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Shared drives\Needs Analysis (Warren)\"/>
    </mc:Choice>
  </mc:AlternateContent>
  <xr:revisionPtr revIDLastSave="0" documentId="13_ncr:1_{E440A50D-7D0E-4954-911C-887A7DFB49C2}" xr6:coauthVersionLast="47" xr6:coauthVersionMax="47" xr10:uidLastSave="{00000000-0000-0000-0000-000000000000}"/>
  <bookViews>
    <workbookView xWindow="28680" yWindow="2265" windowWidth="24240" windowHeight="13140" firstSheet="1" activeTab="1" xr2:uid="{00000000-000D-0000-FFFF-FFFF00000000}"/>
  </bookViews>
  <sheets>
    <sheet name="Lists" sheetId="10" state="hidden" r:id="rId1"/>
    <sheet name="Person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0" hidden="1">Lists!$A$27:$H$27</definedName>
    <definedName name="_xlnm._FilterDatabase" localSheetId="1" hidden="1">'Personal Needs Analysis'!$A$187:$F$219</definedName>
    <definedName name="Admin_Logo">IF(Lists!$O$2='Personal Needs Analysis'!$B$16,Lists!$P$3,Lists!$P$2)</definedName>
    <definedName name="Broker_House">'Personal Needs Analysis'!$B$16</definedName>
    <definedName name="Broker_Name">Lists!$A$25</definedName>
    <definedName name="Broker_Table">Lists!$A$27:$H$33</definedName>
    <definedName name="Business">'Personal Needs Analysis'!$B$19</definedName>
    <definedName name="Client">'Personal Needs Analysis'!$B$18</definedName>
    <definedName name="Client_And_Business">'Personal Needs Analysis'!$B$18:$G$19</definedName>
    <definedName name="logo">INDEX(Lists!$C$2:$C$15,MATCH('Personal Needs Analysis'!$B$16,Lists!$B$2:$B$15,0))</definedName>
    <definedName name="Logos">Lists!$B$2:$I$15</definedName>
    <definedName name="_xlnm.Print_Area" localSheetId="1">'Personal Needs Analysis'!$A$1:$G$838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0" i="11" l="1"/>
  <c r="D114" i="11"/>
  <c r="D102" i="11"/>
  <c r="K100" i="11"/>
  <c r="I55" i="11"/>
  <c r="A31" i="11"/>
  <c r="I23" i="11"/>
  <c r="E23" i="11"/>
  <c r="A23" i="11"/>
  <c r="I22" i="11"/>
  <c r="E22" i="11"/>
  <c r="A22" i="11"/>
  <c r="I21" i="11"/>
  <c r="E21" i="11"/>
  <c r="A21" i="11"/>
  <c r="I20" i="11"/>
  <c r="E20" i="11"/>
  <c r="A20" i="11"/>
  <c r="G15" i="11"/>
  <c r="G14" i="11"/>
  <c r="D14" i="9"/>
  <c r="K54" i="8"/>
  <c r="J26" i="8"/>
  <c r="F26" i="8"/>
  <c r="A26" i="8"/>
  <c r="J25" i="8"/>
  <c r="F25" i="8"/>
  <c r="A25" i="8"/>
  <c r="J24" i="8"/>
  <c r="F24" i="8"/>
  <c r="A24" i="8"/>
  <c r="J23" i="8"/>
  <c r="D15" i="9" s="1"/>
  <c r="F23" i="8"/>
  <c r="A23" i="8"/>
  <c r="G14" i="8"/>
  <c r="G13" i="8"/>
  <c r="F29" i="6"/>
  <c r="F27" i="6"/>
  <c r="E32" i="9" s="1"/>
  <c r="C17" i="6"/>
  <c r="C14" i="6"/>
  <c r="C13" i="6"/>
  <c r="G824" i="3"/>
  <c r="I820" i="3"/>
  <c r="G817" i="3"/>
  <c r="F792" i="3"/>
  <c r="G766" i="3"/>
  <c r="G754" i="3"/>
  <c r="G748" i="3"/>
  <c r="G747" i="3"/>
  <c r="G746" i="3"/>
  <c r="G745" i="3"/>
  <c r="G744" i="3"/>
  <c r="G743" i="3"/>
  <c r="G735" i="3"/>
  <c r="G712" i="3"/>
  <c r="A702" i="3"/>
  <c r="G696" i="3"/>
  <c r="G682" i="3"/>
  <c r="A668" i="3"/>
  <c r="G660" i="3"/>
  <c r="A657" i="3"/>
  <c r="G656" i="3"/>
  <c r="A653" i="3"/>
  <c r="G652" i="3"/>
  <c r="A649" i="3"/>
  <c r="G300" i="3"/>
  <c r="F278" i="3"/>
  <c r="F277" i="3"/>
  <c r="F276" i="3"/>
  <c r="G273" i="3"/>
  <c r="G267" i="3"/>
  <c r="F256" i="3"/>
  <c r="F255" i="3"/>
  <c r="A253" i="3"/>
  <c r="F247" i="3"/>
  <c r="F246" i="3"/>
  <c r="F245" i="3"/>
  <c r="G241" i="3"/>
  <c r="G235" i="3"/>
  <c r="F224" i="3"/>
  <c r="F223" i="3"/>
  <c r="A221" i="3"/>
  <c r="F215" i="3"/>
  <c r="F214" i="3"/>
  <c r="F213" i="3"/>
  <c r="G209" i="3"/>
  <c r="G203" i="3"/>
  <c r="F192" i="3"/>
  <c r="F191" i="3"/>
  <c r="A189" i="3"/>
  <c r="F169" i="3"/>
  <c r="F168" i="3"/>
  <c r="A166" i="3"/>
  <c r="G165" i="3"/>
  <c r="F150" i="3"/>
  <c r="F149" i="3"/>
  <c r="A147" i="3"/>
  <c r="G146" i="3"/>
  <c r="F131" i="3"/>
  <c r="F130" i="3"/>
  <c r="A128" i="3"/>
  <c r="B16" i="3"/>
  <c r="C16" i="6" s="1"/>
  <c r="C20" i="6" l="1"/>
  <c r="F6" i="3"/>
  <c r="E56" i="8"/>
  <c r="B2" i="3"/>
  <c r="B3" i="3" s="1"/>
  <c r="A18" i="8"/>
  <c r="D12" i="9"/>
  <c r="A19" i="9"/>
  <c r="A31" i="8"/>
  <c r="D13" i="9"/>
  <c r="A26" i="9"/>
  <c r="A6" i="3"/>
  <c r="D116" i="11"/>
  <c r="B4" i="3" l="1"/>
  <c r="B5" i="3"/>
</calcChain>
</file>

<file path=xl/sharedStrings.xml><?xml version="1.0" encoding="utf-8"?>
<sst xmlns="http://schemas.openxmlformats.org/spreadsheetml/2006/main" count="1571" uniqueCount="602">
  <si>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</si>
  <si>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</si>
  <si>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</si>
  <si>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</si>
  <si>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</si>
  <si>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</si>
  <si>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</si>
  <si>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</si>
  <si>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</si>
  <si>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</si>
  <si>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</si>
  <si>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</si>
  <si>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</si>
  <si>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Email Address:</t>
  </si>
  <si>
    <t>How many Years in Operation:</t>
  </si>
  <si>
    <t>Mobile Number:</t>
  </si>
  <si>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</si>
  <si>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</si>
  <si>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</si>
  <si>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</si>
  <si>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</si>
  <si>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</si>
  <si>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</si>
  <si>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</si>
  <si>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</si>
  <si>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</si>
  <si>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</si>
  <si>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</si>
  <si>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</si>
  <si>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</si>
  <si>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</si>
  <si>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</si>
  <si>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N/A</t>
  </si>
  <si>
    <t>Burglar Bars:</t>
  </si>
  <si>
    <t>Security Gates:</t>
  </si>
  <si>
    <t>Electric Fence:</t>
  </si>
  <si>
    <t>Yes</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</si>
  <si>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</si>
  <si>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</si>
  <si>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</si>
  <si>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</si>
  <si>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</si>
  <si>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</si>
  <si>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</si>
  <si>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</si>
  <si>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</si>
  <si>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</si>
  <si>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</si>
  <si>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</si>
  <si>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</si>
  <si>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</si>
  <si>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</si>
  <si>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</si>
  <si>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</si>
  <si>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</si>
  <si>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</si>
  <si>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</si>
  <si>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</si>
  <si>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</si>
  <si>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</si>
  <si>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Cover Required</t>
  </si>
  <si>
    <t xml:space="preserve">Cover Required </t>
  </si>
  <si>
    <t>Fire Extinguishing Charges</t>
  </si>
  <si>
    <t>Lightning Protection Plug (has an impact on your excesses)</t>
  </si>
  <si>
    <t>Please refer to wording for conditions and exclusions</t>
  </si>
  <si>
    <t>WARRANTY</t>
  </si>
  <si>
    <t>Sum Insured</t>
  </si>
  <si>
    <t>EXTENSIONS</t>
  </si>
  <si>
    <t>Limit of Indemnity</t>
  </si>
  <si>
    <t>Cover</t>
  </si>
  <si>
    <t>Total Sum Insured</t>
  </si>
  <si>
    <t>30 Days Car Hire - Manual</t>
  </si>
  <si>
    <t>30 Days Car Hire - Automatic</t>
  </si>
  <si>
    <t>Sub-Section B: Liabilities to Third Parties</t>
  </si>
  <si>
    <t>Loss of Keys</t>
  </si>
  <si>
    <t xml:space="preserve">Wreckage Removal </t>
  </si>
  <si>
    <t>Windscreen</t>
  </si>
  <si>
    <t>Included</t>
  </si>
  <si>
    <t>Additional claims preparation costs</t>
  </si>
  <si>
    <t>Comprehensive</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</si>
  <si>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</si>
  <si>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</si>
  <si>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</si>
  <si>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</si>
  <si>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</si>
  <si>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</si>
  <si>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</si>
  <si>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</si>
  <si>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</si>
  <si>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</si>
  <si>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</si>
  <si>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</si>
  <si>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</si>
  <si>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</si>
  <si>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</si>
  <si>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</si>
  <si>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</si>
  <si>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</si>
  <si>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</si>
  <si>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</si>
  <si>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</si>
  <si>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</si>
  <si>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</si>
  <si>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</si>
  <si>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</si>
  <si>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</si>
  <si>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</si>
  <si>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</si>
  <si>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</si>
  <si>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</si>
  <si>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</si>
  <si>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</si>
  <si>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</si>
  <si>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</si>
  <si>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</si>
  <si>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</si>
  <si>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</si>
  <si>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</si>
  <si>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</si>
  <si>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</si>
  <si>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</si>
  <si>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</si>
  <si>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</si>
  <si>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Burglar Alarm warranty applies</t>
  </si>
  <si>
    <t>ADDITIONAL SPECIALISED INSURANCE COVER</t>
  </si>
  <si>
    <t>The following insurance sections are available and subject to a fully completed proposal form:</t>
  </si>
  <si>
    <t>Quote Request</t>
  </si>
  <si>
    <t>Cyber Liability</t>
  </si>
  <si>
    <t>Kidnap &amp; Ransom Liability</t>
  </si>
  <si>
    <t>Professional Indemnity</t>
  </si>
  <si>
    <t>DECLARATION</t>
  </si>
  <si>
    <t>TOTAL MONTHLY PREMIUM</t>
  </si>
  <si>
    <t>GENERAL DETAILS</t>
  </si>
  <si>
    <t>Discussed</t>
  </si>
  <si>
    <t>Section Discussed</t>
  </si>
  <si>
    <t>* All Quotes are subject to satisfactory claims history before the Insurer accepts cover.</t>
  </si>
  <si>
    <t>ADDITIONAL NOTES:</t>
  </si>
  <si>
    <t>18 Hiden Road, Bloukrans Building, 5th Floor, Lynnwood Bridge, Pretoria, 0081</t>
  </si>
  <si>
    <t xml:space="preserve">  between the Insurer and Yourself shall be.</t>
  </si>
  <si>
    <t>Credit shortfall:- Comprehensive Vehicles only</t>
  </si>
  <si>
    <t>Vehicle:</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</si>
  <si>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</si>
  <si>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</si>
  <si>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</si>
  <si>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</si>
  <si>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</si>
  <si>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</si>
  <si>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</si>
  <si>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</si>
  <si>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</si>
  <si>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</si>
  <si>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</si>
  <si>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</si>
  <si>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</si>
  <si>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</si>
  <si>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</si>
  <si>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</si>
  <si>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</si>
  <si>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</si>
  <si>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</si>
  <si>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</si>
  <si>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</si>
  <si>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</si>
  <si>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</si>
  <si>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</si>
  <si>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</si>
  <si>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</si>
  <si>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</si>
  <si>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</si>
  <si>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</si>
  <si>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</si>
  <si>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</si>
  <si>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</si>
  <si>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</si>
  <si>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</si>
  <si>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Public Liability</t>
  </si>
  <si>
    <t>Products Liability</t>
  </si>
  <si>
    <t>Incidental Medical Malpractice</t>
  </si>
  <si>
    <t>PHISHIELD</t>
  </si>
  <si>
    <t>Cover Info</t>
  </si>
  <si>
    <t>TAX RISK</t>
  </si>
  <si>
    <t>Cover info</t>
  </si>
  <si>
    <t>Personal Usage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</si>
  <si>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</si>
  <si>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</si>
  <si>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</si>
  <si>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</si>
  <si>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</si>
  <si>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</si>
  <si>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</si>
  <si>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</si>
  <si>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</si>
  <si>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</si>
  <si>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</si>
  <si>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</si>
  <si>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</si>
  <si>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</si>
  <si>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</si>
  <si>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</si>
  <si>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</si>
  <si>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</si>
  <si>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</si>
  <si>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</si>
  <si>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</si>
  <si>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</si>
  <si>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</si>
  <si>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</si>
  <si>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</si>
  <si>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</si>
  <si>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</si>
  <si>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</si>
  <si>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</si>
  <si>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</si>
  <si>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</si>
  <si>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</si>
  <si>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</si>
  <si>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</si>
  <si>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</si>
  <si>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</si>
  <si>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</si>
  <si>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</si>
  <si>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</si>
  <si>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</si>
  <si>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</si>
  <si>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</si>
  <si>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</si>
  <si>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</si>
  <si>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</si>
  <si>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</si>
  <si>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Description</t>
  </si>
  <si>
    <r>
      <t xml:space="preserve">LIABILITY LIMITS </t>
    </r>
    <r>
      <rPr>
        <b/>
        <sz val="11"/>
        <color rgb="FFFF0000"/>
        <rFont val="Tahoma"/>
        <family val="2"/>
      </rPr>
      <t>{Limits differs from insurer to insurer}</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</si>
  <si>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</si>
  <si>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</si>
  <si>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</si>
  <si>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</si>
  <si>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</si>
  <si>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</si>
  <si>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</si>
  <si>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5. I the undersigned hereby agree in terms of the PROTECTION OF PERSONAL INFORMATION ACT (POPIA) any relevant personal information may be provided to affiliates and linked entities to Smit &amp; Kie Pretoria Brokers (Pty) Ltd, to market /introduce me/us to further financial products.</t>
  </si>
  <si>
    <t xml:space="preserve">MONTHLY BROKER FEE </t>
  </si>
  <si>
    <t xml:space="preserve">ANNUAL SASRIA </t>
  </si>
  <si>
    <t>ANNUAL BROKER FEE</t>
  </si>
  <si>
    <t>PREMIUM</t>
  </si>
  <si>
    <t xml:space="preserve">MONTHLY SASRIA </t>
  </si>
  <si>
    <t>DATE</t>
  </si>
  <si>
    <t>INCEPTION DATE</t>
  </si>
  <si>
    <t>AUTHORISED SIGNATURE OF INSURED</t>
  </si>
  <si>
    <t>ELECTRONIC EQUIPMENT</t>
  </si>
  <si>
    <t>PERSONAL ALL RISKS</t>
  </si>
  <si>
    <t>MOTOR</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</si>
  <si>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</si>
  <si>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</si>
  <si>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</si>
  <si>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</si>
  <si>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</si>
  <si>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</si>
  <si>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</si>
  <si>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</si>
  <si>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</si>
  <si>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</si>
  <si>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</si>
  <si>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</si>
  <si>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</si>
  <si>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</si>
  <si>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</si>
  <si>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</si>
  <si>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</si>
  <si>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</si>
  <si>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</si>
  <si>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</si>
  <si>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</si>
  <si>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</si>
  <si>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</si>
  <si>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</si>
  <si>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</si>
  <si>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</si>
  <si>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</si>
  <si>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</si>
  <si>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</si>
  <si>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</si>
  <si>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</si>
  <si>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</si>
  <si>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</si>
  <si>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</si>
  <si>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</si>
  <si>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</si>
  <si>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</si>
  <si>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</si>
  <si>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</si>
  <si>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</si>
  <si>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</si>
  <si>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</si>
  <si>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</si>
  <si>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</si>
  <si>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</si>
  <si>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</si>
  <si>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AUTHORITY TO OBTAIN INFORMATION</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</si>
  <si>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</si>
  <si>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</si>
  <si>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</si>
  <si>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</si>
  <si>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</si>
  <si>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</si>
  <si>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</si>
  <si>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</si>
  <si>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</si>
  <si>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</si>
  <si>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</si>
  <si>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</si>
  <si>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</si>
  <si>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</si>
  <si>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</si>
  <si>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</si>
  <si>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</si>
  <si>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</si>
  <si>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</si>
  <si>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</si>
  <si>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</si>
  <si>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</si>
  <si>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</si>
  <si>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</si>
  <si>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</si>
  <si>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</si>
  <si>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</si>
  <si>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</si>
  <si>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</si>
  <si>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</si>
  <si>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</si>
  <si>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</si>
  <si>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</si>
  <si>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</si>
  <si>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</si>
  <si>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</si>
  <si>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</si>
  <si>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</si>
  <si>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</si>
  <si>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</si>
  <si>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</si>
  <si>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</si>
  <si>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</si>
  <si>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</si>
  <si>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</si>
  <si>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</si>
  <si>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</si>
  <si>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</si>
  <si>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</si>
  <si>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</si>
  <si>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</si>
  <si>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</si>
  <si>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</si>
  <si>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</si>
  <si>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</si>
  <si>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</si>
  <si>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</si>
  <si>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</si>
  <si>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</si>
  <si>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</si>
  <si>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</si>
  <si>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</si>
  <si>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</si>
  <si>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</si>
  <si>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</si>
  <si>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</si>
  <si>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</si>
  <si>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</si>
  <si>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</si>
  <si>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</si>
  <si>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</si>
  <si>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</si>
  <si>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</si>
  <si>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</si>
  <si>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</si>
  <si>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</si>
  <si>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</si>
  <si>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</si>
  <si>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</si>
  <si>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</si>
  <si>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</si>
  <si>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</si>
  <si>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</si>
  <si>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</si>
  <si>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</si>
  <si>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</si>
  <si>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</si>
  <si>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</si>
  <si>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</si>
  <si>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</si>
  <si>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</si>
  <si>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</si>
  <si>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</si>
  <si>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</si>
  <si>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</si>
  <si>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</si>
  <si>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</si>
  <si>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</si>
  <si>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</si>
  <si>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</si>
  <si>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</si>
  <si>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</si>
  <si>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</si>
  <si>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</si>
  <si>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</si>
  <si>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</si>
  <si>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</si>
  <si>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</si>
  <si>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</si>
  <si>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</si>
  <si>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</si>
  <si>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</si>
  <si>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</si>
  <si>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</si>
  <si>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</si>
  <si>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</si>
  <si>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Client’s own word choice:</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</si>
  <si>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</si>
  <si>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</si>
  <si>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</si>
  <si>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</si>
  <si>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</si>
  <si>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</si>
  <si>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</si>
  <si>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</si>
  <si>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</si>
  <si>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</si>
  <si>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</si>
  <si>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</si>
  <si>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</si>
  <si>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</si>
  <si>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</si>
  <si>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</si>
  <si>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</si>
  <si>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</si>
  <si>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</si>
  <si>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</si>
  <si>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</si>
  <si>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</si>
  <si>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</si>
  <si>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</si>
  <si>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</si>
  <si>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</si>
  <si>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</si>
  <si>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</si>
  <si>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</si>
  <si>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</si>
  <si>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</si>
  <si>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</si>
  <si>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</si>
  <si>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</si>
  <si>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</si>
  <si>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</si>
  <si>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</si>
  <si>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</si>
  <si>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</si>
  <si>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</si>
  <si>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</si>
  <si>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</si>
  <si>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</si>
  <si>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</si>
  <si>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</si>
  <si>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</si>
  <si>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t>Admin Log</t>
  </si>
  <si>
    <t>Warren Bennett</t>
  </si>
  <si>
    <t>warren@smitk.co.za</t>
  </si>
  <si>
    <t>wally@smitk.co.za</t>
  </si>
  <si>
    <t>30 Days</t>
  </si>
  <si>
    <t xml:space="preserve">This mandate shall remain in force until cancelled by giving 30 days’ notice in writing to Smit and Kie Pretoria Brokers (Pty) Ltd and/or its Authorised Agents and/or Cessionary. Cancellation of this mandate does not cancel the Agreement.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</si>
  <si>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Pretoria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Pretoria Brokers (Pty) Ltd or its nominated agents performing credit checks as they deem fit.</t>
  </si>
  <si>
    <r>
      <rPr>
        <b/>
        <sz val="11"/>
        <rFont val="Tahoma"/>
        <family val="2"/>
      </rPr>
      <t xml:space="preserve">AUTHORITY </t>
    </r>
    <r>
      <rPr>
        <sz val="11"/>
        <rFont val="Tahoma"/>
        <family val="2"/>
      </rPr>
      <t xml:space="preserve">
a) I hereby Authorise Smit and Kie Pretoria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Pretoria Brokers (Pty) Ltd.  I confirm that the amount debited from my account may be paid to an Insurer/s (by the Beneficiary) for Insurance Cover. 
b) I acknowledge that all payment instructions issued by Smit and Kie Pretoria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r>
  </si>
  <si>
    <t xml:space="preserve">* Should this quotation be accepted, this document becomes the Proposal Form &amp; Needs Analysis upon which the basis of the Insurance Contract </t>
  </si>
  <si>
    <t>Wall Construction</t>
  </si>
  <si>
    <t>If building roofed with thatch lapa, is a SABS lightening conductor installed?</t>
  </si>
  <si>
    <t>ANNUAL DOMESTIC ASSIST</t>
  </si>
  <si>
    <t>MONTHLY DOMESTIC ASSIST</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</si>
  <si>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</si>
  <si>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</si>
  <si>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</si>
  <si>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</si>
  <si>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</si>
  <si>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</si>
  <si>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</si>
  <si>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082 569 3632 / 012 881 4580</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</si>
  <si>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when a claim has been rejected and assisting with approaching the insurer for settlement
negotiations.
8. Assisting with the preparation of documentation to lodge an appeal to the Ombudsman.
9. Assisting Third Parties with their claims.
10. Assisting with the determination of insured values.
11. After hours service. 
12. Obtaining quotes for claim processing.
13. Arranging online building/premises surveys
14. Management of car hire when a claim occurs, including follow up with motor repairers.
15. Risk advice and risk management services.</t>
    </r>
  </si>
  <si>
    <t xml:space="preserve">The Company does not received more than 30% remuneration from any particular Insurance Company.  It does not hold more than 10% of the shares issued by any Insurer, nor is it an associated company of any Insurer. </t>
  </si>
  <si>
    <r>
      <rPr>
        <b/>
        <sz val="11"/>
        <color theme="1"/>
        <rFont val="Tahoma"/>
        <family val="2"/>
      </rPr>
      <t>Outsourced Fee:</t>
    </r>
    <r>
      <rPr>
        <sz val="11"/>
        <color theme="1"/>
        <rFont val="Tahoma"/>
        <family val="2"/>
      </rPr>
      <t xml:space="preserve">
Carnextion
Smit &amp; Kie Assist
RSUM</t>
    </r>
  </si>
  <si>
    <t>Client/Business Name:</t>
  </si>
  <si>
    <t>ID Number/Registration Number:</t>
  </si>
  <si>
    <t>Client Signature:</t>
  </si>
  <si>
    <t>ID Number/Company Registration Number:</t>
  </si>
  <si>
    <t>If I would like to add / delete my cover or make any changes to it, I need to confirm by fax, phone or email to my advising broker.</t>
  </si>
  <si>
    <t>Broker Fee</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</si>
  <si>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</si>
  <si>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t>Declaration by the Client</t>
  </si>
  <si>
    <t>Walter Gast</t>
  </si>
  <si>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</si>
  <si>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</si>
  <si>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</si>
  <si>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is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</si>
  <si>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 50million per annum will be covered.
- All your taxes must be up to date at the start of this policy.                                                                                                                                                                                                                                                                                                                                                                                                                                                              The product is underwritten by Bryte Insurance Company Limited - FSP number: 17703.</t>
    </r>
  </si>
  <si>
    <t>NEW POLICY - NEEDS ANALYSIS</t>
  </si>
  <si>
    <t>Home Number:</t>
  </si>
  <si>
    <t>Drone Liability</t>
  </si>
  <si>
    <t>Funds Protect - Personal Policies</t>
  </si>
  <si>
    <r>
      <t xml:space="preserve">Financial and Insurance Information: </t>
    </r>
    <r>
      <rPr>
        <sz val="11"/>
        <rFont val="Tahoma"/>
        <family val="2"/>
      </rPr>
      <t>Have you as the Insured; or your spouse, or any person that may be living with you, or any other person that may at any time drive any of the vehicles stated in this policy in any capacity:</t>
    </r>
  </si>
  <si>
    <t>1. Been declared insolvent</t>
  </si>
  <si>
    <r>
      <t xml:space="preserve">2. Had any judgements, sequestration or financial administration orders made against you/any person mentioned on this policy? </t>
    </r>
    <r>
      <rPr>
        <b/>
        <sz val="11"/>
        <rFont val="Tahoma"/>
        <family val="2"/>
      </rPr>
      <t>If yes</t>
    </r>
    <r>
      <rPr>
        <sz val="11"/>
        <rFont val="Tahoma"/>
        <family val="2"/>
      </rPr>
      <t>, please provide details:</t>
    </r>
  </si>
  <si>
    <r>
      <t xml:space="preserve">3. Are there any pending judgements, sequestration or financial administration orders made against you/any person mentioned in this policy? </t>
    </r>
    <r>
      <rPr>
        <b/>
        <sz val="11"/>
        <rFont val="Tahoma"/>
        <family val="2"/>
      </rPr>
      <t>If yes</t>
    </r>
    <r>
      <rPr>
        <sz val="11"/>
        <rFont val="Tahoma"/>
        <family val="2"/>
      </rPr>
      <t>, please provide details:</t>
    </r>
  </si>
  <si>
    <t>4. Have a criminal record</t>
  </si>
  <si>
    <r>
      <t xml:space="preserve">5. Are there any pending criminal investigations against you/any person mentioned on this policy? </t>
    </r>
    <r>
      <rPr>
        <b/>
        <sz val="11"/>
        <rFont val="Tahoma"/>
        <family val="2"/>
      </rPr>
      <t>If yes</t>
    </r>
    <r>
      <rPr>
        <sz val="11"/>
        <rFont val="Tahoma"/>
        <family val="2"/>
      </rPr>
      <t xml:space="preserve">, please provide details: </t>
    </r>
  </si>
  <si>
    <t>Please provide full details on questions 1-5:</t>
  </si>
  <si>
    <t>Game / Pedigree Animals / Pet Insurance</t>
  </si>
  <si>
    <t>Aviation</t>
  </si>
  <si>
    <t>Bed and Breakfast</t>
  </si>
  <si>
    <t xml:space="preserve">Specialized Cycle </t>
  </si>
  <si>
    <t>Exotic / Vintage Vehicles - Standalone</t>
  </si>
  <si>
    <t>Occupation:</t>
  </si>
  <si>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</si>
  <si>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t>PERSONAL ACCIDENT</t>
  </si>
  <si>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</si>
  <si>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t>Insured:</t>
  </si>
  <si>
    <t>Insured ID #:</t>
  </si>
  <si>
    <t>Occupation</t>
  </si>
  <si>
    <t>Death Benefit</t>
  </si>
  <si>
    <t>Permanent Total Disablement</t>
  </si>
  <si>
    <t>Temporary Total Disablement</t>
  </si>
  <si>
    <t>EXTENSIONS / LIMITATIONS</t>
  </si>
  <si>
    <t>Bereavement Expenses</t>
  </si>
  <si>
    <t>Business Limitation</t>
  </si>
  <si>
    <t>Repatriation cost</t>
  </si>
  <si>
    <t>Life--Support machinery</t>
  </si>
  <si>
    <t>Mobility alterations</t>
  </si>
  <si>
    <t>Emergency transportion/rescue</t>
  </si>
  <si>
    <t>Brick/Stone</t>
  </si>
  <si>
    <t>24 hr linked alarm</t>
  </si>
  <si>
    <t>24 hr linked alarm:</t>
  </si>
  <si>
    <t>Distance to Local Fire Department::</t>
  </si>
  <si>
    <t xml:space="preserve">ofentse@smitk.co.za
</t>
  </si>
  <si>
    <t>073 662 4494 / 012 881 4580</t>
  </si>
  <si>
    <t>9 Bryan Brook Estate, Witkoppen Rd &amp; Main Rd, Witkoppen Rd, Paulshof, Sandton, 2191</t>
  </si>
  <si>
    <t>Vehicle 1:</t>
  </si>
  <si>
    <t>Registered Owner</t>
  </si>
  <si>
    <t>Registered Owner ID number</t>
  </si>
  <si>
    <t>Main Driver</t>
  </si>
  <si>
    <t>Main Driver ID number</t>
  </si>
  <si>
    <t>Daytime Address</t>
  </si>
  <si>
    <t>Daytime Parking</t>
  </si>
  <si>
    <t>Driving license code</t>
  </si>
  <si>
    <t>Main Drivers Gender</t>
  </si>
  <si>
    <t>Vehicle financed</t>
  </si>
  <si>
    <t>Night time address</t>
  </si>
  <si>
    <t>Night time Parking</t>
  </si>
  <si>
    <t>Excess Waiver required</t>
  </si>
  <si>
    <t>Additional Sound Equipment to be insured (Non factory Fitted)</t>
  </si>
  <si>
    <t>Detail</t>
  </si>
  <si>
    <t>Registration number</t>
  </si>
  <si>
    <t>VIN number</t>
  </si>
  <si>
    <t>Engine number</t>
  </si>
  <si>
    <t>Vehicle registerd as</t>
  </si>
  <si>
    <t>Relationship between Registered owner and Main Driver</t>
  </si>
  <si>
    <t>Vehicle Use</t>
  </si>
  <si>
    <t>Date License First Issued</t>
  </si>
  <si>
    <t>Vehicle Security</t>
  </si>
  <si>
    <t>New</t>
  </si>
  <si>
    <t>Type of vehicle</t>
  </si>
  <si>
    <t>Main Driver: CFG (Proof required at inception)</t>
  </si>
  <si>
    <t>Factory Fitted Immobiliser</t>
  </si>
  <si>
    <t>MM Code {If available}</t>
  </si>
  <si>
    <t>Year, Make and Model {Full description required}</t>
  </si>
  <si>
    <t>Insured</t>
  </si>
  <si>
    <t>Male</t>
  </si>
  <si>
    <t>B</t>
  </si>
  <si>
    <t>Social</t>
  </si>
  <si>
    <t>Business {Excluding transport/carrying of goods}</t>
  </si>
  <si>
    <t>Locked Garage</t>
  </si>
  <si>
    <t>Emergency Assist - This Section covers towing of insured vehicles that have been involved in an accident. Should this product not be taken, the Insurer may limit or exclude the towing/storage cost, the balance being for your account</t>
  </si>
  <si>
    <t>4 x 4 Cover</t>
  </si>
  <si>
    <t>Vehicle 2:</t>
  </si>
  <si>
    <t>Vehicle 3:</t>
  </si>
  <si>
    <t>Vehicle 4:</t>
  </si>
  <si>
    <t>Vehicle 5:</t>
  </si>
  <si>
    <t>Vehicle 6:</t>
  </si>
  <si>
    <t>Vehicle 7:</t>
  </si>
  <si>
    <t>Vehicle 8:</t>
  </si>
  <si>
    <t>Sedan/LDV or like</t>
  </si>
  <si>
    <t>Private</t>
  </si>
  <si>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t>
    </r>
  </si>
  <si>
    <t xml:space="preserve">IVP/Credit Shortfall </t>
  </si>
  <si>
    <t>Extras to be added to the total sum insured</t>
  </si>
  <si>
    <t>Ofentse Bodigelo</t>
  </si>
  <si>
    <t>Remote Jamming</t>
  </si>
  <si>
    <t>Duane Cloete</t>
  </si>
  <si>
    <t>210 Amarand Avenue, Pegasus Building 1 Menlyn Maine, Waterkloof Glen Ext 2,  Pretoria 0097.</t>
  </si>
  <si>
    <t>Duane@smitk.co.za</t>
  </si>
  <si>
    <t>(Under supervision of Warren Bennett)</t>
  </si>
  <si>
    <t>Sakkie Venter</t>
  </si>
  <si>
    <t>562 Generaal De Wet str Pretoria North 0182</t>
  </si>
  <si>
    <t>012 546 9108</t>
  </si>
  <si>
    <t>086 696 2125</t>
  </si>
  <si>
    <t>sventerwm@gmail.com</t>
  </si>
  <si>
    <t>jventerwm@gmail.com</t>
  </si>
  <si>
    <t>Jarcques Venter</t>
  </si>
  <si>
    <t>076 734 1214 / 012 546 9108</t>
  </si>
  <si>
    <t>082 578 3380 / 012 546 9108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</si>
</sst>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R-1C09]\ * #,##0.00_ ;_ [$R-1C09]\ * \-#,##0.00_ ;_ [$R-1C09]\ * &quot;-&quot;??_ ;_ @_ "/>
    <numFmt numFmtId="165" formatCode="0.000%"/>
    <numFmt numFmtId="166" formatCode="&quot;R&quot;#,##0.00"/>
  </numFmts>
  <fonts count="3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b/>
      <sz val="11"/>
      <color rgb="FF0070C0"/>
      <name val="Tahoma"/>
      <family val="2"/>
    </font>
    <font>
      <sz val="8"/>
      <color rgb="FF0070C0"/>
      <name val="Verdana"/>
      <family val="2"/>
    </font>
    <font>
      <sz val="11"/>
      <color rgb="FFFF0000"/>
      <name val="Tahoma"/>
      <family val="2"/>
    </font>
    <font>
      <b/>
      <sz val="8"/>
      <color rgb="FF0070C0"/>
      <name val="Verdana"/>
      <family val="2"/>
    </font>
    <font>
      <sz val="11"/>
      <color theme="1"/>
      <name val="Tahom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538">
    <xf numFmtId="0" fontId="0" fillId="0" borderId="0" xfId="0"/>
    <xf numFmtId="49" fontId="5" fillId="0" borderId="11" xfId="0" applyNumberFormat="1" applyFont="1" applyBorder="1" applyAlignment="1">
      <alignment wrapText="1"/>
    </xf>
    <xf numFmtId="0" fontId="21" fillId="0" borderId="17" xfId="0" applyFont="1" applyBorder="1" applyAlignment="1">
      <alignment horizontal="left" wrapText="1"/>
    </xf>
    <xf numFmtId="164" fontId="21" fillId="0" borderId="40" xfId="1" applyFont="1" applyBorder="1" applyAlignment="1">
      <alignment horizontal="center" wrapText="1"/>
    </xf>
    <xf numFmtId="0" fontId="22" fillId="0" borderId="0" xfId="0" applyFont="1" applyAlignment="1">
      <alignment wrapText="1"/>
    </xf>
    <xf numFmtId="0" fontId="5" fillId="0" borderId="17" xfId="0" applyFont="1" applyBorder="1" applyAlignment="1">
      <alignment wrapText="1"/>
    </xf>
    <xf numFmtId="164" fontId="5" fillId="0" borderId="40" xfId="1" applyFont="1" applyBorder="1" applyAlignment="1">
      <alignment wrapText="1"/>
    </xf>
    <xf numFmtId="164" fontId="5" fillId="0" borderId="41" xfId="1" applyFont="1" applyBorder="1" applyAlignment="1">
      <alignment wrapText="1"/>
    </xf>
    <xf numFmtId="0" fontId="7" fillId="0" borderId="0" xfId="0" applyFont="1" applyAlignment="1">
      <alignment wrapText="1"/>
    </xf>
    <xf numFmtId="0" fontId="5" fillId="0" borderId="40" xfId="0" applyFont="1" applyBorder="1" applyAlignment="1">
      <alignment horizontal="center" wrapText="1"/>
    </xf>
    <xf numFmtId="0" fontId="24" fillId="0" borderId="0" xfId="0" applyFont="1" applyAlignment="1">
      <alignment wrapText="1"/>
    </xf>
    <xf numFmtId="0" fontId="5" fillId="0" borderId="17" xfId="0" applyFont="1" applyBorder="1" applyAlignment="1">
      <alignment horizontal="left" wrapText="1"/>
    </xf>
    <xf numFmtId="164" fontId="5" fillId="0" borderId="40" xfId="1" applyFont="1" applyBorder="1" applyAlignment="1">
      <alignment horizontal="center" wrapText="1"/>
    </xf>
    <xf numFmtId="164" fontId="6" fillId="0" borderId="41" xfId="1" applyFont="1" applyBorder="1" applyAlignment="1">
      <alignment wrapText="1"/>
    </xf>
    <xf numFmtId="0" fontId="6" fillId="0" borderId="17" xfId="0" applyFont="1" applyBorder="1" applyAlignment="1">
      <alignment wrapText="1"/>
    </xf>
    <xf numFmtId="0" fontId="6" fillId="0" borderId="40" xfId="0" applyFont="1" applyBorder="1" applyAlignment="1">
      <alignment horizontal="center" wrapText="1"/>
    </xf>
    <xf numFmtId="0" fontId="5" fillId="0" borderId="40" xfId="0" applyFont="1" applyBorder="1" applyAlignment="1">
      <alignment wrapText="1"/>
    </xf>
    <xf numFmtId="0" fontId="5" fillId="0" borderId="30" xfId="0" applyFont="1" applyBorder="1" applyAlignment="1">
      <alignment wrapText="1"/>
    </xf>
    <xf numFmtId="0" fontId="21" fillId="0" borderId="46" xfId="0" applyFont="1" applyBorder="1" applyAlignment="1">
      <alignment horizontal="left" wrapText="1"/>
    </xf>
    <xf numFmtId="164" fontId="21" fillId="0" borderId="17" xfId="1" applyFont="1" applyBorder="1" applyAlignment="1">
      <alignment horizontal="left" wrapText="1"/>
    </xf>
    <xf numFmtId="164" fontId="21" fillId="0" borderId="41" xfId="1" applyFont="1" applyBorder="1" applyAlignment="1">
      <alignment horizontal="center" wrapText="1"/>
    </xf>
    <xf numFmtId="0" fontId="27" fillId="0" borderId="0" xfId="0" applyFont="1" applyAlignment="1">
      <alignment wrapText="1"/>
    </xf>
    <xf numFmtId="0" fontId="23" fillId="0" borderId="30" xfId="0" applyFont="1" applyBorder="1" applyAlignment="1">
      <alignment wrapText="1"/>
    </xf>
    <xf numFmtId="0" fontId="23" fillId="0" borderId="17" xfId="0" applyFont="1" applyBorder="1" applyAlignment="1">
      <alignment wrapText="1"/>
    </xf>
    <xf numFmtId="164" fontId="5" fillId="0" borderId="24" xfId="1" applyFont="1" applyBorder="1" applyAlignment="1">
      <alignment wrapText="1"/>
    </xf>
    <xf numFmtId="165" fontId="5" fillId="0" borderId="41" xfId="2" applyNumberFormat="1" applyFont="1" applyBorder="1" applyAlignment="1">
      <alignment wrapText="1"/>
    </xf>
    <xf numFmtId="0" fontId="21" fillId="0" borderId="51" xfId="0" applyFont="1" applyBorder="1" applyAlignment="1">
      <alignment horizontal="center" wrapText="1"/>
    </xf>
    <xf numFmtId="164" fontId="21" fillId="0" borderId="17" xfId="1" applyFont="1" applyBorder="1" applyAlignment="1">
      <alignment wrapText="1"/>
    </xf>
    <xf numFmtId="164" fontId="5" fillId="0" borderId="6" xfId="1" applyFont="1" applyBorder="1" applyAlignment="1">
      <alignment wrapText="1"/>
    </xf>
    <xf numFmtId="164" fontId="6" fillId="0" borderId="47" xfId="1" applyFont="1" applyBorder="1" applyAlignment="1">
      <alignment horizontal="center" wrapText="1"/>
    </xf>
    <xf numFmtId="0" fontId="5" fillId="0" borderId="0" xfId="0" applyFont="1" applyAlignment="1">
      <alignment wrapText="1"/>
    </xf>
    <xf numFmtId="0" fontId="6" fillId="0" borderId="30" xfId="0" applyFont="1" applyBorder="1" applyAlignment="1">
      <alignment horizontal="left" wrapText="1"/>
    </xf>
    <xf numFmtId="0" fontId="6" fillId="0" borderId="0" xfId="0" applyFont="1" applyAlignment="1">
      <alignment horizontal="left" wrapText="1"/>
    </xf>
    <xf numFmtId="0" fontId="5" fillId="0" borderId="30" xfId="0" applyFont="1" applyBorder="1" applyAlignment="1">
      <alignment horizontal="left" wrapText="1"/>
    </xf>
    <xf numFmtId="0" fontId="21" fillId="0" borderId="40" xfId="0" applyFont="1" applyBorder="1" applyAlignment="1">
      <alignment horizontal="center" wrapText="1"/>
    </xf>
    <xf numFmtId="0" fontId="5" fillId="0" borderId="27" xfId="0" applyFont="1" applyBorder="1" applyAlignment="1">
      <alignment vertical="top" wrapText="1"/>
    </xf>
    <xf numFmtId="0" fontId="12" fillId="0" borderId="42" xfId="0" applyFont="1" applyBorder="1" applyAlignment="1">
      <alignment vertical="center" wrapText="1"/>
    </xf>
    <xf numFmtId="0" fontId="25" fillId="3" borderId="0" xfId="5" applyFont="1" applyFill="1"/>
    <xf numFmtId="49" fontId="25" fillId="3" borderId="0" xfId="5" applyNumberFormat="1" applyFont="1" applyFill="1"/>
    <xf numFmtId="49" fontId="31" fillId="3" borderId="0" xfId="5" applyNumberFormat="1" applyFont="1" applyFill="1" applyAlignment="1">
      <alignment horizontal="center"/>
    </xf>
    <xf numFmtId="49" fontId="25" fillId="3" borderId="0" xfId="5" quotePrefix="1" applyNumberFormat="1" applyFont="1" applyFill="1" applyAlignment="1">
      <alignment vertical="top"/>
    </xf>
    <xf numFmtId="49" fontId="25" fillId="3" borderId="0" xfId="5" applyNumberFormat="1" applyFont="1" applyFill="1" applyAlignment="1">
      <alignment vertical="top"/>
    </xf>
    <xf numFmtId="49" fontId="25" fillId="3" borderId="0" xfId="5" applyNumberFormat="1" applyFont="1" applyFill="1" applyAlignment="1">
      <alignment horizontal="left" wrapText="1"/>
    </xf>
    <xf numFmtId="0" fontId="25" fillId="3" borderId="0" xfId="5" applyFont="1" applyFill="1" applyAlignment="1">
      <alignment vertical="top"/>
    </xf>
    <xf numFmtId="0" fontId="25" fillId="3" borderId="0" xfId="5" applyFont="1" applyFill="1" applyAlignment="1">
      <alignment horizontal="left" vertical="top" wrapText="1"/>
    </xf>
    <xf numFmtId="0" fontId="25" fillId="3" borderId="0" xfId="5" applyFont="1" applyFill="1" applyAlignment="1">
      <alignment vertical="top" wrapText="1"/>
    </xf>
    <xf numFmtId="49" fontId="25" fillId="3" borderId="0" xfId="5" applyNumberFormat="1" applyFont="1" applyFill="1" applyAlignment="1">
      <alignment wrapText="1"/>
    </xf>
    <xf numFmtId="49" fontId="25" fillId="3" borderId="0" xfId="5" applyNumberFormat="1" applyFont="1" applyFill="1" applyAlignment="1">
      <alignment vertical="top" wrapText="1"/>
    </xf>
    <xf numFmtId="0" fontId="4" fillId="0" borderId="0" xfId="4"/>
    <xf numFmtId="166" fontId="4" fillId="0" borderId="0" xfId="4" applyNumberFormat="1" applyAlignment="1">
      <alignment horizontal="right"/>
    </xf>
    <xf numFmtId="0" fontId="4" fillId="3" borderId="0" xfId="4" applyFill="1"/>
    <xf numFmtId="0" fontId="4" fillId="3" borderId="0" xfId="4" applyFill="1" applyAlignment="1">
      <alignment horizontal="center"/>
    </xf>
    <xf numFmtId="0" fontId="4" fillId="0" borderId="53" xfId="4" applyBorder="1"/>
    <xf numFmtId="0" fontId="4" fillId="0" borderId="54" xfId="4" applyBorder="1"/>
    <xf numFmtId="0" fontId="4" fillId="0" borderId="30"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0" xfId="4" applyBorder="1" applyAlignment="1">
      <alignment horizontal="center" vertical="center"/>
    </xf>
    <xf numFmtId="0" fontId="0" fillId="0" borderId="30" xfId="4" applyFont="1" applyBorder="1"/>
    <xf numFmtId="0" fontId="4" fillId="0" borderId="62" xfId="4" applyBorder="1"/>
    <xf numFmtId="0" fontId="4" fillId="0" borderId="1" xfId="4" applyBorder="1"/>
    <xf numFmtId="166" fontId="4" fillId="0" borderId="55" xfId="4" applyNumberFormat="1" applyBorder="1" applyAlignment="1">
      <alignment horizontal="right"/>
    </xf>
    <xf numFmtId="166" fontId="2" fillId="0" borderId="0" xfId="6" applyNumberFormat="1" applyAlignment="1">
      <alignment horizontal="left"/>
    </xf>
    <xf numFmtId="166" fontId="4" fillId="0" borderId="31" xfId="4" applyNumberFormat="1" applyBorder="1" applyAlignment="1">
      <alignment horizontal="right"/>
    </xf>
    <xf numFmtId="166" fontId="2" fillId="0" borderId="31" xfId="6" applyNumberFormat="1" applyBorder="1" applyAlignment="1">
      <alignment horizontal="right"/>
    </xf>
    <xf numFmtId="166" fontId="2" fillId="0" borderId="0" xfId="6" applyNumberFormat="1" applyAlignment="1">
      <alignment horizontal="left" wrapText="1"/>
    </xf>
    <xf numFmtId="166" fontId="4" fillId="0" borderId="65" xfId="4" applyNumberFormat="1" applyBorder="1" applyAlignment="1">
      <alignment horizontal="right"/>
    </xf>
    <xf numFmtId="0" fontId="25" fillId="3" borderId="0" xfId="5" applyFont="1" applyFill="1" applyAlignment="1">
      <alignment horizontal="left"/>
    </xf>
    <xf numFmtId="0" fontId="4" fillId="0" borderId="0" xfId="4" applyAlignment="1">
      <alignment horizontal="center"/>
    </xf>
    <xf numFmtId="0" fontId="0" fillId="0" borderId="54" xfId="4" applyFont="1" applyBorder="1"/>
    <xf numFmtId="0" fontId="33" fillId="0" borderId="0" xfId="0" applyFont="1"/>
    <xf numFmtId="0" fontId="6" fillId="0" borderId="0" xfId="0" applyFont="1" applyAlignment="1">
      <alignment wrapText="1"/>
    </xf>
    <xf numFmtId="0" fontId="35" fillId="0" borderId="0" xfId="0" applyFont="1" applyAlignment="1">
      <alignment horizontal="left" wrapText="1"/>
    </xf>
    <xf numFmtId="0" fontId="35" fillId="0" borderId="0" xfId="0" applyFont="1" applyAlignment="1">
      <alignment horizontal="left"/>
    </xf>
    <xf numFmtId="0" fontId="5" fillId="5"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5" borderId="0" xfId="0" applyFill="1"/>
    <xf numFmtId="49" fontId="25" fillId="3" borderId="0" xfId="0" applyNumberFormat="1" applyFont="1" applyFill="1" applyAlignment="1">
      <alignment horizontal="left" wrapText="1"/>
    </xf>
    <xf numFmtId="0" fontId="25" fillId="3" borderId="0" xfId="5" applyFont="1" applyFill="1" applyAlignment="1">
      <alignment horizontal="center" wrapText="1"/>
    </xf>
    <xf numFmtId="0" fontId="25" fillId="3" borderId="0" xfId="8" applyFont="1" applyFill="1"/>
    <xf numFmtId="49" fontId="25" fillId="3" borderId="0" xfId="8" applyNumberFormat="1" applyFont="1" applyFill="1"/>
    <xf numFmtId="49" fontId="25" fillId="3" borderId="0" xfId="8" applyNumberFormat="1" applyFont="1" applyFill="1" applyAlignment="1">
      <alignment wrapText="1"/>
    </xf>
    <xf numFmtId="49" fontId="25" fillId="3" borderId="0" xfId="8" applyNumberFormat="1" applyFont="1" applyFill="1" applyAlignment="1">
      <alignment horizontal="left" wrapText="1"/>
    </xf>
    <xf numFmtId="49" fontId="25" fillId="3" borderId="0" xfId="8" quotePrefix="1" applyNumberFormat="1" applyFont="1" applyFill="1" applyAlignment="1">
      <alignment horizontal="left"/>
    </xf>
    <xf numFmtId="49" fontId="25" fillId="3" borderId="0" xfId="8" applyNumberFormat="1" applyFont="1" applyFill="1" applyAlignment="1">
      <alignment vertical="top" wrapText="1"/>
    </xf>
    <xf numFmtId="0" fontId="25" fillId="3" borderId="0" xfId="8" applyFont="1" applyFill="1" applyAlignment="1">
      <alignment vertical="top" wrapText="1"/>
    </xf>
    <xf numFmtId="0" fontId="25" fillId="3" borderId="0" xfId="8" applyFont="1" applyFill="1" applyAlignment="1">
      <alignment vertical="top"/>
    </xf>
    <xf numFmtId="0" fontId="25" fillId="3" borderId="0" xfId="8" applyFont="1" applyFill="1" applyAlignment="1">
      <alignment wrapText="1"/>
    </xf>
    <xf numFmtId="0" fontId="25" fillId="3" borderId="0" xfId="8" applyFont="1" applyFill="1" applyAlignment="1">
      <alignment horizontal="left"/>
    </xf>
    <xf numFmtId="0" fontId="0" fillId="0" borderId="0" xfId="4" applyFont="1"/>
    <xf numFmtId="0" fontId="6" fillId="0" borderId="13" xfId="0" applyFont="1" applyBorder="1" applyAlignment="1">
      <alignment horizontal="left" wrapText="1"/>
    </xf>
    <xf numFmtId="0" fontId="15" fillId="0" borderId="58" xfId="0" applyFont="1" applyBorder="1" applyAlignment="1">
      <alignment horizontal="center" vertical="center" wrapText="1"/>
    </xf>
    <xf numFmtId="0" fontId="6" fillId="0" borderId="11" xfId="1" applyNumberFormat="1" applyFont="1" applyFill="1" applyBorder="1" applyAlignment="1">
      <alignment horizontal="left" vertical="center" wrapText="1"/>
    </xf>
    <xf numFmtId="0" fontId="6" fillId="0" borderId="13" xfId="0" applyFont="1" applyBorder="1" applyAlignment="1">
      <alignment horizontal="left" vertical="center" wrapText="1"/>
    </xf>
    <xf numFmtId="0" fontId="15" fillId="4" borderId="13" xfId="0" applyFont="1" applyFill="1" applyBorder="1" applyAlignment="1">
      <alignment horizontal="left" wrapText="1"/>
    </xf>
    <xf numFmtId="0" fontId="15" fillId="0" borderId="29" xfId="0" applyFont="1" applyBorder="1" applyAlignment="1">
      <alignment horizontal="center" vertical="center" wrapText="1"/>
    </xf>
    <xf numFmtId="0" fontId="5" fillId="0" borderId="13" xfId="0" applyFont="1" applyBorder="1" applyAlignment="1">
      <alignment horizontal="left" wrapText="1"/>
    </xf>
    <xf numFmtId="0" fontId="5" fillId="0" borderId="29" xfId="0" applyFont="1" applyBorder="1" applyAlignment="1">
      <alignment horizontal="left" wrapText="1"/>
    </xf>
    <xf numFmtId="0" fontId="5" fillId="0" borderId="1" xfId="0" applyFont="1" applyBorder="1" applyAlignment="1">
      <alignment horizontal="left" wrapText="1"/>
    </xf>
    <xf numFmtId="0" fontId="5" fillId="0" borderId="13" xfId="0" applyFont="1" applyBorder="1" applyAlignment="1">
      <alignment wrapText="1"/>
    </xf>
    <xf numFmtId="0" fontId="5" fillId="0" borderId="45" xfId="0" applyFont="1" applyBorder="1" applyAlignment="1">
      <alignment horizontal="center" wrapText="1"/>
    </xf>
    <xf numFmtId="0" fontId="5" fillId="0" borderId="0" xfId="0" applyFont="1" applyAlignment="1">
      <alignment horizontal="center" wrapText="1"/>
    </xf>
    <xf numFmtId="164" fontId="5" fillId="0" borderId="43" xfId="1" applyFont="1" applyBorder="1" applyAlignment="1">
      <alignment horizontal="center" wrapText="1"/>
    </xf>
    <xf numFmtId="0" fontId="6" fillId="2" borderId="37"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5" fillId="0" borderId="31"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0" fontId="5" fillId="0" borderId="8" xfId="1" applyNumberFormat="1" applyFont="1" applyFill="1" applyBorder="1" applyAlignment="1">
      <alignment horizontal="left" vertic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6" xfId="0" applyNumberFormat="1" applyFont="1" applyBorder="1" applyAlignment="1">
      <alignment wrapText="1"/>
    </xf>
    <xf numFmtId="49" fontId="5" fillId="0" borderId="14"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1" xfId="1" applyNumberFormat="1" applyFont="1" applyBorder="1" applyAlignment="1">
      <alignment wrapText="1"/>
    </xf>
    <xf numFmtId="49" fontId="5" fillId="0" borderId="8" xfId="1" applyNumberFormat="1" applyFont="1" applyBorder="1" applyAlignment="1">
      <alignment wrapText="1"/>
    </xf>
    <xf numFmtId="49" fontId="5" fillId="0" borderId="6" xfId="0" applyNumberFormat="1" applyFont="1" applyBorder="1" applyAlignment="1">
      <alignment wrapText="1"/>
    </xf>
    <xf numFmtId="49" fontId="5" fillId="0" borderId="21" xfId="1" applyNumberFormat="1" applyFont="1" applyBorder="1" applyAlignment="1">
      <alignment horizontal="left" wrapText="1"/>
    </xf>
    <xf numFmtId="49" fontId="5" fillId="0" borderId="21" xfId="1" applyNumberFormat="1" applyFont="1" applyBorder="1" applyAlignment="1">
      <alignment wrapText="1"/>
    </xf>
    <xf numFmtId="0" fontId="16" fillId="0" borderId="0" xfId="0" applyFont="1" applyAlignment="1">
      <alignment wrapText="1"/>
    </xf>
    <xf numFmtId="0" fontId="6" fillId="0" borderId="13"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xf>
    <xf numFmtId="0" fontId="17" fillId="0" borderId="0" xfId="0" applyFont="1" applyAlignment="1">
      <alignment wrapText="1"/>
    </xf>
    <xf numFmtId="0" fontId="6" fillId="0" borderId="13" xfId="0" applyFont="1" applyBorder="1" applyAlignment="1">
      <alignment horizontal="center" vertical="center" wrapText="1"/>
    </xf>
    <xf numFmtId="0" fontId="7" fillId="0" borderId="0" xfId="0" applyFont="1" applyAlignment="1">
      <alignment vertical="center" wrapText="1"/>
    </xf>
    <xf numFmtId="0" fontId="10" fillId="0" borderId="30" xfId="0" applyFont="1" applyBorder="1" applyAlignment="1">
      <alignment wrapText="1"/>
    </xf>
    <xf numFmtId="0" fontId="10" fillId="0" borderId="0" xfId="0" applyFont="1" applyAlignment="1">
      <alignment vertical="center" wrapText="1"/>
    </xf>
    <xf numFmtId="164" fontId="19" fillId="0" borderId="41" xfId="1" applyFont="1" applyBorder="1" applyAlignment="1">
      <alignment horizontal="center" vertical="center" wrapText="1"/>
    </xf>
    <xf numFmtId="0" fontId="20" fillId="0" borderId="0" xfId="0" applyFont="1" applyAlignment="1">
      <alignment wrapText="1"/>
    </xf>
    <xf numFmtId="0" fontId="6" fillId="2" borderId="11" xfId="0" applyFont="1" applyFill="1" applyBorder="1" applyAlignment="1">
      <alignmen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vertical="center" wrapText="1"/>
    </xf>
    <xf numFmtId="0" fontId="23" fillId="0" borderId="40"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0" fontId="6" fillId="2" borderId="8" xfId="0" applyFont="1" applyFill="1" applyBorder="1" applyAlignment="1">
      <alignment horizontal="left" vertical="center" wrapText="1"/>
    </xf>
    <xf numFmtId="0" fontId="6" fillId="2" borderId="37" xfId="0" applyFont="1" applyFill="1" applyBorder="1" applyAlignment="1">
      <alignment vertical="center" wrapText="1"/>
    </xf>
    <xf numFmtId="0" fontId="6" fillId="2" borderId="38" xfId="0" applyFont="1" applyFill="1" applyBorder="1" applyAlignment="1">
      <alignment vertical="center" wrapText="1"/>
    </xf>
    <xf numFmtId="164" fontId="5" fillId="0" borderId="31" xfId="1" applyFont="1" applyBorder="1" applyAlignment="1">
      <alignment wrapText="1"/>
    </xf>
    <xf numFmtId="164" fontId="6" fillId="0" borderId="7" xfId="1" applyFont="1" applyBorder="1" applyAlignment="1">
      <alignment wrapText="1"/>
    </xf>
    <xf numFmtId="0" fontId="6" fillId="0" borderId="17" xfId="0" applyFont="1" applyBorder="1" applyAlignment="1">
      <alignment horizontal="center" wrapText="1"/>
    </xf>
    <xf numFmtId="164" fontId="5" fillId="0" borderId="24" xfId="0" applyNumberFormat="1" applyFont="1" applyBorder="1" applyAlignment="1">
      <alignment wrapText="1"/>
    </xf>
    <xf numFmtId="0" fontId="5" fillId="0" borderId="40" xfId="4" applyFont="1" applyBorder="1" applyAlignment="1">
      <alignment horizontal="center" wrapText="1"/>
    </xf>
    <xf numFmtId="164" fontId="6" fillId="0" borderId="31" xfId="1"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horizontal="center" wrapText="1"/>
    </xf>
    <xf numFmtId="0" fontId="6" fillId="0" borderId="17" xfId="0" applyFont="1" applyBorder="1" applyAlignment="1">
      <alignment horizontal="left" wrapText="1"/>
    </xf>
    <xf numFmtId="0" fontId="15" fillId="0" borderId="17" xfId="0" applyFont="1" applyBorder="1" applyAlignment="1">
      <alignment horizontal="left" wrapText="1"/>
    </xf>
    <xf numFmtId="0" fontId="15" fillId="0" borderId="40" xfId="0" applyFont="1" applyBorder="1" applyAlignment="1">
      <alignment horizontal="center" wrapText="1"/>
    </xf>
    <xf numFmtId="0" fontId="6" fillId="0" borderId="5" xfId="0" applyFont="1" applyBorder="1" applyAlignment="1">
      <alignment wrapText="1"/>
    </xf>
    <xf numFmtId="0" fontId="26" fillId="0" borderId="6" xfId="0" applyFont="1" applyBorder="1" applyAlignment="1">
      <alignment wrapText="1"/>
    </xf>
    <xf numFmtId="0" fontId="6" fillId="0" borderId="30" xfId="0" applyFont="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0"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3" fillId="0" borderId="41" xfId="0" applyFont="1" applyBorder="1" applyAlignment="1">
      <alignment wrapText="1"/>
    </xf>
    <xf numFmtId="0" fontId="28" fillId="0" borderId="30" xfId="0" applyFont="1" applyBorder="1" applyAlignment="1">
      <alignment wrapText="1"/>
    </xf>
    <xf numFmtId="0" fontId="28" fillId="0" borderId="44" xfId="0" applyFont="1" applyBorder="1" applyAlignment="1">
      <alignment horizontal="center" wrapText="1"/>
    </xf>
    <xf numFmtId="164" fontId="28" fillId="0" borderId="31" xfId="1" applyFont="1" applyBorder="1" applyAlignment="1">
      <alignment horizontal="center" wrapText="1"/>
    </xf>
    <xf numFmtId="0" fontId="29" fillId="0" borderId="0" xfId="0" applyFont="1" applyAlignment="1">
      <alignment wrapText="1"/>
    </xf>
    <xf numFmtId="0" fontId="28" fillId="0" borderId="40" xfId="0" applyFont="1" applyBorder="1" applyAlignment="1">
      <alignment horizontal="center" wrapText="1"/>
    </xf>
    <xf numFmtId="164" fontId="28" fillId="0" borderId="47" xfId="1" applyFont="1" applyBorder="1" applyAlignment="1">
      <alignment horizontal="center" wrapText="1"/>
    </xf>
    <xf numFmtId="0" fontId="5" fillId="0" borderId="40" xfId="0" applyFont="1" applyBorder="1" applyAlignment="1">
      <alignment horizontal="left" wrapText="1"/>
    </xf>
    <xf numFmtId="0" fontId="5" fillId="0" borderId="30" xfId="4" applyFont="1" applyBorder="1" applyAlignment="1">
      <alignment horizontal="left" wrapText="1"/>
    </xf>
    <xf numFmtId="0" fontId="5" fillId="0" borderId="48" xfId="0" applyFont="1" applyBorder="1" applyAlignment="1">
      <alignment wrapText="1"/>
    </xf>
    <xf numFmtId="0" fontId="6" fillId="3" borderId="53" xfId="0" applyFont="1" applyFill="1" applyBorder="1" applyAlignment="1">
      <alignment wrapText="1"/>
    </xf>
    <xf numFmtId="0" fontId="6" fillId="3" borderId="54" xfId="0" applyFont="1" applyFill="1" applyBorder="1" applyAlignment="1">
      <alignment horizontal="center" wrapText="1"/>
    </xf>
    <xf numFmtId="164" fontId="5" fillId="3" borderId="54" xfId="1" applyFont="1" applyFill="1" applyBorder="1" applyAlignment="1">
      <alignment wrapText="1"/>
    </xf>
    <xf numFmtId="165" fontId="5" fillId="3" borderId="54" xfId="2" applyNumberFormat="1" applyFont="1" applyFill="1" applyBorder="1" applyAlignment="1">
      <alignment horizontal="center" wrapText="1"/>
    </xf>
    <xf numFmtId="0" fontId="5" fillId="3" borderId="54" xfId="0" applyFont="1" applyFill="1" applyBorder="1" applyAlignment="1">
      <alignment wrapText="1"/>
    </xf>
    <xf numFmtId="164" fontId="6" fillId="3" borderId="55" xfId="1" applyFont="1" applyFill="1" applyBorder="1" applyAlignment="1">
      <alignment wrapText="1"/>
    </xf>
    <xf numFmtId="0" fontId="6" fillId="3" borderId="30" xfId="0" applyFont="1" applyFill="1" applyBorder="1" applyAlignment="1">
      <alignment wrapText="1"/>
    </xf>
    <xf numFmtId="0" fontId="5" fillId="3" borderId="0" xfId="0" applyFont="1" applyFill="1" applyAlignment="1">
      <alignment horizontal="center" wrapText="1"/>
    </xf>
    <xf numFmtId="164" fontId="5" fillId="3" borderId="0" xfId="1" applyFont="1" applyFill="1" applyBorder="1" applyAlignment="1">
      <alignment wrapText="1"/>
    </xf>
    <xf numFmtId="165" fontId="5" fillId="3" borderId="0" xfId="2" applyNumberFormat="1" applyFont="1" applyFill="1" applyBorder="1" applyAlignment="1">
      <alignment horizontal="center" wrapText="1"/>
    </xf>
    <xf numFmtId="0" fontId="5" fillId="3" borderId="0" xfId="0" applyFont="1" applyFill="1" applyAlignment="1">
      <alignment wrapText="1"/>
    </xf>
    <xf numFmtId="164" fontId="6" fillId="3" borderId="31" xfId="1" applyFont="1" applyFill="1" applyBorder="1" applyAlignment="1">
      <alignment wrapText="1"/>
    </xf>
    <xf numFmtId="0" fontId="6" fillId="3" borderId="0" xfId="0" applyFont="1" applyFill="1" applyAlignment="1">
      <alignment horizontal="center" wrapText="1"/>
    </xf>
    <xf numFmtId="164" fontId="6" fillId="3" borderId="0" xfId="0" applyNumberFormat="1" applyFont="1" applyFill="1" applyAlignment="1">
      <alignment wrapText="1"/>
    </xf>
    <xf numFmtId="164" fontId="6" fillId="3" borderId="20" xfId="1" applyFont="1" applyFill="1" applyBorder="1" applyAlignment="1">
      <alignment wrapText="1"/>
    </xf>
    <xf numFmtId="165" fontId="6" fillId="3" borderId="0" xfId="2" applyNumberFormat="1" applyFont="1" applyFill="1" applyBorder="1" applyAlignment="1">
      <alignment horizontal="center"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5" fillId="3" borderId="0" xfId="5" applyFont="1" applyFill="1" applyAlignment="1">
      <alignment horizontal="right"/>
    </xf>
    <xf numFmtId="49" fontId="31" fillId="3" borderId="0" xfId="5" applyNumberFormat="1" applyFont="1" applyFill="1"/>
    <xf numFmtId="0" fontId="25" fillId="3" borderId="0" xfId="5" applyFont="1" applyFill="1" applyAlignment="1">
      <alignment horizontal="left" vertical="top"/>
    </xf>
    <xf numFmtId="0" fontId="25" fillId="3" borderId="0" xfId="8" applyFont="1" applyFill="1" applyAlignment="1">
      <alignment horizontal="left" vertical="top"/>
    </xf>
    <xf numFmtId="49" fontId="32" fillId="3" borderId="0" xfId="8" applyNumberFormat="1" applyFont="1" applyFill="1" applyAlignment="1">
      <alignment horizontal="center"/>
    </xf>
    <xf numFmtId="49" fontId="32" fillId="3" borderId="0" xfId="8" applyNumberFormat="1" applyFont="1" applyFill="1" applyAlignment="1">
      <alignment wrapText="1"/>
    </xf>
    <xf numFmtId="49" fontId="25" fillId="3" borderId="0" xfId="8" applyNumberFormat="1" applyFont="1" applyFill="1" applyAlignment="1">
      <alignment vertical="top"/>
    </xf>
    <xf numFmtId="49" fontId="25" fillId="3" borderId="0" xfId="8" applyNumberFormat="1" applyFont="1" applyFill="1" applyAlignment="1">
      <alignment horizontal="left" vertical="top"/>
    </xf>
    <xf numFmtId="49" fontId="25" fillId="3" borderId="0" xfId="8" applyNumberFormat="1" applyFont="1" applyFill="1" applyAlignment="1">
      <alignment horizontal="left" vertical="top" wrapText="1"/>
    </xf>
    <xf numFmtId="49" fontId="25" fillId="3" borderId="0" xfId="8" applyNumberFormat="1" applyFont="1" applyFill="1" applyAlignment="1">
      <alignment horizontal="center" vertical="top"/>
    </xf>
    <xf numFmtId="0" fontId="25" fillId="3" borderId="38" xfId="8" applyFont="1" applyFill="1" applyBorder="1" applyAlignment="1">
      <alignment horizontal="left"/>
    </xf>
    <xf numFmtId="0" fontId="25" fillId="3" borderId="0" xfId="5" applyFont="1" applyFill="1" applyAlignment="1">
      <alignment horizontal="center" vertical="top"/>
    </xf>
    <xf numFmtId="0" fontId="25" fillId="3" borderId="0" xfId="5" applyFont="1" applyFill="1" applyAlignment="1">
      <alignment wrapText="1"/>
    </xf>
    <xf numFmtId="49" fontId="31" fillId="3" borderId="0" xfId="8" applyNumberFormat="1" applyFont="1" applyFill="1"/>
    <xf numFmtId="0" fontId="25" fillId="3" borderId="26" xfId="8" applyFont="1" applyFill="1" applyBorder="1"/>
    <xf numFmtId="0" fontId="6" fillId="0" borderId="22" xfId="0" applyFont="1" applyBorder="1" applyAlignment="1">
      <alignment horizontal="left" wrapText="1"/>
    </xf>
    <xf numFmtId="164" fontId="6" fillId="0" borderId="6" xfId="1" applyFont="1" applyBorder="1" applyAlignment="1">
      <alignment horizontal="right" wrapText="1"/>
    </xf>
    <xf numFmtId="14" fontId="5" fillId="0" borderId="21" xfId="1" applyNumberFormat="1" applyFont="1" applyBorder="1" applyAlignment="1">
      <alignment horizontal="left" wrapText="1"/>
    </xf>
    <xf numFmtId="0" fontId="12" fillId="0" borderId="22" xfId="0" applyFont="1" applyBorder="1" applyAlignment="1">
      <alignment horizontal="left" wrapText="1"/>
    </xf>
    <xf numFmtId="0" fontId="5" fillId="0" borderId="8" xfId="1" applyNumberFormat="1" applyFont="1" applyBorder="1" applyAlignment="1">
      <alignment horizontal="left" wrapText="1"/>
    </xf>
    <xf numFmtId="0" fontId="5" fillId="0" borderId="8" xfId="1" quotePrefix="1" applyNumberFormat="1" applyFont="1" applyBorder="1" applyAlignment="1">
      <alignment horizontal="left" wrapText="1"/>
    </xf>
    <xf numFmtId="49" fontId="5" fillId="0" borderId="40" xfId="0" applyNumberFormat="1" applyFont="1" applyBorder="1" applyAlignment="1">
      <alignment horizontal="center" wrapText="1"/>
    </xf>
    <xf numFmtId="0" fontId="5" fillId="0" borderId="17" xfId="0" applyFont="1" applyBorder="1" applyAlignment="1">
      <alignment horizontal="left" wrapText="1" indent="2"/>
    </xf>
    <xf numFmtId="0" fontId="5" fillId="0" borderId="45" xfId="0" applyFont="1" applyBorder="1" applyAlignment="1">
      <alignment horizontal="left" wrapText="1"/>
    </xf>
    <xf numFmtId="0" fontId="5" fillId="0" borderId="0" xfId="0" applyFont="1" applyAlignment="1">
      <alignment horizontal="left" wrapText="1"/>
    </xf>
    <xf numFmtId="0" fontId="5" fillId="0" borderId="43" xfId="0" applyFont="1" applyBorder="1" applyAlignment="1">
      <alignment horizontal="left" wrapText="1"/>
    </xf>
    <xf numFmtId="0" fontId="6" fillId="0" borderId="17" xfId="0" applyFont="1" applyBorder="1" applyAlignment="1">
      <alignment horizontal="left" wrapText="1" indent="2"/>
    </xf>
    <xf numFmtId="0" fontId="12" fillId="0" borderId="17" xfId="0" applyFont="1" applyBorder="1" applyAlignment="1">
      <alignment horizontal="left" wrapText="1" indent="2"/>
    </xf>
    <xf numFmtId="0" fontId="5" fillId="0" borderId="1" xfId="0" applyFont="1" applyBorder="1" applyAlignment="1">
      <alignment wrapText="1"/>
    </xf>
    <xf numFmtId="0" fontId="5" fillId="0" borderId="61" xfId="0" applyFont="1" applyBorder="1" applyAlignment="1">
      <alignment wrapText="1"/>
    </xf>
    <xf numFmtId="0" fontId="4" fillId="0" borderId="62" xfId="4" applyBorder="1" applyAlignment="1">
      <alignment horizontal="center"/>
    </xf>
    <xf numFmtId="0" fontId="4" fillId="0" borderId="1" xfId="4" applyBorder="1" applyAlignment="1">
      <alignment horizontal="center"/>
    </xf>
    <xf numFmtId="0" fontId="34" fillId="0" borderId="1" xfId="4" applyFont="1" applyBorder="1" applyAlignment="1">
      <alignment horizontal="center"/>
    </xf>
    <xf numFmtId="0" fontId="4" fillId="0" borderId="54" xfId="4" applyBorder="1" applyAlignment="1" applyProtection="1">
      <alignment horizontal="center"/>
      <protection locked="0"/>
    </xf>
    <xf numFmtId="0" fontId="0" fillId="0" borderId="0" xfId="4" applyFont="1" applyAlignment="1">
      <alignment horizontal="center"/>
    </xf>
    <xf numFmtId="0" fontId="5" fillId="0" borderId="45" xfId="0" applyFont="1" applyBorder="1" applyAlignment="1">
      <alignment horizontal="center" wrapText="1"/>
    </xf>
    <xf numFmtId="0" fontId="5" fillId="0" borderId="0" xfId="0" applyFont="1" applyAlignment="1">
      <alignment horizontal="center" wrapText="1"/>
    </xf>
    <xf numFmtId="0" fontId="5" fillId="0" borderId="43" xfId="0" applyFont="1" applyBorder="1" applyAlignment="1">
      <alignment horizontal="center" wrapText="1"/>
    </xf>
    <xf numFmtId="0" fontId="5" fillId="0" borderId="45" xfId="0" applyFont="1" applyBorder="1" applyAlignment="1">
      <alignment horizontal="left" wrapText="1"/>
    </xf>
    <xf numFmtId="0" fontId="5" fillId="0" borderId="0" xfId="0" applyFont="1" applyAlignment="1">
      <alignment horizontal="left" wrapText="1"/>
    </xf>
    <xf numFmtId="0" fontId="5" fillId="0" borderId="43" xfId="0" applyFont="1" applyBorder="1" applyAlignment="1">
      <alignment horizontal="left" wrapText="1"/>
    </xf>
    <xf numFmtId="164" fontId="21" fillId="0" borderId="45" xfId="1" applyFont="1" applyBorder="1" applyAlignment="1">
      <alignment horizontal="center" wrapText="1"/>
    </xf>
    <xf numFmtId="164" fontId="21" fillId="0" borderId="0" xfId="1" applyFont="1" applyBorder="1" applyAlignment="1">
      <alignment horizontal="center" wrapText="1"/>
    </xf>
    <xf numFmtId="164" fontId="21" fillId="0" borderId="43" xfId="1" applyFont="1" applyBorder="1" applyAlignment="1">
      <alignment horizontal="center" wrapText="1"/>
    </xf>
    <xf numFmtId="0" fontId="12" fillId="0" borderId="30" xfId="0" applyFont="1" applyBorder="1" applyAlignment="1">
      <alignment horizontal="left" vertical="top" wrapText="1"/>
    </xf>
    <xf numFmtId="0" fontId="5" fillId="0" borderId="0" xfId="0" applyFont="1" applyAlignment="1">
      <alignment horizontal="left" vertical="top" wrapText="1"/>
    </xf>
    <xf numFmtId="0" fontId="5" fillId="0" borderId="43" xfId="0" applyFont="1" applyBorder="1" applyAlignment="1">
      <alignment horizontal="left" vertical="top"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5" fillId="0" borderId="22" xfId="0" applyFont="1" applyBorder="1" applyAlignment="1">
      <alignment horizontal="center" wrapText="1"/>
    </xf>
    <xf numFmtId="0" fontId="21" fillId="0" borderId="59" xfId="0" applyFont="1" applyBorder="1" applyAlignment="1">
      <alignment horizontal="center" wrapText="1"/>
    </xf>
    <xf numFmtId="0" fontId="21" fillId="0" borderId="38" xfId="0" applyFont="1" applyBorder="1" applyAlignment="1">
      <alignment horizontal="center" wrapText="1"/>
    </xf>
    <xf numFmtId="0" fontId="21" fillId="0" borderId="39" xfId="0" applyFont="1" applyBorder="1" applyAlignment="1">
      <alignment horizontal="center" wrapText="1"/>
    </xf>
    <xf numFmtId="0" fontId="6" fillId="2" borderId="8"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2" borderId="25"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10" xfId="0" applyFont="1" applyFill="1" applyBorder="1" applyAlignment="1">
      <alignment horizontal="left" vertical="top" wrapText="1"/>
    </xf>
    <xf numFmtId="0" fontId="21" fillId="0" borderId="4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51" xfId="0" applyFont="1" applyFill="1" applyBorder="1" applyAlignment="1">
      <alignment horizontal="left" vertical="top" wrapText="1"/>
    </xf>
    <xf numFmtId="0" fontId="5" fillId="2" borderId="9" xfId="0" applyFont="1" applyFill="1" applyBorder="1" applyAlignment="1">
      <alignment horizontal="left" vertical="top" wrapText="1"/>
    </xf>
    <xf numFmtId="0" fontId="6" fillId="0" borderId="0" xfId="0" applyFont="1" applyAlignment="1">
      <alignment horizontal="left" vertical="top" wrapText="1"/>
    </xf>
    <xf numFmtId="0" fontId="6" fillId="0" borderId="43" xfId="0" applyFont="1" applyBorder="1" applyAlignment="1">
      <alignment horizontal="left" vertical="top" wrapText="1"/>
    </xf>
    <xf numFmtId="0" fontId="6" fillId="0" borderId="0" xfId="0" applyFont="1" applyAlignment="1">
      <alignment horizontal="left"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26" xfId="0" applyFont="1" applyBorder="1" applyAlignment="1">
      <alignment horizontal="left" wrapText="1"/>
    </xf>
    <xf numFmtId="0" fontId="5" fillId="0" borderId="27" xfId="0" applyFont="1" applyBorder="1" applyAlignment="1">
      <alignment horizontal="left" wrapText="1"/>
    </xf>
    <xf numFmtId="0" fontId="6" fillId="2" borderId="39" xfId="0" applyFont="1" applyFill="1" applyBorder="1" applyAlignment="1">
      <alignment horizontal="left" vertical="center" wrapText="1"/>
    </xf>
    <xf numFmtId="49" fontId="5" fillId="0" borderId="8" xfId="0" applyNumberFormat="1" applyFont="1" applyBorder="1" applyAlignment="1">
      <alignment horizontal="left" wrapText="1"/>
    </xf>
    <xf numFmtId="49" fontId="5" fillId="0" borderId="13" xfId="0" applyNumberFormat="1" applyFont="1" applyBorder="1" applyAlignment="1">
      <alignment horizontal="left" wrapText="1"/>
    </xf>
    <xf numFmtId="49" fontId="5" fillId="0" borderId="8" xfId="2" applyNumberFormat="1" applyFont="1" applyBorder="1" applyAlignment="1">
      <alignment wrapText="1"/>
    </xf>
    <xf numFmtId="49" fontId="5" fillId="0" borderId="13" xfId="2" applyNumberFormat="1" applyFont="1" applyBorder="1" applyAlignment="1">
      <alignment wrapText="1"/>
    </xf>
    <xf numFmtId="49" fontId="5" fillId="0" borderId="11" xfId="0" applyNumberFormat="1" applyFont="1" applyBorder="1" applyAlignment="1">
      <alignment horizontal="left" wrapText="1"/>
    </xf>
    <xf numFmtId="49" fontId="5" fillId="0" borderId="18" xfId="0" applyNumberFormat="1" applyFont="1" applyBorder="1" applyAlignment="1">
      <alignment horizontal="center" wrapText="1"/>
    </xf>
    <xf numFmtId="49" fontId="5" fillId="0" borderId="19" xfId="0" applyNumberFormat="1" applyFont="1" applyBorder="1" applyAlignment="1">
      <alignment horizontal="center" wrapText="1"/>
    </xf>
    <xf numFmtId="49" fontId="5" fillId="0" borderId="58" xfId="0" applyNumberFormat="1" applyFont="1" applyBorder="1" applyAlignment="1">
      <alignment horizontal="center" wrapText="1"/>
    </xf>
    <xf numFmtId="49" fontId="5" fillId="0" borderId="8" xfId="2" applyNumberFormat="1" applyFont="1" applyBorder="1" applyAlignment="1">
      <alignment horizontal="left" wrapText="1"/>
    </xf>
    <xf numFmtId="49" fontId="5" fillId="0" borderId="13" xfId="2" applyNumberFormat="1" applyFont="1" applyBorder="1" applyAlignment="1">
      <alignment horizontal="left" wrapText="1"/>
    </xf>
    <xf numFmtId="49" fontId="5" fillId="0" borderId="21" xfId="0" applyNumberFormat="1" applyFont="1" applyBorder="1" applyAlignment="1">
      <alignment horizontal="left" wrapText="1"/>
    </xf>
    <xf numFmtId="49" fontId="5" fillId="0" borderId="22" xfId="0" applyNumberFormat="1" applyFont="1" applyBorder="1" applyAlignment="1">
      <alignment horizontal="left" wrapText="1"/>
    </xf>
    <xf numFmtId="49" fontId="5" fillId="0" borderId="21" xfId="2" applyNumberFormat="1" applyFont="1" applyBorder="1" applyAlignment="1">
      <alignment wrapText="1"/>
    </xf>
    <xf numFmtId="49" fontId="5" fillId="0" borderId="22" xfId="2" applyNumberFormat="1" applyFont="1" applyBorder="1" applyAlignment="1">
      <alignment wrapText="1"/>
    </xf>
    <xf numFmtId="0" fontId="6" fillId="2" borderId="3" xfId="0" applyFont="1" applyFill="1" applyBorder="1" applyAlignment="1">
      <alignment horizontal="center" vertical="center" wrapText="1"/>
    </xf>
    <xf numFmtId="0" fontId="6" fillId="0" borderId="60" xfId="1" applyNumberFormat="1" applyFont="1" applyBorder="1" applyAlignment="1">
      <alignment horizontal="left" wrapText="1"/>
    </xf>
    <xf numFmtId="0" fontId="6" fillId="0" borderId="54" xfId="1" applyNumberFormat="1" applyFont="1" applyBorder="1" applyAlignment="1">
      <alignment horizontal="left" wrapText="1"/>
    </xf>
    <xf numFmtId="0" fontId="6" fillId="0" borderId="57" xfId="1" applyNumberFormat="1" applyFont="1" applyBorder="1" applyAlignment="1">
      <alignment horizontal="left" wrapText="1"/>
    </xf>
    <xf numFmtId="0" fontId="6" fillId="0" borderId="66"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1" xfId="1" applyNumberFormat="1" applyFont="1" applyBorder="1" applyAlignment="1">
      <alignment wrapText="1"/>
    </xf>
    <xf numFmtId="0" fontId="5" fillId="0" borderId="26" xfId="1" applyNumberFormat="1" applyFont="1" applyBorder="1" applyAlignment="1">
      <alignment wrapText="1"/>
    </xf>
    <xf numFmtId="0" fontId="5" fillId="0" borderId="13" xfId="1" applyNumberFormat="1" applyFont="1" applyBorder="1" applyAlignment="1">
      <alignment wrapText="1"/>
    </xf>
    <xf numFmtId="0" fontId="6" fillId="0" borderId="50" xfId="1" applyNumberFormat="1" applyFont="1" applyBorder="1" applyAlignment="1">
      <alignment horizontal="lef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0" borderId="9" xfId="0" applyFont="1" applyBorder="1" applyAlignment="1">
      <alignment horizont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0" xfId="0" applyFont="1" applyBorder="1" applyAlignment="1">
      <alignment horizontal="center" wrapText="1"/>
    </xf>
    <xf numFmtId="0" fontId="5" fillId="0" borderId="31" xfId="0" applyFont="1" applyBorder="1" applyAlignment="1">
      <alignment horizontal="center"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19" fillId="0" borderId="35" xfId="0" applyFont="1" applyBorder="1" applyAlignment="1">
      <alignment horizontal="center" vertical="center" wrapText="1"/>
    </xf>
    <xf numFmtId="0" fontId="19" fillId="0" borderId="5" xfId="0" applyFont="1" applyBorder="1" applyAlignment="1">
      <alignment horizontal="center" vertical="center" wrapText="1"/>
    </xf>
    <xf numFmtId="0" fontId="21" fillId="0" borderId="40" xfId="0" applyFont="1" applyBorder="1" applyAlignment="1">
      <alignment horizontal="center" wrapText="1"/>
    </xf>
    <xf numFmtId="164" fontId="6" fillId="0" borderId="57" xfId="1" applyFont="1" applyBorder="1" applyAlignment="1">
      <alignment horizontal="left" wrapText="1"/>
    </xf>
    <xf numFmtId="164" fontId="6" fillId="0" borderId="50" xfId="1" applyFont="1" applyBorder="1" applyAlignment="1">
      <alignment horizontal="left" wrapText="1"/>
    </xf>
    <xf numFmtId="164" fontId="6" fillId="0" borderId="66" xfId="1" applyFont="1" applyBorder="1" applyAlignment="1">
      <alignment horizontal="left" wrapText="1"/>
    </xf>
    <xf numFmtId="164" fontId="23" fillId="0" borderId="8" xfId="1" applyFont="1" applyBorder="1" applyAlignment="1">
      <alignment horizontal="center" wrapText="1"/>
    </xf>
    <xf numFmtId="164" fontId="23" fillId="0" borderId="9" xfId="1" applyFont="1" applyBorder="1" applyAlignment="1">
      <alignment horizontal="center" wrapText="1"/>
    </xf>
    <xf numFmtId="0" fontId="5" fillId="0" borderId="11" xfId="1" applyNumberFormat="1" applyFont="1" applyBorder="1" applyAlignment="1">
      <alignment horizontal="left" wrapText="1"/>
    </xf>
    <xf numFmtId="0" fontId="5" fillId="0" borderId="8" xfId="1" applyNumberFormat="1" applyFont="1" applyBorder="1" applyAlignment="1">
      <alignment horizontal="left" wrapText="1"/>
    </xf>
    <xf numFmtId="0" fontId="6" fillId="0" borderId="8" xfId="1" applyNumberFormat="1" applyFont="1" applyBorder="1" applyAlignment="1">
      <alignment horizontal="right" wrapText="1"/>
    </xf>
    <xf numFmtId="0" fontId="6" fillId="0" borderId="13" xfId="1" applyNumberFormat="1" applyFont="1" applyBorder="1" applyAlignment="1">
      <alignment horizontal="right" wrapText="1"/>
    </xf>
    <xf numFmtId="0" fontId="5" fillId="0" borderId="53" xfId="0" applyFont="1" applyBorder="1" applyAlignment="1">
      <alignment horizont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14" fillId="0" borderId="11" xfId="3" applyNumberFormat="1" applyBorder="1" applyAlignment="1">
      <alignment horizontal="left" wrapText="1"/>
    </xf>
    <xf numFmtId="0" fontId="5" fillId="4" borderId="11" xfId="0" applyFont="1" applyFill="1" applyBorder="1" applyAlignment="1">
      <alignment horizontal="left" wrapText="1"/>
    </xf>
    <xf numFmtId="0" fontId="5" fillId="4" borderId="8" xfId="0" applyFont="1" applyFill="1" applyBorder="1" applyAlignment="1">
      <alignment horizontal="left" wrapText="1"/>
    </xf>
    <xf numFmtId="49" fontId="5" fillId="0" borderId="14" xfId="0" applyNumberFormat="1" applyFont="1" applyBorder="1" applyAlignment="1">
      <alignment horizontal="left" wrapText="1"/>
    </xf>
    <xf numFmtId="49" fontId="5" fillId="0" borderId="15" xfId="0" applyNumberFormat="1" applyFont="1" applyBorder="1" applyAlignment="1">
      <alignment horizontal="left" wrapText="1"/>
    </xf>
    <xf numFmtId="49" fontId="5" fillId="0" borderId="14" xfId="2" applyNumberFormat="1" applyFont="1" applyBorder="1" applyAlignment="1">
      <alignment wrapText="1"/>
    </xf>
    <xf numFmtId="49" fontId="5" fillId="0" borderId="15" xfId="2" applyNumberFormat="1" applyFont="1" applyBorder="1" applyAlignment="1">
      <alignment wrapText="1"/>
    </xf>
    <xf numFmtId="0" fontId="5" fillId="0" borderId="11" xfId="1" applyNumberFormat="1" applyFont="1" applyFill="1" applyBorder="1" applyAlignment="1">
      <alignment horizontal="left" wrapText="1"/>
    </xf>
    <xf numFmtId="0" fontId="5" fillId="0" borderId="8" xfId="1" applyNumberFormat="1" applyFont="1" applyFill="1" applyBorder="1" applyAlignment="1">
      <alignment horizontal="left" wrapText="1"/>
    </xf>
    <xf numFmtId="0" fontId="15" fillId="0" borderId="67" xfId="0" applyFont="1" applyBorder="1" applyAlignment="1">
      <alignment horizontal="center" vertical="center" wrapText="1"/>
    </xf>
    <xf numFmtId="0" fontId="15" fillId="0" borderId="43" xfId="0" applyFont="1" applyBorder="1" applyAlignment="1">
      <alignment horizontal="center" vertical="center" wrapText="1"/>
    </xf>
    <xf numFmtId="0" fontId="8" fillId="0" borderId="0" xfId="0" applyFont="1" applyAlignment="1">
      <alignment horizontal="left" wrapText="1"/>
    </xf>
    <xf numFmtId="0" fontId="8" fillId="0" borderId="1" xfId="0" applyFont="1" applyBorder="1" applyAlignment="1">
      <alignment horizontal="left" wrapText="1"/>
    </xf>
    <xf numFmtId="0" fontId="5" fillId="0" borderId="9" xfId="1" applyNumberFormat="1"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164" fontId="5" fillId="0" borderId="26" xfId="0" applyNumberFormat="1" applyFont="1" applyBorder="1" applyAlignment="1">
      <alignment horizontal="center" wrapText="1"/>
    </xf>
    <xf numFmtId="0" fontId="5" fillId="0" borderId="27" xfId="0" applyFont="1" applyBorder="1" applyAlignment="1">
      <alignment horizontal="center" wrapText="1"/>
    </xf>
    <xf numFmtId="0" fontId="15" fillId="0" borderId="22" xfId="0" applyFont="1" applyBorder="1" applyAlignment="1">
      <alignment horizontal="center" vertical="center" wrapText="1"/>
    </xf>
    <xf numFmtId="0" fontId="15" fillId="0" borderId="13" xfId="0" applyFont="1" applyBorder="1" applyAlignment="1">
      <alignment horizontal="center" vertical="center" wrapText="1"/>
    </xf>
    <xf numFmtId="0" fontId="6" fillId="0" borderId="0" xfId="0" applyFont="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5" fillId="0" borderId="0" xfId="1" applyFont="1" applyBorder="1" applyAlignment="1">
      <alignment horizontal="center" wrapText="1"/>
    </xf>
    <xf numFmtId="0" fontId="5" fillId="0" borderId="0" xfId="1" applyNumberFormat="1" applyFont="1" applyBorder="1" applyAlignment="1">
      <alignment horizontal="center" wrapText="1"/>
    </xf>
    <xf numFmtId="164" fontId="30" fillId="0" borderId="0" xfId="1" applyFont="1" applyBorder="1" applyAlignment="1">
      <alignment horizontal="center" vertical="center" wrapText="1"/>
    </xf>
    <xf numFmtId="49" fontId="5" fillId="0" borderId="21" xfId="2" applyNumberFormat="1" applyFont="1" applyBorder="1" applyAlignment="1">
      <alignment horizontal="left" wrapText="1"/>
    </xf>
    <xf numFmtId="49" fontId="5" fillId="0" borderId="22" xfId="2" applyNumberFormat="1" applyFont="1" applyBorder="1" applyAlignment="1">
      <alignment horizontal="left"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5" fillId="0" borderId="11" xfId="1" applyNumberFormat="1" applyFont="1" applyFill="1" applyBorder="1" applyAlignment="1">
      <alignment horizontal="left" vertical="center" wrapText="1"/>
    </xf>
    <xf numFmtId="0" fontId="6" fillId="0" borderId="13" xfId="0" applyFont="1" applyBorder="1" applyAlignment="1">
      <alignment horizontal="left" wrapText="1"/>
    </xf>
    <xf numFmtId="0" fontId="23" fillId="0" borderId="9" xfId="0" applyFont="1" applyBorder="1" applyAlignment="1">
      <alignment horizontal="center" wrapText="1"/>
    </xf>
    <xf numFmtId="49" fontId="5" fillId="0" borderId="23" xfId="0" applyNumberFormat="1" applyFont="1" applyBorder="1" applyAlignment="1">
      <alignment horizontal="center" wrapText="1"/>
    </xf>
    <xf numFmtId="0" fontId="15" fillId="0" borderId="58" xfId="0" applyFont="1" applyBorder="1" applyAlignment="1">
      <alignment horizontal="center" vertical="center" wrapText="1"/>
    </xf>
    <xf numFmtId="0" fontId="6" fillId="2" borderId="26" xfId="0" applyFont="1" applyFill="1" applyBorder="1" applyAlignment="1">
      <alignment horizontal="left" vertical="center" wrapText="1"/>
    </xf>
    <xf numFmtId="0" fontId="5" fillId="2" borderId="26" xfId="0" applyFont="1" applyFill="1" applyBorder="1" applyAlignment="1">
      <alignment horizontal="left" wrapText="1"/>
    </xf>
    <xf numFmtId="0" fontId="5" fillId="0" borderId="8" xfId="0" applyFont="1" applyBorder="1" applyAlignment="1">
      <alignment horizontal="center"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8" xfId="0" applyFont="1" applyBorder="1" applyAlignment="1">
      <alignment horizontal="center" wrapText="1"/>
    </xf>
    <xf numFmtId="0" fontId="5" fillId="0" borderId="29" xfId="0" applyFont="1" applyBorder="1" applyAlignment="1">
      <alignment horizontal="center" wrapText="1"/>
    </xf>
    <xf numFmtId="0" fontId="5" fillId="0" borderId="23" xfId="0" applyFont="1" applyBorder="1" applyAlignment="1">
      <alignment horizontal="center" wrapText="1"/>
    </xf>
    <xf numFmtId="0" fontId="10" fillId="0" borderId="62" xfId="0" applyFont="1" applyBorder="1" applyAlignment="1">
      <alignment horizontal="center" wrapText="1"/>
    </xf>
    <xf numFmtId="0" fontId="10" fillId="0" borderId="1" xfId="0" applyFont="1" applyBorder="1" applyAlignment="1">
      <alignment horizontal="center" wrapText="1"/>
    </xf>
    <xf numFmtId="0" fontId="10" fillId="0" borderId="65" xfId="0" applyFont="1" applyBorder="1" applyAlignment="1">
      <alignment horizont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2" xfId="0" applyFont="1" applyBorder="1" applyAlignment="1">
      <alignment horizontal="left" vertical="center" wrapText="1"/>
    </xf>
    <xf numFmtId="0" fontId="6" fillId="0" borderId="30" xfId="0" applyFont="1" applyBorder="1" applyAlignment="1">
      <alignment horizontal="left" wrapText="1"/>
    </xf>
    <xf numFmtId="0" fontId="6" fillId="0" borderId="31"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1" xfId="0" applyFont="1" applyBorder="1" applyAlignment="1">
      <alignment horizontal="center" wrapText="1"/>
    </xf>
    <xf numFmtId="0" fontId="10" fillId="0" borderId="30" xfId="0" applyFont="1" applyBorder="1" applyAlignment="1">
      <alignment horizontal="center" wrapText="1"/>
    </xf>
    <xf numFmtId="0" fontId="10" fillId="0" borderId="0" xfId="0" applyFont="1" applyAlignment="1">
      <alignment horizontal="center" wrapText="1"/>
    </xf>
    <xf numFmtId="0" fontId="10" fillId="0" borderId="31" xfId="0" applyFont="1" applyBorder="1" applyAlignment="1">
      <alignment horizontal="center" wrapText="1"/>
    </xf>
    <xf numFmtId="164" fontId="19" fillId="0" borderId="60" xfId="1" applyFont="1" applyBorder="1" applyAlignment="1">
      <alignment horizontal="center" vertical="center" wrapText="1"/>
    </xf>
    <xf numFmtId="164" fontId="19" fillId="0" borderId="54" xfId="1" applyFont="1" applyBorder="1" applyAlignment="1">
      <alignment horizontal="center" vertical="center" wrapText="1"/>
    </xf>
    <xf numFmtId="164" fontId="19" fillId="0" borderId="56" xfId="1" applyFont="1" applyBorder="1" applyAlignment="1">
      <alignment horizontal="center" vertical="center" wrapText="1"/>
    </xf>
    <xf numFmtId="164" fontId="19" fillId="0" borderId="21" xfId="1" applyFont="1" applyBorder="1" applyAlignment="1">
      <alignment horizontal="center" vertical="center" wrapText="1"/>
    </xf>
    <xf numFmtId="164" fontId="19" fillId="0" borderId="26" xfId="1" applyFont="1" applyBorder="1" applyAlignment="1">
      <alignment horizontal="center" vertical="center" wrapText="1"/>
    </xf>
    <xf numFmtId="164" fontId="19" fillId="0" borderId="22" xfId="1" applyFont="1" applyBorder="1" applyAlignment="1">
      <alignment horizontal="center" vertical="center" wrapText="1"/>
    </xf>
    <xf numFmtId="164" fontId="19" fillId="0" borderId="36" xfId="1" applyFont="1" applyBorder="1" applyAlignment="1">
      <alignment horizontal="center" vertical="center" wrapText="1"/>
    </xf>
    <xf numFmtId="164" fontId="19" fillId="0" borderId="7" xfId="1" applyFont="1" applyBorder="1" applyAlignment="1">
      <alignment horizontal="center" vertical="center" wrapText="1"/>
    </xf>
    <xf numFmtId="0" fontId="19" fillId="0" borderId="2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5"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164" fontId="5" fillId="0" borderId="11" xfId="1" applyFont="1" applyBorder="1" applyAlignment="1">
      <alignment horizontal="left" wrapText="1"/>
    </xf>
    <xf numFmtId="164" fontId="5" fillId="0" borderId="45" xfId="1" applyFont="1" applyBorder="1" applyAlignment="1">
      <alignment horizontal="center" wrapText="1"/>
    </xf>
    <xf numFmtId="164" fontId="5" fillId="0" borderId="43" xfId="1" applyFont="1" applyBorder="1" applyAlignment="1">
      <alignment horizontal="center" wrapText="1"/>
    </xf>
    <xf numFmtId="0" fontId="5" fillId="0" borderId="11" xfId="0" applyFont="1" applyBorder="1" applyAlignment="1">
      <alignment horizontal="left" wrapText="1"/>
    </xf>
    <xf numFmtId="0" fontId="6" fillId="0" borderId="37" xfId="1" applyNumberFormat="1" applyFont="1" applyBorder="1" applyAlignment="1">
      <alignment horizontal="left" wrapText="1"/>
    </xf>
    <xf numFmtId="0" fontId="6" fillId="0" borderId="38" xfId="1" applyNumberFormat="1" applyFont="1" applyBorder="1" applyAlignment="1">
      <alignment horizontal="left" wrapText="1"/>
    </xf>
    <xf numFmtId="0" fontId="6" fillId="0" borderId="51" xfId="1" applyNumberFormat="1" applyFont="1" applyBorder="1" applyAlignment="1">
      <alignment horizontal="left" wrapText="1"/>
    </xf>
    <xf numFmtId="0" fontId="5" fillId="0" borderId="21" xfId="0" applyFont="1" applyBorder="1" applyAlignment="1">
      <alignment horizontal="center" wrapText="1"/>
    </xf>
    <xf numFmtId="0" fontId="5" fillId="0" borderId="40" xfId="0" applyFont="1" applyBorder="1" applyAlignment="1">
      <alignment horizontal="center" wrapText="1"/>
    </xf>
    <xf numFmtId="0" fontId="21" fillId="0" borderId="37" xfId="0" applyFont="1" applyBorder="1" applyAlignment="1">
      <alignment horizontal="left" wrapText="1"/>
    </xf>
    <xf numFmtId="0" fontId="21" fillId="0" borderId="38" xfId="0" applyFont="1" applyBorder="1" applyAlignment="1">
      <alignment horizontal="left" wrapText="1"/>
    </xf>
    <xf numFmtId="0" fontId="21" fillId="0" borderId="39" xfId="0" applyFont="1" applyBorder="1" applyAlignment="1">
      <alignment horizontal="left" wrapText="1"/>
    </xf>
    <xf numFmtId="0" fontId="12" fillId="0" borderId="0" xfId="0" applyFont="1" applyAlignment="1">
      <alignment horizontal="left" vertical="top" wrapText="1"/>
    </xf>
    <xf numFmtId="0" fontId="12" fillId="0" borderId="43" xfId="0" applyFont="1" applyBorder="1" applyAlignment="1">
      <alignment horizontal="left" vertical="top"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6" fillId="0" borderId="45" xfId="0" applyFont="1" applyBorder="1" applyAlignment="1">
      <alignment horizontal="center" wrapText="1"/>
    </xf>
    <xf numFmtId="0" fontId="6" fillId="0" borderId="43" xfId="0" applyFont="1" applyBorder="1" applyAlignment="1">
      <alignment horizontal="center" wrapText="1"/>
    </xf>
    <xf numFmtId="0" fontId="5" fillId="2" borderId="25" xfId="0" applyFont="1" applyFill="1" applyBorder="1" applyAlignment="1">
      <alignment horizontal="left" wrapText="1"/>
    </xf>
    <xf numFmtId="0" fontId="5" fillId="2" borderId="27" xfId="0" applyFont="1" applyFill="1" applyBorder="1" applyAlignment="1">
      <alignment horizontal="left" wrapText="1"/>
    </xf>
    <xf numFmtId="0" fontId="6" fillId="0" borderId="63" xfId="4" applyFont="1" applyBorder="1" applyAlignment="1">
      <alignment horizontal="center" vertical="center" wrapText="1"/>
    </xf>
    <xf numFmtId="0" fontId="6" fillId="0" borderId="64" xfId="4" applyFont="1" applyBorder="1" applyAlignment="1">
      <alignment horizontal="center" vertical="center" wrapText="1"/>
    </xf>
    <xf numFmtId="0" fontId="6" fillId="0" borderId="71" xfId="4" applyFont="1" applyBorder="1" applyAlignment="1">
      <alignment horizontal="center" vertical="center" wrapText="1"/>
    </xf>
    <xf numFmtId="0" fontId="6" fillId="0" borderId="69" xfId="4" applyFont="1" applyBorder="1" applyAlignment="1">
      <alignment horizontal="center" vertical="center" wrapText="1"/>
    </xf>
    <xf numFmtId="0" fontId="6" fillId="0" borderId="70" xfId="4" applyFont="1" applyBorder="1" applyAlignment="1">
      <alignment horizontal="center" vertical="center" wrapText="1"/>
    </xf>
    <xf numFmtId="0" fontId="6" fillId="0" borderId="30" xfId="0" applyFont="1" applyBorder="1" applyAlignment="1">
      <alignment horizontal="center"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5" fillId="0" borderId="2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51" xfId="0" applyFont="1" applyBorder="1" applyAlignment="1">
      <alignment vertical="top" wrapText="1"/>
    </xf>
    <xf numFmtId="0" fontId="5" fillId="0" borderId="30" xfId="0" applyFont="1" applyBorder="1" applyAlignment="1">
      <alignment vertical="top" wrapText="1"/>
    </xf>
    <xf numFmtId="0" fontId="5" fillId="0" borderId="0" xfId="0" applyFont="1" applyAlignment="1">
      <alignment vertical="top" wrapText="1"/>
    </xf>
    <xf numFmtId="0" fontId="5" fillId="0" borderId="31" xfId="0" applyFont="1" applyBorder="1" applyAlignment="1">
      <alignment vertical="top" wrapText="1"/>
    </xf>
    <xf numFmtId="0" fontId="5" fillId="0" borderId="37" xfId="4" applyFont="1" applyBorder="1" applyAlignment="1">
      <alignment horizontal="center" wrapText="1"/>
    </xf>
    <xf numFmtId="0" fontId="5" fillId="0" borderId="38" xfId="4" applyFont="1" applyBorder="1" applyAlignment="1">
      <alignment horizontal="center" wrapText="1"/>
    </xf>
    <xf numFmtId="0" fontId="5" fillId="0" borderId="39" xfId="4" applyFont="1" applyBorder="1" applyAlignment="1">
      <alignment horizontal="center" wrapText="1"/>
    </xf>
    <xf numFmtId="0" fontId="5" fillId="0" borderId="25" xfId="4" applyFont="1" applyBorder="1" applyAlignment="1">
      <alignment horizontal="center" wrapText="1"/>
    </xf>
    <xf numFmtId="0" fontId="5" fillId="0" borderId="26" xfId="4" applyFont="1" applyBorder="1" applyAlignment="1">
      <alignment horizontal="center" wrapText="1"/>
    </xf>
    <xf numFmtId="0" fontId="5" fillId="0" borderId="22" xfId="4" applyFont="1" applyBorder="1" applyAlignment="1">
      <alignment horizontal="center" wrapText="1"/>
    </xf>
    <xf numFmtId="0" fontId="5" fillId="0" borderId="59" xfId="4" applyFont="1" applyBorder="1" applyAlignment="1">
      <alignment horizontal="center" wrapText="1"/>
    </xf>
    <xf numFmtId="0" fontId="5" fillId="0" borderId="21" xfId="4" applyFont="1" applyBorder="1" applyAlignment="1">
      <alignment horizontal="center" wrapText="1"/>
    </xf>
    <xf numFmtId="0" fontId="5" fillId="0" borderId="51" xfId="4" applyFont="1" applyBorder="1" applyAlignment="1">
      <alignment horizontal="center" wrapText="1"/>
    </xf>
    <xf numFmtId="0" fontId="5" fillId="0" borderId="27" xfId="4" applyFont="1" applyBorder="1" applyAlignment="1">
      <alignment horizontal="center" wrapText="1"/>
    </xf>
    <xf numFmtId="0" fontId="5" fillId="0" borderId="10" xfId="0" applyFont="1" applyBorder="1" applyAlignment="1">
      <alignment horizontal="center" wrapText="1"/>
    </xf>
    <xf numFmtId="0" fontId="5" fillId="0" borderId="25" xfId="4" applyFont="1" applyBorder="1" applyAlignment="1">
      <alignment horizontal="left" wrapText="1"/>
    </xf>
    <xf numFmtId="0" fontId="5" fillId="0" borderId="26" xfId="4" applyFont="1" applyBorder="1" applyAlignment="1">
      <alignment horizontal="left" wrapText="1"/>
    </xf>
    <xf numFmtId="0" fontId="5" fillId="0" borderId="27" xfId="4" applyFont="1" applyBorder="1" applyAlignment="1">
      <alignment horizontal="left" wrapText="1"/>
    </xf>
    <xf numFmtId="0" fontId="5" fillId="0" borderId="30" xfId="4" applyFont="1" applyBorder="1" applyAlignment="1">
      <alignment vertical="center" wrapText="1"/>
    </xf>
    <xf numFmtId="0" fontId="5" fillId="0" borderId="0" xfId="4" applyFont="1" applyAlignment="1">
      <alignment vertical="center" wrapText="1"/>
    </xf>
    <xf numFmtId="0" fontId="5" fillId="0" borderId="31" xfId="4" applyFont="1" applyBorder="1" applyAlignment="1">
      <alignment vertical="center" wrapText="1"/>
    </xf>
    <xf numFmtId="0" fontId="6" fillId="2" borderId="49"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5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6" fillId="0" borderId="43" xfId="0" applyFont="1" applyBorder="1" applyAlignment="1">
      <alignment horizontal="left" wrapText="1"/>
    </xf>
    <xf numFmtId="0" fontId="6" fillId="2" borderId="28"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5" fillId="0" borderId="59"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5" fillId="0" borderId="68" xfId="0" applyFont="1" applyBorder="1" applyAlignment="1">
      <alignment horizontal="center" wrapText="1"/>
    </xf>
    <xf numFmtId="0" fontId="5" fillId="0" borderId="1" xfId="0" applyFont="1" applyBorder="1" applyAlignment="1">
      <alignment horizontal="center" wrapText="1"/>
    </xf>
    <xf numFmtId="0" fontId="5" fillId="0" borderId="61" xfId="0" applyFont="1" applyBorder="1" applyAlignment="1">
      <alignment horizontal="center" wrapText="1"/>
    </xf>
    <xf numFmtId="0" fontId="28" fillId="0" borderId="0" xfId="0" applyFont="1" applyAlignment="1">
      <alignment horizontal="center" wrapText="1"/>
    </xf>
    <xf numFmtId="0" fontId="28" fillId="0" borderId="43" xfId="0" applyFont="1" applyBorder="1" applyAlignment="1">
      <alignment horizontal="center" wrapText="1"/>
    </xf>
    <xf numFmtId="49" fontId="31" fillId="3" borderId="0" xfId="5" applyNumberFormat="1" applyFont="1" applyFill="1" applyAlignment="1">
      <alignment horizontal="center"/>
    </xf>
    <xf numFmtId="49" fontId="25" fillId="3" borderId="0" xfId="5" applyNumberFormat="1" applyFont="1" applyFill="1" applyAlignment="1">
      <alignment horizontal="left" vertical="top" wrapText="1"/>
    </xf>
    <xf numFmtId="0" fontId="25" fillId="0" borderId="0" xfId="5" applyFont="1" applyAlignment="1">
      <alignment horizontal="left" vertical="top" wrapText="1"/>
    </xf>
    <xf numFmtId="0" fontId="25" fillId="3" borderId="0" xfId="5" applyFont="1" applyFill="1" applyAlignment="1">
      <alignment horizontal="left" vertical="top" wrapText="1"/>
    </xf>
    <xf numFmtId="49" fontId="25" fillId="0" borderId="0" xfId="5" applyNumberFormat="1" applyFont="1" applyAlignment="1">
      <alignment horizontal="left" vertical="top" wrapText="1"/>
    </xf>
    <xf numFmtId="49" fontId="25" fillId="3" borderId="0" xfId="0" applyNumberFormat="1" applyFont="1" applyFill="1" applyAlignment="1">
      <alignment horizontal="left" wrapText="1"/>
    </xf>
    <xf numFmtId="0" fontId="25" fillId="3" borderId="0" xfId="5" applyFont="1" applyFill="1" applyAlignment="1">
      <alignment horizontal="left" wrapText="1"/>
    </xf>
    <xf numFmtId="0" fontId="25" fillId="3" borderId="0" xfId="5" applyFont="1" applyFill="1" applyAlignment="1">
      <alignment horizontal="left"/>
    </xf>
    <xf numFmtId="0" fontId="25" fillId="3" borderId="26" xfId="5" applyFont="1" applyFill="1" applyBorder="1" applyAlignment="1">
      <alignment horizontal="left"/>
    </xf>
    <xf numFmtId="49" fontId="32" fillId="3" borderId="0" xfId="5" applyNumberFormat="1" applyFont="1" applyFill="1" applyAlignment="1">
      <alignment horizontal="center"/>
    </xf>
    <xf numFmtId="0" fontId="25" fillId="3" borderId="0" xfId="5" applyFont="1" applyFill="1" applyAlignment="1">
      <alignment horizontal="left" vertical="top"/>
    </xf>
    <xf numFmtId="22" fontId="25" fillId="3" borderId="26" xfId="5" applyNumberFormat="1" applyFont="1" applyFill="1" applyBorder="1" applyAlignment="1">
      <alignment horizontal="center"/>
    </xf>
    <xf numFmtId="0" fontId="25" fillId="3" borderId="26" xfId="5" applyFont="1" applyFill="1" applyBorder="1" applyAlignment="1">
      <alignment horizontal="center"/>
    </xf>
    <xf numFmtId="0" fontId="36" fillId="3" borderId="0" xfId="5" applyFont="1" applyFill="1" applyAlignment="1">
      <alignment horizontal="left" vertical="top"/>
    </xf>
    <xf numFmtId="49" fontId="25" fillId="3" borderId="0" xfId="5" applyNumberFormat="1" applyFont="1" applyFill="1" applyAlignment="1">
      <alignment horizontal="left" wrapText="1"/>
    </xf>
    <xf numFmtId="49" fontId="32" fillId="3" borderId="11" xfId="5" applyNumberFormat="1" applyFont="1" applyFill="1" applyBorder="1" applyAlignment="1">
      <alignment horizontal="left" wrapText="1"/>
    </xf>
    <xf numFmtId="0" fontId="25" fillId="3" borderId="11" xfId="5" applyFont="1" applyFill="1" applyBorder="1" applyAlignment="1">
      <alignment horizontal="left" wrapText="1"/>
    </xf>
    <xf numFmtId="0" fontId="32" fillId="3" borderId="0" xfId="5" applyFont="1" applyFill="1" applyAlignment="1">
      <alignment horizontal="left" vertical="top"/>
    </xf>
    <xf numFmtId="49" fontId="32" fillId="3" borderId="8" xfId="5" applyNumberFormat="1" applyFont="1" applyFill="1" applyBorder="1" applyAlignment="1">
      <alignment horizontal="left" wrapText="1"/>
    </xf>
    <xf numFmtId="49" fontId="32" fillId="3" borderId="9" xfId="5" applyNumberFormat="1" applyFont="1" applyFill="1" applyBorder="1" applyAlignment="1">
      <alignment horizontal="left" wrapText="1"/>
    </xf>
    <xf numFmtId="49" fontId="32" fillId="3" borderId="13" xfId="5" applyNumberFormat="1" applyFont="1" applyFill="1" applyBorder="1" applyAlignment="1">
      <alignment horizontal="left" wrapText="1"/>
    </xf>
    <xf numFmtId="49" fontId="32" fillId="3" borderId="11" xfId="5" applyNumberFormat="1" applyFont="1" applyFill="1" applyBorder="1" applyAlignment="1">
      <alignment horizontal="left"/>
    </xf>
    <xf numFmtId="49" fontId="25" fillId="3" borderId="0" xfId="8" applyNumberFormat="1" applyFont="1" applyFill="1" applyAlignment="1">
      <alignment horizontal="left" wrapText="1"/>
    </xf>
    <xf numFmtId="0" fontId="25" fillId="3" borderId="26" xfId="8" applyFont="1" applyFill="1" applyBorder="1" applyAlignment="1">
      <alignment horizontal="left" wrapText="1"/>
    </xf>
    <xf numFmtId="0" fontId="32" fillId="3" borderId="26" xfId="5" applyFont="1" applyFill="1" applyBorder="1" applyAlignment="1">
      <alignment horizontal="left" vertical="top"/>
    </xf>
    <xf numFmtId="49" fontId="25" fillId="3" borderId="0" xfId="5" applyNumberFormat="1" applyFont="1" applyFill="1" applyAlignment="1">
      <alignment horizontal="center" wrapText="1"/>
    </xf>
    <xf numFmtId="49" fontId="25" fillId="3" borderId="0" xfId="5" applyNumberFormat="1" applyFont="1" applyFill="1" applyAlignment="1">
      <alignment horizontal="left" vertical="top"/>
    </xf>
    <xf numFmtId="49" fontId="25" fillId="3" borderId="0" xfId="5" applyNumberFormat="1" applyFont="1" applyFill="1" applyAlignment="1">
      <alignment horizontal="left"/>
    </xf>
    <xf numFmtId="49" fontId="25" fillId="3" borderId="0" xfId="5" quotePrefix="1" applyNumberFormat="1" applyFont="1" applyFill="1" applyAlignment="1">
      <alignment horizontal="left"/>
    </xf>
    <xf numFmtId="0" fontId="25" fillId="3" borderId="26" xfId="5" applyFont="1" applyFill="1" applyBorder="1" applyAlignment="1">
      <alignment horizontal="left" wrapText="1"/>
    </xf>
    <xf numFmtId="0" fontId="25" fillId="3" borderId="0" xfId="8" applyFont="1" applyFill="1" applyAlignment="1">
      <alignment horizontal="left"/>
    </xf>
    <xf numFmtId="0" fontId="25" fillId="3" borderId="26" xfId="8" applyFont="1" applyFill="1" applyBorder="1" applyAlignment="1">
      <alignment horizontal="left"/>
    </xf>
    <xf numFmtId="0" fontId="25" fillId="3" borderId="0" xfId="8" applyFont="1" applyFill="1" applyAlignment="1">
      <alignment horizontal="center"/>
    </xf>
    <xf numFmtId="0" fontId="32" fillId="3" borderId="0" xfId="8" applyFont="1" applyFill="1" applyAlignment="1">
      <alignment horizontal="left"/>
    </xf>
    <xf numFmtId="0" fontId="25" fillId="3" borderId="0" xfId="8" applyFont="1" applyFill="1" applyAlignment="1">
      <alignment horizontal="left" wrapText="1"/>
    </xf>
    <xf numFmtId="0" fontId="25" fillId="3" borderId="0" xfId="8" applyFont="1" applyFill="1" applyAlignment="1">
      <alignment horizontal="left" vertical="top"/>
    </xf>
    <xf numFmtId="0" fontId="25" fillId="3" borderId="0" xfId="8" applyFont="1" applyFill="1" applyAlignment="1">
      <alignment horizontal="left" vertical="top" wrapText="1"/>
    </xf>
    <xf numFmtId="0" fontId="25" fillId="3" borderId="26" xfId="8" applyFont="1" applyFill="1" applyBorder="1" applyAlignment="1">
      <alignment horizontal="center"/>
    </xf>
    <xf numFmtId="0" fontId="25" fillId="3" borderId="9" xfId="8" applyFont="1" applyFill="1" applyBorder="1" applyAlignment="1">
      <alignment horizontal="left"/>
    </xf>
    <xf numFmtId="49" fontId="25" fillId="3" borderId="0" xfId="8" applyNumberFormat="1" applyFont="1" applyFill="1" applyAlignment="1">
      <alignment horizontal="left" vertical="top"/>
    </xf>
    <xf numFmtId="49" fontId="25" fillId="3" borderId="26" xfId="8" applyNumberFormat="1" applyFont="1" applyFill="1" applyBorder="1" applyAlignment="1">
      <alignment horizontal="left" vertical="top"/>
    </xf>
    <xf numFmtId="49" fontId="25" fillId="3" borderId="9" xfId="8" applyNumberFormat="1" applyFont="1" applyFill="1" applyBorder="1" applyAlignment="1">
      <alignment horizontal="left" vertical="top"/>
    </xf>
    <xf numFmtId="0" fontId="25" fillId="3" borderId="9" xfId="8" applyFont="1" applyFill="1" applyBorder="1" applyAlignment="1">
      <alignment horizontal="left" vertical="top" wrapText="1"/>
    </xf>
    <xf numFmtId="0" fontId="25" fillId="3" borderId="26" xfId="8" applyFont="1" applyFill="1" applyBorder="1" applyAlignment="1">
      <alignment horizontal="left" vertical="top" wrapText="1"/>
    </xf>
    <xf numFmtId="0" fontId="25" fillId="3" borderId="38" xfId="8" applyFont="1" applyFill="1" applyBorder="1" applyAlignment="1">
      <alignment horizontal="left"/>
    </xf>
    <xf numFmtId="0" fontId="25" fillId="0" borderId="9" xfId="8" applyFont="1" applyBorder="1" applyAlignment="1">
      <alignment horizontal="left"/>
    </xf>
    <xf numFmtId="0" fontId="36" fillId="3" borderId="0" xfId="8" applyFont="1" applyFill="1" applyAlignment="1">
      <alignment horizontal="left" vertical="top" wrapText="1"/>
    </xf>
    <xf numFmtId="0" fontId="36" fillId="3" borderId="0" xfId="8" applyFont="1" applyFill="1" applyAlignment="1">
      <alignment horizontal="left" vertical="top"/>
    </xf>
    <xf numFmtId="49" fontId="25" fillId="3" borderId="0" xfId="8" applyNumberFormat="1" applyFont="1" applyFill="1" applyAlignment="1">
      <alignment horizontal="left" vertical="top" wrapText="1"/>
    </xf>
    <xf numFmtId="49" fontId="32" fillId="3" borderId="0" xfId="8" applyNumberFormat="1" applyFont="1" applyFill="1" applyAlignment="1">
      <alignment horizontal="left" vertical="top"/>
    </xf>
    <xf numFmtId="0" fontId="25" fillId="3" borderId="11" xfId="8" applyFont="1" applyFill="1" applyBorder="1" applyAlignment="1">
      <alignment horizontal="left" wrapText="1"/>
    </xf>
    <xf numFmtId="49" fontId="31" fillId="3" borderId="0" xfId="8" applyNumberFormat="1" applyFont="1" applyFill="1" applyAlignment="1">
      <alignment horizontal="center"/>
    </xf>
    <xf numFmtId="49" fontId="25" fillId="3" borderId="0" xfId="8" quotePrefix="1" applyNumberFormat="1" applyFont="1" applyFill="1" applyAlignment="1">
      <alignment horizontal="left"/>
    </xf>
    <xf numFmtId="49" fontId="32" fillId="3" borderId="44" xfId="8" applyNumberFormat="1" applyFont="1" applyFill="1" applyBorder="1" applyAlignment="1">
      <alignment horizontal="left" vertical="center"/>
    </xf>
    <xf numFmtId="49" fontId="32" fillId="3" borderId="44" xfId="8" applyNumberFormat="1" applyFont="1" applyFill="1" applyBorder="1" applyAlignment="1">
      <alignment horizontal="left" vertical="center" wrapText="1"/>
    </xf>
    <xf numFmtId="0" fontId="25" fillId="3" borderId="9" xfId="8" applyFont="1" applyFill="1" applyBorder="1" applyAlignment="1">
      <alignment horizontal="left" wrapText="1"/>
    </xf>
    <xf numFmtId="49" fontId="25" fillId="3" borderId="0" xfId="8" applyNumberFormat="1" applyFont="1" applyFill="1" applyAlignment="1">
      <alignment horizontal="left"/>
    </xf>
    <xf numFmtId="49" fontId="25" fillId="3" borderId="0" xfId="8" applyNumberFormat="1" applyFont="1" applyFill="1" applyAlignment="1">
      <alignment horizontal="center" wrapText="1"/>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1">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3.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4.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2</xdr:col>
      <xdr:colOff>69524</xdr:colOff>
      <xdr:row>2</xdr:row>
      <xdr:rowOff>0</xdr:rowOff>
    </xdr:from>
    <xdr:to>
      <xdr:col>2</xdr:col>
      <xdr:colOff>2676230</xdr:colOff>
      <xdr:row>2</xdr:row>
      <xdr:rowOff>1400177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2391444</xdr:colOff>
      <xdr:row>8</xdr:row>
      <xdr:rowOff>1322293</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2598069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14</xdr:row>
      <xdr:rowOff>116129</xdr:rowOff>
    </xdr:from>
    <xdr:to>
      <xdr:col>2</xdr:col>
      <xdr:colOff>2307195</xdr:colOff>
      <xdr:row>14</xdr:row>
      <xdr:rowOff>1198777</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45055"/>
        <a:stretch/>
      </xdr:blipFill>
      <xdr:spPr>
        <a:xfrm>
          <a:off x="7480331" y="24159950"/>
          <a:ext cx="2052257" cy="1082648"/>
        </a:xfrm>
        <a:prstGeom prst="rect">
          <a:avLst/>
        </a:prstGeom>
      </xdr:spPr>
    </xdr:pic>
    <xdr:clientData/>
  </xdr:twoCellAnchor>
  <xdr:twoCellAnchor editAs="oneCell">
    <xdr:from>
      <xdr:col>2</xdr:col>
      <xdr:colOff>254081</xdr:colOff>
      <xdr:row>3</xdr:row>
      <xdr:rowOff>1783697</xdr:rowOff>
    </xdr:from>
    <xdr:to>
      <xdr:col>2</xdr:col>
      <xdr:colOff>2491674</xdr:colOff>
      <xdr:row>4</xdr:row>
      <xdr:rowOff>1362077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2067986</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2</xdr:col>
      <xdr:colOff>460529</xdr:colOff>
      <xdr:row>11</xdr:row>
      <xdr:rowOff>1812553</xdr:rowOff>
    </xdr:from>
    <xdr:to>
      <xdr:col>2</xdr:col>
      <xdr:colOff>2034368</xdr:colOff>
      <xdr:row>12</xdr:row>
      <xdr:rowOff>1539262</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688323" y="20425524"/>
          <a:ext cx="1573839" cy="1553267"/>
        </a:xfrm>
        <a:prstGeom prst="rect">
          <a:avLst/>
        </a:prstGeom>
      </xdr:spPr>
    </xdr:pic>
    <xdr:clientData/>
  </xdr:twoCellAnchor>
  <xdr:twoCellAnchor editAs="oneCell">
    <xdr:from>
      <xdr:col>2</xdr:col>
      <xdr:colOff>775607</xdr:colOff>
      <xdr:row>13</xdr:row>
      <xdr:rowOff>122464</xdr:rowOff>
    </xdr:from>
    <xdr:to>
      <xdr:col>2</xdr:col>
      <xdr:colOff>1718464</xdr:colOff>
      <xdr:row>13</xdr:row>
      <xdr:rowOff>1408178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1"/>
        <a:stretch>
          <a:fillRect/>
        </a:stretch>
      </xdr:blipFill>
      <xdr:spPr>
        <a:xfrm>
          <a:off x="8001000" y="22342928"/>
          <a:ext cx="942857" cy="1285714"/>
        </a:xfrm>
        <a:prstGeom prst="rect">
          <a:avLst/>
        </a:prstGeom>
      </xdr:spPr>
    </xdr:pic>
    <xdr:clientData/>
  </xdr:twoCellAnchor>
  <xdr:twoCellAnchor editAs="oneCell">
    <xdr:from>
      <xdr:col>15</xdr:col>
      <xdr:colOff>40828</xdr:colOff>
      <xdr:row>1</xdr:row>
      <xdr:rowOff>13607</xdr:rowOff>
    </xdr:from>
    <xdr:to>
      <xdr:col>15</xdr:col>
      <xdr:colOff>1614667</xdr:colOff>
      <xdr:row>1</xdr:row>
      <xdr:rowOff>1563673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34385257" y="353786"/>
          <a:ext cx="1573839" cy="1550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3534"/>
                </a:ext>
              </a:extLst>
            </xdr:cNvPicPr>
          </xdr:nvPicPr>
          <xdr:blipFill rotWithShape="1">
            <a:blip xmlns:r="http://schemas.openxmlformats.org/officeDocument/2006/relationships" r:embed="rId1"/>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3535"/>
                </a:ext>
              </a:extLst>
            </xdr:cNvPicPr>
          </xdr:nvPicPr>
          <xdr:blipFill>
            <a:blip xmlns:r="http://schemas.openxmlformats.org/officeDocument/2006/relationships" r:embed="rId1"/>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1199030</xdr:colOff>
          <xdr:row>0</xdr:row>
          <xdr:rowOff>56029</xdr:rowOff>
        </xdr:from>
        <xdr:to>
          <xdr:col>6</xdr:col>
          <xdr:colOff>1042147</xdr:colOff>
          <xdr:row>5</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Admin_Logo" spid="_x0000_s13536"/>
                </a:ext>
              </a:extLst>
            </xdr:cNvPicPr>
          </xdr:nvPicPr>
          <xdr:blipFill rotWithShape="1">
            <a:blip xmlns:r="http://schemas.openxmlformats.org/officeDocument/2006/relationships" r:embed="rId2"/>
            <a:srcRect l="8219" t="6850" r="17123" b="8904"/>
            <a:stretch>
              <a:fillRect/>
            </a:stretch>
          </xdr:blipFill>
          <xdr:spPr bwMode="auto">
            <a:xfrm>
              <a:off x="10880912" y="56029"/>
              <a:ext cx="1221441" cy="13783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95907</xdr:colOff>
          <xdr:row>0</xdr:row>
          <xdr:rowOff>17080</xdr:rowOff>
        </xdr:from>
        <xdr:to>
          <xdr:col>4</xdr:col>
          <xdr:colOff>431580</xdr:colOff>
          <xdr:row>8</xdr:row>
          <xdr:rowOff>64705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3055"/>
                </a:ext>
              </a:extLst>
            </xdr:cNvPicPr>
          </xdr:nvPicPr>
          <xdr:blipFill>
            <a:blip xmlns:r="http://schemas.openxmlformats.org/officeDocument/2006/relationships" r:embed="rId1"/>
            <a:srcRect r="11366" b="13712"/>
            <a:stretch>
              <a:fillRect/>
            </a:stretch>
          </xdr:blipFill>
          <xdr:spPr bwMode="auto">
            <a:xfrm>
              <a:off x="95907" y="1708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0</xdr:row>
          <xdr:rowOff>95250</xdr:rowOff>
        </xdr:from>
        <xdr:to>
          <xdr:col>12</xdr:col>
          <xdr:colOff>68916</xdr:colOff>
          <xdr:row>8</xdr:row>
          <xdr:rowOff>25774</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Admin_Logo" spid="_x0000_s3056"/>
                </a:ext>
              </a:extLst>
            </xdr:cNvPicPr>
          </xdr:nvPicPr>
          <xdr:blipFill rotWithShape="1">
            <a:blip xmlns:r="http://schemas.openxmlformats.org/officeDocument/2006/relationships" r:embed="rId2"/>
            <a:srcRect l="8219" t="6850" r="17123" b="8904"/>
            <a:stretch>
              <a:fillRect/>
            </a:stretch>
          </xdr:blipFill>
          <xdr:spPr bwMode="auto">
            <a:xfrm>
              <a:off x="5724525" y="95250"/>
              <a:ext cx="1221441" cy="13783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142875</xdr:rowOff>
        </xdr:from>
        <xdr:to>
          <xdr:col>0</xdr:col>
          <xdr:colOff>266700</xdr:colOff>
          <xdr:row>19</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133350</xdr:rowOff>
        </xdr:from>
        <xdr:to>
          <xdr:col>0</xdr:col>
          <xdr:colOff>266700</xdr:colOff>
          <xdr:row>20</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43</xdr:row>
          <xdr:rowOff>161925</xdr:rowOff>
        </xdr:from>
        <xdr:to>
          <xdr:col>0</xdr:col>
          <xdr:colOff>314325</xdr:colOff>
          <xdr:row>45</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152400</xdr:rowOff>
        </xdr:from>
        <xdr:to>
          <xdr:col>0</xdr:col>
          <xdr:colOff>314325</xdr:colOff>
          <xdr:row>46</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0</xdr:row>
          <xdr:rowOff>28575</xdr:rowOff>
        </xdr:from>
        <xdr:to>
          <xdr:col>13</xdr:col>
          <xdr:colOff>201010</xdr:colOff>
          <xdr:row>8</xdr:row>
          <xdr:rowOff>5260</xdr:rowOff>
        </xdr:to>
        <xdr:pic>
          <xdr:nvPicPr>
            <xdr:cNvPr id="9" name="Picture 4">
              <a:extLst>
                <a:ext uri="{FF2B5EF4-FFF2-40B4-BE49-F238E27FC236}">
                  <a16:creationId xmlns:a16="http://schemas.microsoft.com/office/drawing/2014/main" id="{00000000-0008-0000-0300-000009000000}"/>
                </a:ext>
              </a:extLst>
            </xdr:cNvPr>
            <xdr:cNvPicPr>
              <a:picLocks noChangeAspect="1" noChangeArrowheads="1"/>
              <a:extLst>
                <a:ext uri="{84589F7E-364E-4C9E-8A38-B11213B215E9}">
                  <a14:cameraTool cellRange="Admin_Logo" spid="_x0000_s7004"/>
                </a:ext>
              </a:extLst>
            </xdr:cNvPicPr>
          </xdr:nvPicPr>
          <xdr:blipFill>
            <a:blip xmlns:r="http://schemas.openxmlformats.org/officeDocument/2006/relationships" r:embed="rId1"/>
            <a:srcRect l="9375" t="9203" r="7813" b="8591"/>
            <a:stretch>
              <a:fillRect/>
            </a:stretch>
          </xdr:blipFill>
          <xdr:spPr bwMode="auto">
            <a:xfrm>
              <a:off x="6619875"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4</xdr:col>
          <xdr:colOff>411873</xdr:colOff>
          <xdr:row>8</xdr:row>
          <xdr:rowOff>47625</xdr:rowOff>
        </xdr:to>
        <xdr:pic>
          <xdr:nvPicPr>
            <xdr:cNvPr id="11" name="Picture 2">
              <a:extLst>
                <a:ext uri="{FF2B5EF4-FFF2-40B4-BE49-F238E27FC236}">
                  <a16:creationId xmlns:a16="http://schemas.microsoft.com/office/drawing/2014/main" id="{00000000-0008-0000-0300-00000B000000}"/>
                </a:ext>
              </a:extLst>
            </xdr:cNvPr>
            <xdr:cNvPicPr>
              <a:picLocks noChangeAspect="1" noChangeArrowheads="1"/>
              <a:extLst>
                <a:ext uri="{84589F7E-364E-4C9E-8A38-B11213B215E9}">
                  <a14:cameraTool cellRange="logo" spid="_x0000_s7005"/>
                </a:ext>
              </a:extLst>
            </xdr:cNvPicPr>
          </xdr:nvPicPr>
          <xdr:blipFill>
            <a:blip xmlns:r="http://schemas.openxmlformats.org/officeDocument/2006/relationships" r:embed="rId2"/>
            <a:srcRect r="11366" b="13712"/>
            <a:stretch>
              <a:fillRect/>
            </a:stretch>
          </xdr:blipFill>
          <xdr:spPr bwMode="auto">
            <a:xfrm>
              <a:off x="47625"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0</xdr:row>
          <xdr:rowOff>28575</xdr:rowOff>
        </xdr:from>
        <xdr:to>
          <xdr:col>12</xdr:col>
          <xdr:colOff>362935</xdr:colOff>
          <xdr:row>8</xdr:row>
          <xdr:rowOff>5260</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a:extLst>
                <a:ext uri="{84589F7E-364E-4C9E-8A38-B11213B215E9}">
                  <a14:cameraTool cellRange="Admin_Logo" spid="_x0000_s8016"/>
                </a:ext>
              </a:extLst>
            </xdr:cNvPicPr>
          </xdr:nvPicPr>
          <xdr:blipFill>
            <a:blip xmlns:r="http://schemas.openxmlformats.org/officeDocument/2006/relationships" r:embed="rId1"/>
            <a:srcRect l="9375" t="9203" r="7813" b="8591"/>
            <a:stretch>
              <a:fillRect/>
            </a:stretch>
          </xdr:blipFill>
          <xdr:spPr bwMode="auto">
            <a:xfrm>
              <a:off x="6172200"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364248</xdr:colOff>
          <xdr:row>8</xdr:row>
          <xdr:rowOff>47625</xdr:rowOff>
        </xdr:to>
        <xdr:pic>
          <xdr:nvPicPr>
            <xdr:cNvPr id="6" name="Picture 2">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logo" spid="_x0000_s8017"/>
                </a:ext>
              </a:extLst>
            </xdr:cNvPicPr>
          </xdr:nvPicPr>
          <xdr:blipFill>
            <a:blip xmlns:r="http://schemas.openxmlformats.org/officeDocument/2006/relationships" r:embed="rId2"/>
            <a:srcRect r="11366" b="13712"/>
            <a:stretch>
              <a:fillRect/>
            </a:stretch>
          </xdr:blipFill>
          <xdr:spPr bwMode="auto">
            <a:xfrm>
              <a:off x="0"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25</xdr:row>
          <xdr:rowOff>133350</xdr:rowOff>
        </xdr:from>
        <xdr:to>
          <xdr:col>2</xdr:col>
          <xdr:colOff>609600</xdr:colOff>
          <xdr:row>27</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25</xdr:row>
          <xdr:rowOff>142875</xdr:rowOff>
        </xdr:from>
        <xdr:to>
          <xdr:col>6</xdr:col>
          <xdr:colOff>171450</xdr:colOff>
          <xdr:row>27</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142875</xdr:rowOff>
        </xdr:from>
        <xdr:to>
          <xdr:col>10</xdr:col>
          <xdr:colOff>57150</xdr:colOff>
          <xdr:row>27</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133350</xdr:rowOff>
        </xdr:from>
        <xdr:to>
          <xdr:col>3</xdr:col>
          <xdr:colOff>409575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142875</xdr:rowOff>
        </xdr:from>
        <xdr:to>
          <xdr:col>3</xdr:col>
          <xdr:colOff>409575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0</xdr:row>
          <xdr:rowOff>57150</xdr:rowOff>
        </xdr:from>
        <xdr:to>
          <xdr:col>12</xdr:col>
          <xdr:colOff>429610</xdr:colOff>
          <xdr:row>8</xdr:row>
          <xdr:rowOff>33835</xdr:rowOff>
        </xdr:to>
        <xdr:pic>
          <xdr:nvPicPr>
            <xdr:cNvPr id="16" name="Picture 4">
              <a:extLst>
                <a:ext uri="{FF2B5EF4-FFF2-40B4-BE49-F238E27FC236}">
                  <a16:creationId xmlns:a16="http://schemas.microsoft.com/office/drawing/2014/main" id="{00000000-0008-0000-0500-000010000000}"/>
                </a:ext>
              </a:extLst>
            </xdr:cNvPr>
            <xdr:cNvPicPr>
              <a:picLocks noChangeAspect="1" noChangeArrowheads="1"/>
              <a:extLst>
                <a:ext uri="{84589F7E-364E-4C9E-8A38-B11213B215E9}">
                  <a14:cameraTool cellRange="Admin_Logo" spid="_x0000_s13035"/>
                </a:ext>
              </a:extLst>
            </xdr:cNvPicPr>
          </xdr:nvPicPr>
          <xdr:blipFill>
            <a:blip xmlns:r="http://schemas.openxmlformats.org/officeDocument/2006/relationships" r:embed="rId1"/>
            <a:srcRect l="9375" t="9203" r="7813" b="8591"/>
            <a:stretch>
              <a:fillRect/>
            </a:stretch>
          </xdr:blipFill>
          <xdr:spPr bwMode="auto">
            <a:xfrm>
              <a:off x="5991225" y="57150"/>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3</xdr:col>
          <xdr:colOff>859548</xdr:colOff>
          <xdr:row>8</xdr:row>
          <xdr:rowOff>76200</xdr:rowOff>
        </xdr:to>
        <xdr:pic>
          <xdr:nvPicPr>
            <xdr:cNvPr id="17" name="Picture 2">
              <a:extLst>
                <a:ext uri="{FF2B5EF4-FFF2-40B4-BE49-F238E27FC236}">
                  <a16:creationId xmlns:a16="http://schemas.microsoft.com/office/drawing/2014/main" id="{00000000-0008-0000-0500-000011000000}"/>
                </a:ext>
              </a:extLst>
            </xdr:cNvPr>
            <xdr:cNvPicPr>
              <a:picLocks noChangeAspect="1" noChangeArrowheads="1"/>
              <a:extLst>
                <a:ext uri="{84589F7E-364E-4C9E-8A38-B11213B215E9}">
                  <a14:cameraTool cellRange="logo" spid="_x0000_s13036"/>
                </a:ext>
              </a:extLst>
            </xdr:cNvPicPr>
          </xdr:nvPicPr>
          <xdr:blipFill>
            <a:blip xmlns:r="http://schemas.openxmlformats.org/officeDocument/2006/relationships" r:embed="rId2"/>
            <a:srcRect r="11366" b="13712"/>
            <a:stretch>
              <a:fillRect/>
            </a:stretch>
          </xdr:blipFill>
          <xdr:spPr bwMode="auto">
            <a:xfrm>
              <a:off x="0" y="28575"/>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76"/>
  <sheetViews>
    <sheetView topLeftCell="A15" zoomScale="70" zoomScaleNormal="70" workbookViewId="0">
      <selection activeCell="C32" sqref="C32"/>
    </sheetView>
  </sheetViews>
  <sheetFormatPr defaultRowHeight="12.75" x14ac:dyDescent="0.2"/>
  <cols>
    <col min="1" max="1" width="30.28515625" style="48" customWidth="1"/>
    <col min="2" max="2" width="78.140625" style="48" customWidth="1"/>
    <col min="3" max="9" width="41.85546875" style="48" customWidth="1"/>
    <col min="10" max="10" width="9.140625" style="48"/>
    <col min="11" max="11" width="31.85546875" style="48" customWidth="1"/>
    <col min="12" max="12" width="16.85546875" style="49" customWidth="1"/>
    <col min="13" max="14" width="9.140625" style="48"/>
    <col min="15" max="15" width="37.5703125" style="48" customWidth="1"/>
    <col min="16" max="16" width="27.28515625" style="48" customWidth="1"/>
    <col min="17" max="16384" width="9.140625" style="48"/>
  </cols>
  <sheetData>
    <row r="1" spans="1:16" ht="27" thickBot="1" x14ac:dyDescent="0.45">
      <c r="A1" s="225" t="s">
        <v>376</v>
      </c>
      <c r="B1" s="225"/>
      <c r="C1" s="225"/>
      <c r="D1" s="225"/>
      <c r="E1" s="225"/>
      <c r="F1" s="225"/>
      <c r="G1" s="225"/>
      <c r="H1" s="225"/>
      <c r="I1" s="225"/>
      <c r="J1" s="52"/>
      <c r="K1" s="53"/>
      <c r="L1" s="62"/>
      <c r="O1" s="227" t="s">
        <v>460</v>
      </c>
      <c r="P1" s="227"/>
    </row>
    <row r="2" spans="1:16" ht="144" customHeight="1" x14ac:dyDescent="0.25">
      <c r="A2" s="52"/>
      <c r="B2" s="53" t="s">
        <v>324</v>
      </c>
      <c r="C2" s="53"/>
      <c r="D2" s="53"/>
      <c r="E2" s="70" t="s">
        <v>330</v>
      </c>
      <c r="F2" s="70" t="s">
        <v>331</v>
      </c>
      <c r="G2" s="70" t="s">
        <v>332</v>
      </c>
      <c r="H2" s="70" t="s">
        <v>333</v>
      </c>
      <c r="I2" s="70" t="s">
        <v>334</v>
      </c>
      <c r="J2" s="54" t="s">
        <v>318</v>
      </c>
      <c r="K2" s="63" t="s">
        <v>175</v>
      </c>
      <c r="L2" s="64">
        <v>0</v>
      </c>
      <c r="O2" s="48" t="s">
        <v>173</v>
      </c>
    </row>
    <row r="3" spans="1:16" ht="144" customHeight="1" x14ac:dyDescent="0.2">
      <c r="A3" s="54" t="s">
        <v>3</v>
      </c>
      <c r="B3" s="48" t="s">
        <v>271</v>
      </c>
      <c r="C3" s="50"/>
      <c r="D3" s="50">
        <v>15415</v>
      </c>
      <c r="E3" s="71" t="s">
        <v>335</v>
      </c>
      <c r="F3" s="71" t="s">
        <v>336</v>
      </c>
      <c r="G3" s="71" t="s">
        <v>337</v>
      </c>
      <c r="H3" s="71" t="s">
        <v>338</v>
      </c>
      <c r="I3" s="48" t="s">
        <v>339</v>
      </c>
      <c r="J3" s="54"/>
      <c r="L3" s="64">
        <v>5000000</v>
      </c>
    </row>
    <row r="4" spans="1:16" ht="144" customHeight="1" x14ac:dyDescent="0.2">
      <c r="A4" s="54"/>
      <c r="B4" s="48" t="s">
        <v>273</v>
      </c>
      <c r="C4" s="50"/>
      <c r="D4" s="50">
        <v>38838</v>
      </c>
      <c r="E4" s="71"/>
      <c r="F4" s="71"/>
      <c r="G4" s="71"/>
      <c r="J4" s="54"/>
      <c r="L4" s="64">
        <v>10000000</v>
      </c>
    </row>
    <row r="5" spans="1:16" ht="144" customHeight="1" x14ac:dyDescent="0.2">
      <c r="A5" s="54"/>
      <c r="B5" s="48" t="s">
        <v>279</v>
      </c>
      <c r="C5" s="50"/>
      <c r="D5" s="50">
        <v>12774</v>
      </c>
      <c r="E5" s="71" t="s">
        <v>340</v>
      </c>
      <c r="F5" s="71" t="s">
        <v>341</v>
      </c>
      <c r="G5" s="71" t="s">
        <v>342</v>
      </c>
      <c r="I5" s="48" t="s">
        <v>343</v>
      </c>
      <c r="J5" s="54"/>
      <c r="L5" s="64">
        <v>15000000</v>
      </c>
    </row>
    <row r="6" spans="1:16" ht="144" customHeight="1" x14ac:dyDescent="0.2">
      <c r="A6" s="54"/>
      <c r="B6" s="48" t="s">
        <v>272</v>
      </c>
      <c r="C6" s="50"/>
      <c r="D6" s="50">
        <v>1325</v>
      </c>
      <c r="E6" s="71" t="s">
        <v>344</v>
      </c>
      <c r="F6" s="71" t="s">
        <v>345</v>
      </c>
      <c r="G6" s="71" t="s">
        <v>346</v>
      </c>
      <c r="I6" s="48" t="s">
        <v>347</v>
      </c>
      <c r="J6" s="54"/>
      <c r="L6" s="64">
        <v>20000000</v>
      </c>
    </row>
    <row r="7" spans="1:16" ht="144" customHeight="1" x14ac:dyDescent="0.2">
      <c r="A7" s="54"/>
      <c r="B7" s="91" t="s">
        <v>442</v>
      </c>
      <c r="C7" s="50"/>
      <c r="D7" s="50">
        <v>29627</v>
      </c>
      <c r="E7" s="71" t="s">
        <v>444</v>
      </c>
      <c r="F7" s="71" t="s">
        <v>444</v>
      </c>
      <c r="G7" s="71" t="s">
        <v>443</v>
      </c>
      <c r="I7" s="48" t="s">
        <v>385</v>
      </c>
      <c r="J7" s="54"/>
      <c r="L7" s="64">
        <v>25000000</v>
      </c>
    </row>
    <row r="8" spans="1:16" ht="144" customHeight="1" x14ac:dyDescent="0.2">
      <c r="A8" s="54"/>
      <c r="B8" s="48" t="s">
        <v>274</v>
      </c>
      <c r="C8" s="50"/>
      <c r="D8" s="50">
        <v>29627</v>
      </c>
      <c r="E8" s="71" t="s">
        <v>446</v>
      </c>
      <c r="F8" s="71" t="s">
        <v>446</v>
      </c>
      <c r="G8" s="71" t="s">
        <v>445</v>
      </c>
      <c r="I8" s="48" t="s">
        <v>384</v>
      </c>
      <c r="J8" s="54"/>
      <c r="L8" s="64" t="s">
        <v>447</v>
      </c>
    </row>
    <row r="9" spans="1:16" ht="144" customHeight="1" x14ac:dyDescent="0.25">
      <c r="A9" s="54"/>
      <c r="B9" s="48" t="s">
        <v>276</v>
      </c>
      <c r="C9" s="50"/>
      <c r="D9" s="50">
        <v>44928</v>
      </c>
      <c r="E9" s="71" t="s">
        <v>348</v>
      </c>
      <c r="F9" s="71" t="s">
        <v>349</v>
      </c>
      <c r="G9" s="71" t="s">
        <v>350</v>
      </c>
      <c r="H9" s="71" t="s">
        <v>351</v>
      </c>
      <c r="I9" s="48" t="s">
        <v>352</v>
      </c>
      <c r="J9" s="54"/>
      <c r="K9" s="63" t="s">
        <v>176</v>
      </c>
      <c r="L9" s="64">
        <v>0</v>
      </c>
    </row>
    <row r="10" spans="1:16" ht="144" customHeight="1" x14ac:dyDescent="0.2">
      <c r="A10" s="54"/>
      <c r="B10" s="30" t="s">
        <v>277</v>
      </c>
      <c r="C10" s="50"/>
      <c r="D10" s="50">
        <v>46257</v>
      </c>
      <c r="E10" s="71" t="s">
        <v>353</v>
      </c>
      <c r="F10" s="71" t="s">
        <v>354</v>
      </c>
      <c r="G10" s="71" t="s">
        <v>355</v>
      </c>
      <c r="H10" s="71" t="s">
        <v>356</v>
      </c>
      <c r="I10" s="48" t="s">
        <v>357</v>
      </c>
      <c r="J10" s="54"/>
      <c r="L10" s="64">
        <v>5000000</v>
      </c>
    </row>
    <row r="11" spans="1:16" ht="144" customHeight="1" x14ac:dyDescent="0.2">
      <c r="A11" s="54"/>
      <c r="B11" s="48" t="s">
        <v>275</v>
      </c>
      <c r="C11" s="50"/>
      <c r="D11" s="50">
        <v>7709</v>
      </c>
      <c r="E11" s="71" t="s">
        <v>358</v>
      </c>
      <c r="F11" s="71" t="s">
        <v>359</v>
      </c>
      <c r="G11" s="48" t="s">
        <v>360</v>
      </c>
      <c r="I11" s="48" t="s">
        <v>361</v>
      </c>
      <c r="J11" s="54"/>
      <c r="L11" s="64">
        <v>10000000</v>
      </c>
    </row>
    <row r="12" spans="1:16" ht="144" customHeight="1" x14ac:dyDescent="0.2">
      <c r="A12" s="54"/>
      <c r="B12" s="48" t="s">
        <v>383</v>
      </c>
      <c r="C12" s="50"/>
      <c r="D12" s="50">
        <v>11184</v>
      </c>
      <c r="E12" s="71" t="s">
        <v>362</v>
      </c>
      <c r="F12" s="71" t="s">
        <v>363</v>
      </c>
      <c r="G12" s="71" t="s">
        <v>364</v>
      </c>
      <c r="H12" s="71" t="s">
        <v>365</v>
      </c>
      <c r="I12" s="48" t="s">
        <v>366</v>
      </c>
      <c r="J12" s="54"/>
      <c r="L12" s="49">
        <v>15000000</v>
      </c>
    </row>
    <row r="13" spans="1:16" ht="144" customHeight="1" x14ac:dyDescent="0.2">
      <c r="A13" s="54"/>
      <c r="B13" s="48" t="s">
        <v>173</v>
      </c>
      <c r="C13" s="50"/>
      <c r="D13" s="50">
        <v>43148</v>
      </c>
      <c r="E13" s="71" t="s">
        <v>137</v>
      </c>
      <c r="F13" s="71" t="s">
        <v>0</v>
      </c>
      <c r="G13" s="71" t="s">
        <v>367</v>
      </c>
      <c r="H13" s="71" t="s">
        <v>368</v>
      </c>
      <c r="I13" s="48" t="s">
        <v>369</v>
      </c>
      <c r="J13" s="54"/>
      <c r="L13" s="49">
        <v>20000000</v>
      </c>
    </row>
    <row r="14" spans="1:16" ht="144" customHeight="1" x14ac:dyDescent="0.2">
      <c r="A14" s="54"/>
      <c r="B14" s="91" t="s">
        <v>593</v>
      </c>
      <c r="C14" s="50"/>
      <c r="D14" s="50">
        <v>29955</v>
      </c>
      <c r="E14" s="71" t="s">
        <v>594</v>
      </c>
      <c r="F14" s="71"/>
      <c r="G14" s="71" t="s">
        <v>595</v>
      </c>
      <c r="H14" s="71" t="s">
        <v>596</v>
      </c>
      <c r="I14" s="91" t="s">
        <v>597</v>
      </c>
      <c r="J14" s="54"/>
      <c r="L14" s="49">
        <v>25000000</v>
      </c>
    </row>
    <row r="15" spans="1:16" ht="144" customHeight="1" x14ac:dyDescent="0.2">
      <c r="A15" s="54"/>
      <c r="B15" s="48" t="s">
        <v>278</v>
      </c>
      <c r="C15" s="51"/>
      <c r="D15" s="51">
        <v>24709</v>
      </c>
      <c r="E15" s="71" t="s">
        <v>370</v>
      </c>
      <c r="F15" s="71" t="s">
        <v>371</v>
      </c>
      <c r="G15" s="71" t="s">
        <v>372</v>
      </c>
      <c r="H15" s="71"/>
      <c r="I15" s="48" t="s">
        <v>373</v>
      </c>
      <c r="J15" s="54"/>
      <c r="L15" s="64" t="s">
        <v>447</v>
      </c>
    </row>
    <row r="16" spans="1:16" x14ac:dyDescent="0.2">
      <c r="A16" s="54"/>
      <c r="J16" s="54"/>
    </row>
    <row r="17" spans="1:12" ht="15.75" thickBot="1" x14ac:dyDescent="0.3">
      <c r="A17" s="223" t="s">
        <v>325</v>
      </c>
      <c r="B17" s="224"/>
      <c r="C17" s="55"/>
      <c r="D17" s="55"/>
      <c r="E17" s="69"/>
      <c r="F17" s="69"/>
      <c r="G17" s="69"/>
      <c r="H17" s="69"/>
      <c r="I17" s="69"/>
      <c r="J17" s="54"/>
      <c r="K17" s="63" t="s">
        <v>167</v>
      </c>
      <c r="L17" s="65">
        <v>0</v>
      </c>
    </row>
    <row r="18" spans="1:12" ht="15" x14ac:dyDescent="0.25">
      <c r="A18" s="52" t="s">
        <v>321</v>
      </c>
      <c r="B18" s="53" t="s">
        <v>322</v>
      </c>
      <c r="C18" s="53"/>
      <c r="D18" s="53"/>
      <c r="J18" s="54"/>
      <c r="L18" s="65">
        <v>5000000</v>
      </c>
    </row>
    <row r="19" spans="1:12" ht="51" x14ac:dyDescent="0.2">
      <c r="A19" s="54" t="s">
        <v>271</v>
      </c>
      <c r="B19" s="56" t="s">
        <v>326</v>
      </c>
      <c r="C19" s="57"/>
      <c r="D19" s="57"/>
      <c r="E19" s="57"/>
      <c r="F19" s="57"/>
      <c r="G19" s="57"/>
      <c r="H19" s="57"/>
      <c r="I19" s="57"/>
      <c r="J19" s="54"/>
      <c r="L19" s="64"/>
    </row>
    <row r="20" spans="1:12" ht="51.75" x14ac:dyDescent="0.25">
      <c r="A20" s="58" t="s">
        <v>272</v>
      </c>
      <c r="B20" s="57" t="s">
        <v>323</v>
      </c>
      <c r="J20" s="54"/>
      <c r="K20" s="63" t="s">
        <v>168</v>
      </c>
      <c r="L20" s="64">
        <v>0</v>
      </c>
    </row>
    <row r="21" spans="1:12" ht="38.25" x14ac:dyDescent="0.2">
      <c r="A21" s="54" t="s">
        <v>276</v>
      </c>
      <c r="B21" s="57" t="s">
        <v>287</v>
      </c>
      <c r="J21" s="54"/>
      <c r="L21" s="64">
        <v>2500000</v>
      </c>
    </row>
    <row r="22" spans="1:12" ht="38.25" x14ac:dyDescent="0.2">
      <c r="A22" s="54" t="s">
        <v>275</v>
      </c>
      <c r="B22" s="56" t="s">
        <v>327</v>
      </c>
      <c r="J22" s="54"/>
      <c r="L22" s="64">
        <v>5000000</v>
      </c>
    </row>
    <row r="23" spans="1:12" ht="38.25" x14ac:dyDescent="0.2">
      <c r="A23" s="59" t="s">
        <v>328</v>
      </c>
      <c r="B23" s="56" t="s">
        <v>287</v>
      </c>
      <c r="J23" s="54"/>
      <c r="L23" s="64"/>
    </row>
    <row r="24" spans="1:12" ht="15.75" thickBot="1" x14ac:dyDescent="0.3">
      <c r="A24" s="60"/>
      <c r="B24" s="61"/>
      <c r="C24" s="61"/>
      <c r="D24" s="61"/>
      <c r="J24" s="54"/>
      <c r="K24" s="63" t="s">
        <v>169</v>
      </c>
      <c r="L24" s="64">
        <v>0</v>
      </c>
    </row>
    <row r="25" spans="1:12" x14ac:dyDescent="0.2">
      <c r="A25" s="226" t="s">
        <v>461</v>
      </c>
      <c r="B25" s="226"/>
      <c r="J25" s="54"/>
      <c r="L25" s="64">
        <v>5000000</v>
      </c>
    </row>
    <row r="26" spans="1:12" ht="27" thickBot="1" x14ac:dyDescent="0.45">
      <c r="A26" s="225" t="s">
        <v>374</v>
      </c>
      <c r="B26" s="225"/>
      <c r="C26" s="225"/>
      <c r="D26" s="225"/>
      <c r="E26" s="225"/>
      <c r="F26" s="225"/>
      <c r="G26" s="225"/>
      <c r="H26" s="225"/>
      <c r="I26" s="225"/>
      <c r="J26" s="54"/>
      <c r="L26" s="64">
        <v>10000000</v>
      </c>
    </row>
    <row r="27" spans="1:12" ht="15" x14ac:dyDescent="0.25">
      <c r="A27" s="72" t="s">
        <v>375</v>
      </c>
      <c r="B27" s="72" t="s">
        <v>376</v>
      </c>
      <c r="C27" s="72" t="s">
        <v>377</v>
      </c>
      <c r="D27" s="72" t="s">
        <v>378</v>
      </c>
      <c r="E27" s="72" t="s">
        <v>334</v>
      </c>
      <c r="F27" s="72" t="s">
        <v>379</v>
      </c>
      <c r="G27" s="73" t="s">
        <v>380</v>
      </c>
      <c r="H27" s="74" t="s">
        <v>381</v>
      </c>
      <c r="J27" s="54"/>
      <c r="L27" s="64">
        <v>15000000</v>
      </c>
    </row>
    <row r="28" spans="1:12" ht="38.25" x14ac:dyDescent="0.2">
      <c r="A28" s="78" t="s">
        <v>589</v>
      </c>
      <c r="B28" s="30" t="s">
        <v>382</v>
      </c>
      <c r="C28" s="48" t="s">
        <v>173</v>
      </c>
      <c r="D28" s="30" t="s">
        <v>592</v>
      </c>
      <c r="E28" t="s">
        <v>591</v>
      </c>
      <c r="F28" s="30" t="s">
        <v>367</v>
      </c>
      <c r="G28" s="76" t="s">
        <v>590</v>
      </c>
      <c r="H28" s="77">
        <v>2022</v>
      </c>
      <c r="J28" s="54"/>
      <c r="L28" s="64"/>
    </row>
    <row r="29" spans="1:12" ht="25.5" x14ac:dyDescent="0.2">
      <c r="A29" s="75" t="s">
        <v>587</v>
      </c>
      <c r="B29" s="30" t="s">
        <v>382</v>
      </c>
      <c r="C29" s="48" t="s">
        <v>173</v>
      </c>
      <c r="D29" s="30"/>
      <c r="E29" t="s">
        <v>535</v>
      </c>
      <c r="F29" s="30" t="s">
        <v>536</v>
      </c>
      <c r="G29" s="76" t="s">
        <v>537</v>
      </c>
      <c r="H29" s="77">
        <v>2022</v>
      </c>
      <c r="J29" s="54"/>
      <c r="L29" s="64"/>
    </row>
    <row r="30" spans="1:12" ht="26.25" x14ac:dyDescent="0.25">
      <c r="A30" s="75" t="s">
        <v>492</v>
      </c>
      <c r="B30" s="30" t="s">
        <v>382</v>
      </c>
      <c r="C30" s="48" t="s">
        <v>173</v>
      </c>
      <c r="D30" s="30"/>
      <c r="E30" t="s">
        <v>463</v>
      </c>
      <c r="F30" s="30" t="s">
        <v>367</v>
      </c>
      <c r="G30" s="76" t="s">
        <v>137</v>
      </c>
      <c r="H30" s="77">
        <v>2018</v>
      </c>
      <c r="J30" s="54"/>
      <c r="K30" s="66" t="s">
        <v>129</v>
      </c>
      <c r="L30" s="64">
        <v>0</v>
      </c>
    </row>
    <row r="31" spans="1:12" ht="25.5" x14ac:dyDescent="0.2">
      <c r="A31" s="75" t="s">
        <v>461</v>
      </c>
      <c r="B31" s="30" t="s">
        <v>382</v>
      </c>
      <c r="C31" s="48" t="s">
        <v>173</v>
      </c>
      <c r="D31" s="30"/>
      <c r="E31" t="s">
        <v>462</v>
      </c>
      <c r="F31" s="30" t="s">
        <v>480</v>
      </c>
      <c r="G31" s="76" t="s">
        <v>137</v>
      </c>
      <c r="H31" s="77">
        <v>2012</v>
      </c>
      <c r="J31" s="54"/>
      <c r="L31" s="64">
        <v>1000000</v>
      </c>
    </row>
    <row r="32" spans="1:12" ht="14.25" x14ac:dyDescent="0.2">
      <c r="A32" s="75" t="s">
        <v>593</v>
      </c>
      <c r="B32" s="30" t="s">
        <v>382</v>
      </c>
      <c r="C32" s="30" t="s">
        <v>593</v>
      </c>
      <c r="D32" s="30"/>
      <c r="E32" t="s">
        <v>597</v>
      </c>
      <c r="F32" s="30" t="s">
        <v>601</v>
      </c>
      <c r="G32" s="76" t="s">
        <v>594</v>
      </c>
      <c r="H32" s="77">
        <v>2004</v>
      </c>
      <c r="J32" s="54"/>
      <c r="L32" s="64">
        <v>2500000</v>
      </c>
    </row>
    <row r="33" spans="1:12" ht="14.25" x14ac:dyDescent="0.2">
      <c r="A33" s="75" t="s">
        <v>599</v>
      </c>
      <c r="B33" s="30" t="s">
        <v>382</v>
      </c>
      <c r="C33" s="48" t="s">
        <v>593</v>
      </c>
      <c r="D33" s="30"/>
      <c r="E33" t="s">
        <v>598</v>
      </c>
      <c r="F33" s="30" t="s">
        <v>600</v>
      </c>
      <c r="G33" s="76" t="s">
        <v>594</v>
      </c>
      <c r="H33" s="77">
        <v>2016</v>
      </c>
      <c r="J33" s="54"/>
      <c r="L33" s="64"/>
    </row>
    <row r="34" spans="1:12" ht="15" x14ac:dyDescent="0.25">
      <c r="A34" s="75"/>
      <c r="B34" s="30"/>
      <c r="D34" s="30"/>
      <c r="E34"/>
      <c r="F34" s="30"/>
      <c r="G34" s="76"/>
      <c r="H34" s="77"/>
      <c r="J34" s="54"/>
      <c r="K34" s="63" t="s">
        <v>170</v>
      </c>
      <c r="L34" s="64">
        <v>0</v>
      </c>
    </row>
    <row r="35" spans="1:12" ht="14.25" x14ac:dyDescent="0.2">
      <c r="A35" s="75"/>
      <c r="B35" s="30"/>
      <c r="D35" s="30"/>
      <c r="E35"/>
      <c r="F35" s="30"/>
      <c r="G35" s="76"/>
      <c r="H35" s="77"/>
      <c r="J35" s="54"/>
      <c r="L35" s="64">
        <v>2500000</v>
      </c>
    </row>
    <row r="36" spans="1:12" ht="14.25" x14ac:dyDescent="0.2">
      <c r="A36" s="75"/>
      <c r="B36" s="30"/>
      <c r="D36" s="30"/>
      <c r="E36"/>
      <c r="F36" s="30"/>
      <c r="G36" s="76"/>
      <c r="H36" s="77"/>
      <c r="J36" s="54"/>
      <c r="L36" s="64">
        <v>5000000</v>
      </c>
    </row>
    <row r="37" spans="1:12" ht="14.25" x14ac:dyDescent="0.2">
      <c r="A37" s="75"/>
      <c r="B37" s="30"/>
      <c r="C37" s="30"/>
      <c r="D37" s="30"/>
      <c r="E37"/>
      <c r="F37" s="30"/>
      <c r="G37" s="76"/>
      <c r="H37" s="77"/>
      <c r="J37" s="54"/>
      <c r="L37" s="64"/>
    </row>
    <row r="38" spans="1:12" ht="15" x14ac:dyDescent="0.25">
      <c r="A38" s="75"/>
      <c r="B38" s="30"/>
      <c r="C38" s="30"/>
      <c r="D38" s="30"/>
      <c r="E38"/>
      <c r="F38" s="30"/>
      <c r="G38" s="76"/>
      <c r="H38" s="77"/>
      <c r="J38" s="54"/>
      <c r="K38" s="63" t="s">
        <v>127</v>
      </c>
      <c r="L38" s="64">
        <v>0</v>
      </c>
    </row>
    <row r="39" spans="1:12" ht="14.25" x14ac:dyDescent="0.2">
      <c r="A39" s="75"/>
      <c r="B39" s="30"/>
      <c r="D39" s="30"/>
      <c r="E39"/>
      <c r="F39" s="30"/>
      <c r="G39" s="76"/>
      <c r="H39" s="77"/>
      <c r="J39" s="54"/>
      <c r="L39" s="64">
        <v>2500000</v>
      </c>
    </row>
    <row r="40" spans="1:12" ht="14.25" x14ac:dyDescent="0.2">
      <c r="A40" s="75"/>
      <c r="B40" s="30"/>
      <c r="D40" s="30"/>
      <c r="E40"/>
      <c r="F40" s="30"/>
      <c r="G40" s="76"/>
      <c r="H40" s="77"/>
      <c r="J40" s="54"/>
      <c r="L40" s="64"/>
    </row>
    <row r="41" spans="1:12" ht="15" x14ac:dyDescent="0.25">
      <c r="A41" s="75"/>
      <c r="B41" s="30"/>
      <c r="D41" s="30"/>
      <c r="E41"/>
      <c r="F41" s="30"/>
      <c r="G41" s="76"/>
      <c r="H41" s="77"/>
      <c r="J41" s="54"/>
      <c r="K41" s="66" t="s">
        <v>177</v>
      </c>
      <c r="L41" s="64">
        <v>0</v>
      </c>
    </row>
    <row r="42" spans="1:12" ht="14.25" x14ac:dyDescent="0.2">
      <c r="A42" s="75"/>
      <c r="B42" s="30"/>
      <c r="C42" s="30"/>
      <c r="D42" s="30"/>
      <c r="E42"/>
      <c r="F42" s="30"/>
      <c r="G42" s="76"/>
      <c r="H42" s="77"/>
      <c r="J42" s="54"/>
      <c r="L42" s="64">
        <v>5000000</v>
      </c>
    </row>
    <row r="43" spans="1:12" ht="15" thickBot="1" x14ac:dyDescent="0.25">
      <c r="A43" s="75"/>
      <c r="B43" s="30"/>
      <c r="D43" s="30"/>
      <c r="E43"/>
      <c r="F43" s="30"/>
      <c r="G43" s="76"/>
      <c r="H43" s="77"/>
      <c r="J43" s="60"/>
      <c r="L43" s="64"/>
    </row>
    <row r="44" spans="1:12" ht="15" x14ac:dyDescent="0.25">
      <c r="A44" s="75"/>
      <c r="B44" s="30"/>
      <c r="D44" s="30"/>
      <c r="E44"/>
      <c r="F44" s="30"/>
      <c r="G44" s="76"/>
      <c r="H44" s="77"/>
      <c r="K44" s="63" t="s">
        <v>172</v>
      </c>
      <c r="L44" s="64">
        <v>0</v>
      </c>
    </row>
    <row r="45" spans="1:12" ht="14.25" x14ac:dyDescent="0.2">
      <c r="A45" s="75"/>
      <c r="B45" s="30"/>
      <c r="D45" s="30"/>
      <c r="E45"/>
      <c r="F45" s="30"/>
      <c r="G45" s="76"/>
      <c r="H45" s="77"/>
      <c r="L45" s="64">
        <v>2500000</v>
      </c>
    </row>
    <row r="46" spans="1:12" ht="14.25" x14ac:dyDescent="0.2">
      <c r="A46" s="75"/>
      <c r="B46" s="30"/>
      <c r="C46" s="30"/>
      <c r="D46" s="30"/>
      <c r="E46"/>
      <c r="F46" s="30"/>
      <c r="G46" s="76"/>
      <c r="H46" s="77"/>
      <c r="L46" s="64">
        <v>5000000</v>
      </c>
    </row>
    <row r="47" spans="1:12" ht="15" thickBot="1" x14ac:dyDescent="0.25">
      <c r="A47" s="75"/>
      <c r="B47" s="30"/>
      <c r="C47" s="30"/>
      <c r="D47" s="30"/>
      <c r="E47"/>
      <c r="F47" s="30"/>
      <c r="G47" s="76"/>
      <c r="H47" s="77"/>
      <c r="K47" s="61"/>
      <c r="L47" s="67">
        <v>7500000</v>
      </c>
    </row>
    <row r="48" spans="1:12" ht="14.25" x14ac:dyDescent="0.2">
      <c r="A48" s="75"/>
      <c r="B48" s="30"/>
      <c r="C48" s="30"/>
      <c r="D48" s="30"/>
      <c r="E48"/>
      <c r="F48" s="30"/>
      <c r="G48" s="76"/>
      <c r="H48" s="77"/>
    </row>
    <row r="49" spans="1:12" ht="14.25" x14ac:dyDescent="0.2">
      <c r="A49" s="75"/>
      <c r="B49" s="30"/>
      <c r="D49" s="30"/>
      <c r="E49"/>
      <c r="F49" s="30"/>
      <c r="G49" s="76"/>
      <c r="H49" s="77"/>
      <c r="K49" s="57" t="s">
        <v>171</v>
      </c>
      <c r="L49" s="49">
        <v>0</v>
      </c>
    </row>
    <row r="50" spans="1:12" ht="14.25" x14ac:dyDescent="0.2">
      <c r="A50" s="75"/>
      <c r="B50" s="30"/>
      <c r="C50" s="30"/>
      <c r="D50" s="30"/>
      <c r="E50"/>
      <c r="F50" s="30"/>
      <c r="G50" s="76"/>
      <c r="H50" s="77"/>
      <c r="L50" s="49">
        <v>10000000</v>
      </c>
    </row>
    <row r="51" spans="1:12" ht="14.25" x14ac:dyDescent="0.2">
      <c r="A51" s="75"/>
      <c r="B51" s="30"/>
      <c r="C51" s="30"/>
      <c r="D51" s="30"/>
      <c r="E51"/>
      <c r="F51" s="30"/>
      <c r="G51" s="76"/>
      <c r="H51" s="77"/>
      <c r="L51" s="49">
        <v>12500000</v>
      </c>
    </row>
    <row r="52" spans="1:12" ht="14.25" x14ac:dyDescent="0.2">
      <c r="A52" s="75"/>
      <c r="B52" s="30"/>
      <c r="D52" s="30"/>
      <c r="E52"/>
      <c r="F52" s="30"/>
      <c r="G52" s="76"/>
      <c r="H52" s="77"/>
      <c r="L52" s="49">
        <v>15000000</v>
      </c>
    </row>
    <row r="53" spans="1:12" ht="14.25" x14ac:dyDescent="0.2">
      <c r="A53" s="75"/>
      <c r="B53" s="30"/>
      <c r="D53" s="30"/>
      <c r="E53"/>
      <c r="F53" s="30"/>
      <c r="G53" s="76"/>
      <c r="H53" s="77"/>
      <c r="L53" s="49">
        <v>17500000</v>
      </c>
    </row>
    <row r="54" spans="1:12" ht="14.25" x14ac:dyDescent="0.2">
      <c r="A54" s="75"/>
      <c r="B54" s="30"/>
      <c r="C54" s="30"/>
      <c r="D54" s="30"/>
      <c r="E54"/>
      <c r="F54" s="30"/>
      <c r="G54" s="76"/>
      <c r="H54" s="77"/>
      <c r="L54" s="49">
        <v>20000000</v>
      </c>
    </row>
    <row r="55" spans="1:12" ht="14.25" x14ac:dyDescent="0.2">
      <c r="A55" s="75"/>
      <c r="B55" s="30"/>
      <c r="D55" s="30"/>
      <c r="E55"/>
      <c r="F55" s="30"/>
      <c r="G55" s="76"/>
      <c r="H55" s="77"/>
      <c r="L55" s="49">
        <v>22500000</v>
      </c>
    </row>
    <row r="56" spans="1:12" ht="14.25" x14ac:dyDescent="0.2">
      <c r="A56" s="75"/>
      <c r="B56" s="30"/>
      <c r="D56" s="30"/>
      <c r="E56"/>
      <c r="F56" s="30"/>
      <c r="G56" s="76"/>
      <c r="H56" s="77"/>
    </row>
    <row r="57" spans="1:12" ht="14.25" x14ac:dyDescent="0.2">
      <c r="A57" s="75"/>
      <c r="B57" s="30"/>
      <c r="C57" s="30"/>
      <c r="D57" s="30"/>
      <c r="E57"/>
      <c r="F57" s="30"/>
      <c r="G57" s="76"/>
      <c r="H57" s="77"/>
      <c r="K57" s="48" t="s">
        <v>448</v>
      </c>
      <c r="L57" s="49">
        <v>0</v>
      </c>
    </row>
    <row r="58" spans="1:12" ht="14.25" x14ac:dyDescent="0.2">
      <c r="A58" s="75"/>
      <c r="B58" s="30"/>
      <c r="C58" s="30"/>
      <c r="D58" s="30"/>
      <c r="E58"/>
      <c r="F58" s="30"/>
      <c r="G58" s="76"/>
      <c r="H58" s="77"/>
      <c r="L58" s="49">
        <v>2500000</v>
      </c>
    </row>
    <row r="59" spans="1:12" ht="14.25" x14ac:dyDescent="0.2">
      <c r="A59" s="75"/>
      <c r="B59" s="30"/>
      <c r="D59" s="30"/>
      <c r="E59"/>
      <c r="F59" s="30"/>
      <c r="G59" s="76"/>
      <c r="H59" s="77"/>
      <c r="L59" s="49">
        <v>5000000</v>
      </c>
    </row>
    <row r="60" spans="1:12" ht="14.25" x14ac:dyDescent="0.2">
      <c r="A60" s="75"/>
      <c r="B60" s="30"/>
      <c r="D60" s="30"/>
      <c r="E60"/>
      <c r="F60" s="30"/>
      <c r="G60" s="76"/>
      <c r="H60" s="77"/>
    </row>
    <row r="61" spans="1:12" ht="14.25" x14ac:dyDescent="0.2">
      <c r="A61" s="78"/>
      <c r="B61" s="30"/>
      <c r="C61" s="30"/>
      <c r="D61" s="30"/>
      <c r="E61"/>
      <c r="F61" s="30"/>
      <c r="G61" s="76"/>
      <c r="H61" s="77"/>
      <c r="K61" s="48" t="s">
        <v>449</v>
      </c>
      <c r="L61" s="49">
        <v>0</v>
      </c>
    </row>
    <row r="62" spans="1:12" ht="14.25" x14ac:dyDescent="0.2">
      <c r="A62" s="75"/>
      <c r="B62" s="30"/>
      <c r="D62" s="30"/>
      <c r="E62"/>
      <c r="F62" s="30"/>
      <c r="G62" s="76"/>
      <c r="H62" s="77"/>
      <c r="L62" s="49">
        <v>5000000</v>
      </c>
    </row>
    <row r="63" spans="1:12" ht="14.25" x14ac:dyDescent="0.2">
      <c r="A63" s="75"/>
      <c r="B63" s="30"/>
      <c r="D63" s="30"/>
      <c r="E63"/>
      <c r="F63" s="30"/>
      <c r="G63" s="76"/>
      <c r="H63" s="77"/>
    </row>
    <row r="64" spans="1:12" ht="14.25" x14ac:dyDescent="0.2">
      <c r="A64" s="75"/>
      <c r="B64" s="30"/>
      <c r="D64" s="30"/>
      <c r="E64"/>
      <c r="F64" s="30"/>
      <c r="G64" s="76"/>
      <c r="H64" s="77"/>
      <c r="K64" s="48" t="s">
        <v>450</v>
      </c>
      <c r="L64" s="49">
        <v>0</v>
      </c>
    </row>
    <row r="65" spans="1:12" ht="14.25" x14ac:dyDescent="0.2">
      <c r="A65" s="75"/>
      <c r="B65" s="30"/>
      <c r="D65" s="30"/>
      <c r="E65"/>
      <c r="F65" s="30"/>
      <c r="G65" s="76"/>
      <c r="H65" s="77"/>
      <c r="L65" s="49">
        <v>1000000</v>
      </c>
    </row>
    <row r="66" spans="1:12" ht="14.25" x14ac:dyDescent="0.2">
      <c r="A66" s="75"/>
      <c r="B66" s="30"/>
      <c r="D66" s="30"/>
      <c r="E66"/>
      <c r="F66" s="30"/>
      <c r="G66" s="76"/>
      <c r="H66" s="77"/>
    </row>
    <row r="67" spans="1:12" ht="14.25" x14ac:dyDescent="0.2">
      <c r="A67" s="75"/>
      <c r="B67" s="30"/>
      <c r="D67" s="30"/>
      <c r="E67"/>
      <c r="F67" s="30"/>
      <c r="G67" s="76"/>
      <c r="H67" s="77"/>
    </row>
    <row r="68" spans="1:12" ht="14.25" x14ac:dyDescent="0.2">
      <c r="A68" s="75"/>
      <c r="B68" s="30"/>
      <c r="C68" s="30"/>
      <c r="D68" s="30"/>
      <c r="E68"/>
      <c r="F68" s="30"/>
      <c r="G68" s="76"/>
      <c r="H68" s="77"/>
    </row>
    <row r="69" spans="1:12" ht="14.25" x14ac:dyDescent="0.2">
      <c r="A69" s="75"/>
      <c r="B69" s="30"/>
      <c r="D69" s="30"/>
      <c r="E69"/>
      <c r="F69" s="30"/>
      <c r="G69" s="76"/>
      <c r="H69" s="77"/>
    </row>
    <row r="70" spans="1:12" ht="14.25" x14ac:dyDescent="0.2">
      <c r="A70" s="75"/>
      <c r="B70" s="30"/>
      <c r="C70" s="30"/>
      <c r="D70" s="30"/>
      <c r="E70"/>
      <c r="F70" s="30"/>
      <c r="G70" s="76"/>
      <c r="H70" s="77"/>
    </row>
    <row r="71" spans="1:12" ht="14.25" x14ac:dyDescent="0.2">
      <c r="A71" s="75"/>
      <c r="B71" s="30"/>
      <c r="C71" s="30"/>
      <c r="D71" s="30"/>
      <c r="E71"/>
      <c r="F71" s="30"/>
      <c r="G71" s="76"/>
      <c r="H71" s="77"/>
    </row>
    <row r="72" spans="1:12" ht="14.25" x14ac:dyDescent="0.2">
      <c r="A72" s="75"/>
      <c r="B72" s="30"/>
      <c r="D72" s="30"/>
      <c r="E72"/>
      <c r="F72" s="30"/>
      <c r="G72" s="76"/>
      <c r="H72" s="77"/>
    </row>
    <row r="73" spans="1:12" ht="14.25" x14ac:dyDescent="0.2">
      <c r="A73" s="75"/>
      <c r="B73" s="30"/>
      <c r="D73" s="30"/>
      <c r="E73"/>
      <c r="F73" s="30"/>
      <c r="G73" s="76"/>
      <c r="H73" s="77"/>
    </row>
    <row r="74" spans="1:12" ht="14.25" x14ac:dyDescent="0.2">
      <c r="A74" s="75"/>
      <c r="B74" s="30"/>
      <c r="D74" s="30"/>
      <c r="E74"/>
      <c r="F74" s="30"/>
      <c r="G74" s="76"/>
      <c r="H74" s="77"/>
    </row>
    <row r="75" spans="1:12" ht="14.25" x14ac:dyDescent="0.2">
      <c r="A75" s="75"/>
      <c r="B75" s="30"/>
      <c r="D75" s="30"/>
      <c r="E75"/>
      <c r="F75" s="30"/>
      <c r="G75" s="76"/>
      <c r="H75" s="77"/>
    </row>
    <row r="76" spans="1:12" ht="14.25" x14ac:dyDescent="0.2">
      <c r="A76" s="75"/>
      <c r="B76" s="30"/>
      <c r="C76" s="30"/>
      <c r="D76" s="30"/>
      <c r="E76"/>
      <c r="F76" s="30"/>
      <c r="G76" s="76"/>
      <c r="H76" s="77"/>
    </row>
  </sheetData>
  <sheetProtection algorithmName="SHA-512" hashValue="BRjRoJamhnmdWke0aj0yBVYGXaWopO6Db2xLz8oJuVwGIXzG+6yNwvky5lw4yDxeP8TaO+Wll++JKt2C9jtkJA==" saltValue="BN4slNbxGRYfBKvZ5+bdZA==" spinCount="100000" sheet="1" objects="1" scenarios="1"/>
  <autoFilter ref="A27:H27" xr:uid="{00000000-0009-0000-0000-000000000000}">
    <sortState xmlns:xlrd2="http://schemas.microsoft.com/office/spreadsheetml/2017/richdata2" ref="A28:H31">
      <sortCondition ref="A27"/>
    </sortState>
  </autoFilter>
  <sortState xmlns:xlrd2="http://schemas.microsoft.com/office/spreadsheetml/2017/richdata2" ref="A17:B20">
    <sortCondition ref="A17:A20"/>
  </sortState>
  <mergeCells count="5">
    <mergeCell ref="A17:B17"/>
    <mergeCell ref="A26:I26"/>
    <mergeCell ref="A1:I1"/>
    <mergeCell ref="A25:B25"/>
    <mergeCell ref="O1:P1"/>
  </mergeCells>
  <conditionalFormatting sqref="A28:A76">
    <cfRule type="expression" dxfId="0" priority="1">
      <formula>IF(VLOOKUP(C28,$A$80:$B$88,2,FALSE)=B28,TRUE,FALSE)</formula>
    </cfRule>
  </conditionalFormatting>
  <hyperlinks>
    <hyperlink ref="I15" r:id="rId1" xr:uid="{00000000-0004-0000-0000-000000000000}"/>
    <hyperlink ref="I12" r:id="rId2"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ummaryRight="0"/>
    <pageSetUpPr fitToPage="1"/>
  </sheetPr>
  <dimension ref="A1:I841"/>
  <sheetViews>
    <sheetView tabSelected="1" view="pageBreakPreview" zoomScale="85" zoomScaleNormal="85" zoomScaleSheetLayoutView="85" workbookViewId="0">
      <selection activeCell="B17" sqref="B17:G17"/>
    </sheetView>
  </sheetViews>
  <sheetFormatPr defaultColWidth="9.140625" defaultRowHeight="10.5" outlineLevelRow="2" x14ac:dyDescent="0.15"/>
  <cols>
    <col min="1" max="1" width="64.140625" style="8" customWidth="1"/>
    <col min="2" max="2" width="17" style="190" customWidth="1"/>
    <col min="3" max="3" width="31.28515625" style="191" customWidth="1"/>
    <col min="4" max="4" width="12.7109375" style="192" customWidth="1"/>
    <col min="5" max="5" width="20" style="191" customWidth="1"/>
    <col min="6" max="6" width="20.7109375" style="8" customWidth="1"/>
    <col min="7" max="7" width="27.85546875" style="191" customWidth="1"/>
    <col min="8" max="8" width="9.140625" style="8"/>
    <col min="9" max="9" width="9.140625" style="8" hidden="1" customWidth="1"/>
    <col min="10" max="16384" width="9.140625" style="8"/>
  </cols>
  <sheetData>
    <row r="1" spans="1:7" ht="27.75" customHeight="1" x14ac:dyDescent="0.15">
      <c r="A1" s="229"/>
      <c r="B1" s="346" t="s">
        <v>270</v>
      </c>
      <c r="C1" s="346"/>
      <c r="D1" s="346"/>
      <c r="E1" s="346"/>
      <c r="F1" s="342"/>
      <c r="G1" s="342"/>
    </row>
    <row r="2" spans="1:7" ht="27.75" customHeight="1" x14ac:dyDescent="0.15">
      <c r="A2" s="229"/>
      <c r="B2" s="343" t="str">
        <f>IF(VLOOKUP(Broker_House,Lists!$B$2:$I$15,4,FALSE)="","",VLOOKUP(Broker_House,Lists!$B$2:$I$15,4,FALSE))</f>
        <v>18 Hiden Road, Bloukrans Building, 5th Floor, Lynnwood Bridge, Pretoria, 0081</v>
      </c>
      <c r="C2" s="343"/>
      <c r="D2" s="343"/>
      <c r="E2" s="343"/>
      <c r="F2" s="342"/>
      <c r="G2" s="342"/>
    </row>
    <row r="3" spans="1:7" ht="20.100000000000001" customHeight="1" x14ac:dyDescent="0.2">
      <c r="A3" s="229"/>
      <c r="B3" s="345" t="str">
        <f>IF(IF(B2="","",VLOOKUP(Broker_House,Lists!$B$2:$I$15,5,FALSE))=0,"",IF(B2="","",VLOOKUP(Broker_House,Lists!$B$2:$I$15,5,FALSE)))</f>
        <v>P.O.Box 50745, Moreleta Village, Pretoria, 0097</v>
      </c>
      <c r="C3" s="345"/>
      <c r="D3" s="345"/>
      <c r="E3" s="345"/>
      <c r="F3" s="342"/>
      <c r="G3" s="342"/>
    </row>
    <row r="4" spans="1:7" ht="20.100000000000001" customHeight="1" x14ac:dyDescent="0.2">
      <c r="A4" s="229"/>
      <c r="B4" s="344" t="str">
        <f>IF(B2="","",IF(VLOOKUP(Broker_House,Lists!$B$2:$I$15,7,FALSE)="",CONCATENATE("Tel: ",VLOOKUP(Broker_House,Lists!$B$2:$I$15,6,FALSE)," / E-mail: ",VLOOKUP(Broker_House,Lists!$B$2:$I$15,8,FALSE)),CONCATENATE("Tel: ",VLOOKUP(Broker_House,Lists!$B$2:$I$15,6,FALSE)," / Fax : ",VLOOKUP(Broker_House,Lists!$B$2:$I$15,7,FALSE)," / E-mail: ",VLOOKUP(Broker_House,Lists!$B$2:$I$15,8,FALSE))))</f>
        <v>Tel: 012 881 4580 / Fax : 086 573 3657 / E-mail: infop@smitk.co.za</v>
      </c>
      <c r="C4" s="344"/>
      <c r="D4" s="344"/>
      <c r="E4" s="344"/>
      <c r="F4" s="342"/>
      <c r="G4" s="342"/>
    </row>
    <row r="5" spans="1:7" ht="20.100000000000001" customHeight="1" x14ac:dyDescent="0.2">
      <c r="A5" s="229"/>
      <c r="B5" s="344" t="str">
        <f>IF(B2="","",CONCATENATE("FSP No: ",VLOOKUP(Broker_House,Lists!$B$2:$I$15,3,FALSE)))</f>
        <v>FSP No: 43148</v>
      </c>
      <c r="C5" s="344"/>
      <c r="D5" s="344"/>
      <c r="E5" s="344"/>
      <c r="F5" s="342"/>
      <c r="G5" s="342"/>
    </row>
    <row r="6" spans="1:7" ht="20.100000000000001" customHeight="1" x14ac:dyDescent="0.2">
      <c r="A6" s="108" t="str">
        <f>CONCATENATE("Advising Broker - FSP No. ",VLOOKUP(Broker_House,Lists!$B$2:$D$15,3,FALSE))</f>
        <v>Advising Broker - FSP No. 43148</v>
      </c>
      <c r="B6" s="341"/>
      <c r="C6" s="341"/>
      <c r="D6" s="341"/>
      <c r="E6" s="341"/>
      <c r="F6" s="341" t="str">
        <f>IF(Broker_House=Lists!$O$2,"","Administrator - FSP No. 43148")</f>
        <v/>
      </c>
      <c r="G6" s="341"/>
    </row>
    <row r="7" spans="1:7" ht="20.100000000000001" customHeight="1" thickBot="1" x14ac:dyDescent="0.25">
      <c r="A7" s="111"/>
      <c r="B7" s="111"/>
      <c r="C7" s="111"/>
      <c r="D7" s="111"/>
      <c r="E7" s="111"/>
      <c r="F7" s="111"/>
      <c r="G7" s="111"/>
    </row>
    <row r="8" spans="1:7" s="112" customFormat="1" ht="20.100000000000001" customHeight="1" outlineLevel="1" x14ac:dyDescent="0.2">
      <c r="A8" s="332" t="s">
        <v>174</v>
      </c>
      <c r="B8" s="332"/>
      <c r="C8" s="332"/>
      <c r="D8" s="332"/>
      <c r="E8" s="332"/>
      <c r="F8" s="332"/>
      <c r="G8" s="332"/>
    </row>
    <row r="9" spans="1:7" s="112" customFormat="1" ht="20.100000000000001" customHeight="1" outlineLevel="1" x14ac:dyDescent="0.2">
      <c r="A9" s="332" t="s">
        <v>468</v>
      </c>
      <c r="B9" s="332"/>
      <c r="C9" s="332"/>
      <c r="D9" s="332"/>
      <c r="E9" s="332"/>
      <c r="F9" s="332"/>
      <c r="G9" s="332"/>
    </row>
    <row r="10" spans="1:7" s="112" customFormat="1" ht="20.100000000000001" customHeight="1" outlineLevel="1" x14ac:dyDescent="0.2">
      <c r="A10" s="332" t="s">
        <v>138</v>
      </c>
      <c r="B10" s="332"/>
      <c r="C10" s="332"/>
      <c r="D10" s="332"/>
      <c r="E10" s="332"/>
      <c r="F10" s="332"/>
      <c r="G10" s="332"/>
    </row>
    <row r="11" spans="1:7" s="112" customFormat="1" ht="20.25" customHeight="1" outlineLevel="1" x14ac:dyDescent="0.2">
      <c r="A11" s="332" t="s">
        <v>1</v>
      </c>
      <c r="B11" s="332"/>
      <c r="C11" s="332"/>
      <c r="D11" s="332"/>
      <c r="E11" s="332"/>
      <c r="F11" s="332"/>
      <c r="G11" s="332"/>
    </row>
    <row r="12" spans="1:7" s="112" customFormat="1" ht="20.100000000000001" customHeight="1" outlineLevel="1" x14ac:dyDescent="0.2">
      <c r="A12" s="332" t="s">
        <v>135</v>
      </c>
      <c r="B12" s="332"/>
      <c r="C12" s="332"/>
      <c r="D12" s="332"/>
      <c r="E12" s="332"/>
      <c r="F12" s="332"/>
      <c r="G12" s="332"/>
    </row>
    <row r="13" spans="1:7" s="112" customFormat="1" ht="20.100000000000001" customHeight="1" thickBot="1" x14ac:dyDescent="0.25">
      <c r="A13" s="333" t="s">
        <v>2</v>
      </c>
      <c r="B13" s="333"/>
      <c r="C13" s="333"/>
      <c r="D13" s="333"/>
      <c r="E13" s="333"/>
      <c r="F13" s="333"/>
      <c r="G13" s="333"/>
    </row>
    <row r="14" spans="1:7" s="112" customFormat="1" ht="29.25" customHeight="1" thickBot="1" x14ac:dyDescent="0.25">
      <c r="A14" s="282" t="s">
        <v>498</v>
      </c>
      <c r="B14" s="282"/>
      <c r="C14" s="282"/>
      <c r="D14" s="282"/>
      <c r="E14" s="282"/>
      <c r="F14" s="282"/>
      <c r="G14" s="282"/>
    </row>
    <row r="15" spans="1:7" s="113" customFormat="1" ht="30" customHeight="1" thickBot="1" x14ac:dyDescent="0.25">
      <c r="A15" s="282" t="s">
        <v>132</v>
      </c>
      <c r="B15" s="282"/>
      <c r="C15" s="282"/>
      <c r="D15" s="282"/>
      <c r="E15" s="282"/>
      <c r="F15" s="282"/>
      <c r="G15" s="282"/>
    </row>
    <row r="16" spans="1:7" s="114" customFormat="1" ht="30" customHeight="1" x14ac:dyDescent="0.2">
      <c r="A16" s="208" t="s">
        <v>3</v>
      </c>
      <c r="B16" s="309" t="str">
        <f>VLOOKUP(Broker_Name,Broker_Table,3,FALSE)</f>
        <v>Smit &amp; Kie Pretoria Brokers (Pty) Ltd</v>
      </c>
      <c r="C16" s="310"/>
      <c r="D16" s="310"/>
      <c r="E16" s="311"/>
      <c r="F16" s="209" t="s">
        <v>4</v>
      </c>
      <c r="G16" s="210"/>
    </row>
    <row r="17" spans="1:7" s="115" customFormat="1" ht="30" customHeight="1" x14ac:dyDescent="0.2">
      <c r="A17" s="211" t="s">
        <v>5</v>
      </c>
      <c r="B17" s="312"/>
      <c r="C17" s="313"/>
      <c r="D17" s="313"/>
      <c r="E17" s="313"/>
      <c r="F17" s="313"/>
      <c r="G17" s="313"/>
    </row>
    <row r="18" spans="1:7" s="114" customFormat="1" ht="30" customHeight="1" x14ac:dyDescent="0.2">
      <c r="A18" s="92" t="s">
        <v>6</v>
      </c>
      <c r="B18" s="314"/>
      <c r="C18" s="314"/>
      <c r="D18" s="314"/>
      <c r="E18" s="314"/>
      <c r="F18" s="314"/>
      <c r="G18" s="315"/>
    </row>
    <row r="19" spans="1:7" s="114" customFormat="1" ht="30" customHeight="1" x14ac:dyDescent="0.2">
      <c r="A19" s="92" t="s">
        <v>7</v>
      </c>
      <c r="B19" s="314"/>
      <c r="C19" s="314"/>
      <c r="D19" s="314"/>
      <c r="E19" s="314"/>
      <c r="F19" s="314"/>
      <c r="G19" s="315"/>
    </row>
    <row r="20" spans="1:7" s="114" customFormat="1" ht="30" customHeight="1" x14ac:dyDescent="0.2">
      <c r="A20" s="92" t="s">
        <v>8</v>
      </c>
      <c r="B20" s="314" t="s">
        <v>19</v>
      </c>
      <c r="C20" s="314"/>
      <c r="D20" s="314"/>
      <c r="E20" s="316" t="s">
        <v>9</v>
      </c>
      <c r="F20" s="317"/>
      <c r="G20" s="212" t="s">
        <v>19</v>
      </c>
    </row>
    <row r="21" spans="1:7" s="114" customFormat="1" ht="30" customHeight="1" x14ac:dyDescent="0.2">
      <c r="A21" s="92" t="s">
        <v>10</v>
      </c>
      <c r="B21" s="314"/>
      <c r="C21" s="314"/>
      <c r="D21" s="314"/>
      <c r="E21" s="316" t="s">
        <v>11</v>
      </c>
      <c r="F21" s="317"/>
      <c r="G21" s="213"/>
    </row>
    <row r="22" spans="1:7" s="114" customFormat="1" ht="30" customHeight="1" x14ac:dyDescent="0.2">
      <c r="A22" s="92" t="s">
        <v>12</v>
      </c>
      <c r="B22" s="314"/>
      <c r="C22" s="314"/>
      <c r="D22" s="314"/>
      <c r="E22" s="316" t="s">
        <v>499</v>
      </c>
      <c r="F22" s="317"/>
      <c r="G22" s="212"/>
    </row>
    <row r="23" spans="1:7" s="114" customFormat="1" ht="30" customHeight="1" x14ac:dyDescent="0.2">
      <c r="A23" s="92" t="s">
        <v>13</v>
      </c>
      <c r="B23" s="321"/>
      <c r="C23" s="314"/>
      <c r="D23" s="314"/>
      <c r="E23" s="316" t="s">
        <v>14</v>
      </c>
      <c r="F23" s="317"/>
      <c r="G23" s="212"/>
    </row>
    <row r="24" spans="1:7" s="114" customFormat="1" ht="30" customHeight="1" thickBot="1" x14ac:dyDescent="0.25">
      <c r="A24" s="92" t="s">
        <v>514</v>
      </c>
      <c r="B24" s="314"/>
      <c r="C24" s="314"/>
      <c r="D24" s="314"/>
      <c r="E24" s="316" t="s">
        <v>15</v>
      </c>
      <c r="F24" s="317"/>
      <c r="G24" s="213"/>
    </row>
    <row r="25" spans="1:7" s="114" customFormat="1" ht="30" customHeight="1" thickBot="1" x14ac:dyDescent="0.25">
      <c r="A25" s="282" t="s">
        <v>457</v>
      </c>
      <c r="B25" s="282"/>
      <c r="C25" s="282"/>
      <c r="D25" s="282"/>
      <c r="E25" s="282"/>
      <c r="F25" s="282"/>
      <c r="G25" s="282"/>
    </row>
    <row r="26" spans="1:7" s="114" customFormat="1" ht="30" customHeight="1" x14ac:dyDescent="0.2">
      <c r="A26" s="92" t="s">
        <v>474</v>
      </c>
      <c r="B26" s="283" t="s">
        <v>299</v>
      </c>
      <c r="C26" s="284"/>
      <c r="D26" s="285" t="s">
        <v>458</v>
      </c>
      <c r="E26" s="286"/>
      <c r="F26" s="285" t="s">
        <v>459</v>
      </c>
      <c r="G26" s="292"/>
    </row>
    <row r="27" spans="1:7" s="114" customFormat="1" ht="30" customHeight="1" x14ac:dyDescent="0.2">
      <c r="A27" s="101" t="s">
        <v>19</v>
      </c>
      <c r="B27" s="287" t="s">
        <v>19</v>
      </c>
      <c r="C27" s="288"/>
      <c r="D27" s="287" t="s">
        <v>19</v>
      </c>
      <c r="E27" s="291"/>
      <c r="F27" s="287" t="s">
        <v>19</v>
      </c>
      <c r="G27" s="288"/>
    </row>
    <row r="28" spans="1:7" s="114" customFormat="1" ht="30" customHeight="1" x14ac:dyDescent="0.2">
      <c r="A28" s="101" t="s">
        <v>19</v>
      </c>
      <c r="B28" s="287" t="s">
        <v>19</v>
      </c>
      <c r="C28" s="288"/>
      <c r="D28" s="287" t="s">
        <v>19</v>
      </c>
      <c r="E28" s="291"/>
      <c r="F28" s="287" t="s">
        <v>19</v>
      </c>
      <c r="G28" s="288"/>
    </row>
    <row r="29" spans="1:7" s="114" customFormat="1" ht="30" customHeight="1" x14ac:dyDescent="0.2">
      <c r="A29" s="101" t="s">
        <v>19</v>
      </c>
      <c r="B29" s="289" t="s">
        <v>19</v>
      </c>
      <c r="C29" s="290"/>
      <c r="D29" s="287" t="s">
        <v>19</v>
      </c>
      <c r="E29" s="291"/>
      <c r="F29" s="287" t="s">
        <v>19</v>
      </c>
      <c r="G29" s="288"/>
    </row>
    <row r="30" spans="1:7" s="114" customFormat="1" ht="30" customHeight="1" x14ac:dyDescent="0.2">
      <c r="A30" s="101" t="s">
        <v>19</v>
      </c>
      <c r="B30" s="289" t="s">
        <v>19</v>
      </c>
      <c r="C30" s="290"/>
      <c r="D30" s="289" t="s">
        <v>19</v>
      </c>
      <c r="E30" s="290"/>
      <c r="F30" s="287" t="s">
        <v>19</v>
      </c>
      <c r="G30" s="288"/>
    </row>
    <row r="31" spans="1:7" s="114" customFormat="1" ht="30" customHeight="1" x14ac:dyDescent="0.2">
      <c r="A31" s="92" t="s">
        <v>16</v>
      </c>
      <c r="B31" s="315" t="s">
        <v>19</v>
      </c>
      <c r="C31" s="334"/>
      <c r="D31" s="334"/>
      <c r="E31" s="334"/>
      <c r="F31" s="334"/>
      <c r="G31" s="334"/>
    </row>
    <row r="32" spans="1:7" s="114" customFormat="1" ht="30" customHeight="1" x14ac:dyDescent="0.2">
      <c r="A32" s="92" t="s">
        <v>17</v>
      </c>
      <c r="B32" s="328"/>
      <c r="C32" s="328"/>
      <c r="D32" s="328"/>
      <c r="E32" s="328"/>
      <c r="F32" s="328"/>
      <c r="G32" s="329"/>
    </row>
    <row r="33" spans="1:7" s="114" customFormat="1" ht="30" customHeight="1" x14ac:dyDescent="0.2">
      <c r="A33" s="92" t="s">
        <v>18</v>
      </c>
      <c r="B33" s="328" t="s">
        <v>19</v>
      </c>
      <c r="C33" s="328"/>
      <c r="D33" s="328"/>
      <c r="E33" s="328"/>
      <c r="F33" s="328"/>
      <c r="G33" s="329"/>
    </row>
    <row r="34" spans="1:7" s="114" customFormat="1" ht="30" customHeight="1" x14ac:dyDescent="0.2">
      <c r="A34" s="92" t="s">
        <v>20</v>
      </c>
      <c r="B34" s="328" t="s">
        <v>19</v>
      </c>
      <c r="C34" s="328"/>
      <c r="D34" s="328"/>
      <c r="E34" s="328"/>
      <c r="F34" s="328"/>
      <c r="G34" s="329"/>
    </row>
    <row r="35" spans="1:7" s="113" customFormat="1" ht="30" customHeight="1" collapsed="1" x14ac:dyDescent="0.2">
      <c r="A35" s="96" t="s">
        <v>21</v>
      </c>
      <c r="B35" s="322" t="s">
        <v>36</v>
      </c>
      <c r="C35" s="322"/>
      <c r="D35" s="322"/>
      <c r="E35" s="322"/>
      <c r="F35" s="322"/>
      <c r="G35" s="323"/>
    </row>
    <row r="36" spans="1:7" s="113" customFormat="1" ht="30" hidden="1" customHeight="1" outlineLevel="1" thickTop="1" x14ac:dyDescent="0.2">
      <c r="A36" s="330" t="s">
        <v>23</v>
      </c>
      <c r="B36" s="324" t="s">
        <v>24</v>
      </c>
      <c r="C36" s="325"/>
      <c r="D36" s="326" t="s">
        <v>84</v>
      </c>
      <c r="E36" s="327"/>
      <c r="F36" s="116" t="s">
        <v>25</v>
      </c>
      <c r="G36" s="117"/>
    </row>
    <row r="37" spans="1:7" s="113" customFormat="1" ht="30" hidden="1" customHeight="1" outlineLevel="1" x14ac:dyDescent="0.2">
      <c r="A37" s="331"/>
      <c r="B37" s="268" t="s">
        <v>26</v>
      </c>
      <c r="C37" s="269"/>
      <c r="D37" s="270" t="s">
        <v>531</v>
      </c>
      <c r="E37" s="271"/>
      <c r="F37" s="1" t="s">
        <v>27</v>
      </c>
      <c r="G37" s="118"/>
    </row>
    <row r="38" spans="1:7" s="113" customFormat="1" ht="30" hidden="1" customHeight="1" outlineLevel="1" x14ac:dyDescent="0.2">
      <c r="A38" s="331"/>
      <c r="B38" s="268" t="s">
        <v>28</v>
      </c>
      <c r="C38" s="269"/>
      <c r="D38" s="270" t="s">
        <v>22</v>
      </c>
      <c r="E38" s="271"/>
      <c r="F38" s="1" t="s">
        <v>29</v>
      </c>
      <c r="G38" s="118" t="s">
        <v>22</v>
      </c>
    </row>
    <row r="39" spans="1:7" s="113" customFormat="1" ht="30" hidden="1" customHeight="1" outlineLevel="1" x14ac:dyDescent="0.2">
      <c r="A39" s="331"/>
      <c r="B39" s="268" t="s">
        <v>30</v>
      </c>
      <c r="C39" s="269"/>
      <c r="D39" s="270" t="s">
        <v>22</v>
      </c>
      <c r="E39" s="271"/>
      <c r="F39" s="1" t="s">
        <v>31</v>
      </c>
      <c r="G39" s="118" t="s">
        <v>19</v>
      </c>
    </row>
    <row r="40" spans="1:7" s="113" customFormat="1" ht="30" hidden="1" customHeight="1" outlineLevel="1" x14ac:dyDescent="0.2">
      <c r="A40" s="331"/>
      <c r="B40" s="268" t="s">
        <v>33</v>
      </c>
      <c r="C40" s="269"/>
      <c r="D40" s="276" t="s">
        <v>22</v>
      </c>
      <c r="E40" s="277"/>
      <c r="F40" s="1" t="s">
        <v>34</v>
      </c>
      <c r="G40" s="120" t="s">
        <v>22</v>
      </c>
    </row>
    <row r="41" spans="1:7" s="113" customFormat="1" ht="30" hidden="1" customHeight="1" outlineLevel="1" x14ac:dyDescent="0.2">
      <c r="A41" s="331"/>
      <c r="B41" s="268" t="s">
        <v>532</v>
      </c>
      <c r="C41" s="269"/>
      <c r="D41" s="276" t="s">
        <v>36</v>
      </c>
      <c r="E41" s="277"/>
      <c r="F41" s="1" t="s">
        <v>35</v>
      </c>
      <c r="G41" s="120" t="s">
        <v>22</v>
      </c>
    </row>
    <row r="42" spans="1:7" s="113" customFormat="1" ht="30" hidden="1" customHeight="1" outlineLevel="1" x14ac:dyDescent="0.2">
      <c r="A42" s="331"/>
      <c r="B42" s="272" t="s">
        <v>37</v>
      </c>
      <c r="C42" s="272"/>
      <c r="D42" s="276"/>
      <c r="E42" s="277"/>
      <c r="F42" s="1"/>
      <c r="G42" s="120"/>
    </row>
    <row r="43" spans="1:7" s="113" customFormat="1" ht="31.5" hidden="1" customHeight="1" outlineLevel="1" thickBot="1" x14ac:dyDescent="0.25">
      <c r="A43" s="97" t="s">
        <v>38</v>
      </c>
      <c r="B43" s="273"/>
      <c r="C43" s="274"/>
      <c r="D43" s="274"/>
      <c r="E43" s="274"/>
      <c r="F43" s="274"/>
      <c r="G43" s="274"/>
    </row>
    <row r="44" spans="1:7" s="113" customFormat="1" ht="9.75" customHeight="1" collapsed="1" thickBot="1" x14ac:dyDescent="0.25">
      <c r="A44" s="97"/>
      <c r="B44" s="273"/>
      <c r="C44" s="274"/>
      <c r="D44" s="274"/>
      <c r="E44" s="274"/>
      <c r="F44" s="274"/>
      <c r="G44" s="274"/>
    </row>
    <row r="45" spans="1:7" s="113" customFormat="1" ht="30" hidden="1" customHeight="1" outlineLevel="1" thickTop="1" x14ac:dyDescent="0.2">
      <c r="A45" s="339" t="s">
        <v>39</v>
      </c>
      <c r="B45" s="278" t="s">
        <v>24</v>
      </c>
      <c r="C45" s="279"/>
      <c r="D45" s="280" t="s">
        <v>84</v>
      </c>
      <c r="E45" s="281"/>
      <c r="F45" s="121" t="s">
        <v>25</v>
      </c>
      <c r="G45" s="122"/>
    </row>
    <row r="46" spans="1:7" s="113" customFormat="1" ht="30" hidden="1" customHeight="1" outlineLevel="1" x14ac:dyDescent="0.2">
      <c r="A46" s="340"/>
      <c r="B46" s="268" t="s">
        <v>26</v>
      </c>
      <c r="C46" s="269"/>
      <c r="D46" s="270" t="s">
        <v>531</v>
      </c>
      <c r="E46" s="271"/>
      <c r="F46" s="1" t="s">
        <v>27</v>
      </c>
      <c r="G46" s="118"/>
    </row>
    <row r="47" spans="1:7" s="113" customFormat="1" ht="30" hidden="1" customHeight="1" outlineLevel="1" x14ac:dyDescent="0.2">
      <c r="A47" s="340"/>
      <c r="B47" s="268" t="s">
        <v>28</v>
      </c>
      <c r="C47" s="269"/>
      <c r="D47" s="276" t="s">
        <v>22</v>
      </c>
      <c r="E47" s="277"/>
      <c r="F47" s="1" t="s">
        <v>29</v>
      </c>
      <c r="G47" s="118" t="s">
        <v>22</v>
      </c>
    </row>
    <row r="48" spans="1:7" s="113" customFormat="1" ht="30" hidden="1" customHeight="1" outlineLevel="1" x14ac:dyDescent="0.2">
      <c r="A48" s="340"/>
      <c r="B48" s="268" t="s">
        <v>33</v>
      </c>
      <c r="C48" s="269"/>
      <c r="D48" s="276" t="s">
        <v>22</v>
      </c>
      <c r="E48" s="277"/>
      <c r="F48" s="1" t="s">
        <v>34</v>
      </c>
      <c r="G48" s="120" t="s">
        <v>22</v>
      </c>
    </row>
    <row r="49" spans="1:7" s="113" customFormat="1" ht="30" hidden="1" customHeight="1" outlineLevel="1" x14ac:dyDescent="0.2">
      <c r="A49" s="340"/>
      <c r="B49" s="268" t="s">
        <v>532</v>
      </c>
      <c r="C49" s="269"/>
      <c r="D49" s="276" t="s">
        <v>36</v>
      </c>
      <c r="E49" s="277"/>
      <c r="F49" s="1" t="s">
        <v>35</v>
      </c>
      <c r="G49" s="120" t="s">
        <v>22</v>
      </c>
    </row>
    <row r="50" spans="1:7" s="113" customFormat="1" ht="30" hidden="1" customHeight="1" outlineLevel="1" x14ac:dyDescent="0.2">
      <c r="A50" s="340"/>
      <c r="B50" s="268" t="s">
        <v>37</v>
      </c>
      <c r="C50" s="269"/>
      <c r="D50" s="276"/>
      <c r="E50" s="277"/>
      <c r="F50" s="1"/>
      <c r="G50" s="109"/>
    </row>
    <row r="51" spans="1:7" s="113" customFormat="1" ht="30" hidden="1" customHeight="1" outlineLevel="1" thickBot="1" x14ac:dyDescent="0.25">
      <c r="A51" s="97" t="s">
        <v>40</v>
      </c>
      <c r="B51" s="273"/>
      <c r="C51" s="274"/>
      <c r="D51" s="274"/>
      <c r="E51" s="274"/>
      <c r="F51" s="274"/>
      <c r="G51" s="274"/>
    </row>
    <row r="52" spans="1:7" s="113" customFormat="1" ht="13.5" customHeight="1" collapsed="1" thickTop="1" thickBot="1" x14ac:dyDescent="0.25">
      <c r="A52" s="93"/>
      <c r="B52" s="275"/>
      <c r="C52" s="275"/>
      <c r="D52" s="275"/>
      <c r="E52" s="275"/>
      <c r="F52" s="275"/>
      <c r="G52" s="275"/>
    </row>
    <row r="53" spans="1:7" s="113" customFormat="1" ht="30" hidden="1" customHeight="1" outlineLevel="1" thickTop="1" x14ac:dyDescent="0.2">
      <c r="A53" s="339" t="s">
        <v>41</v>
      </c>
      <c r="B53" s="278" t="s">
        <v>24</v>
      </c>
      <c r="C53" s="279"/>
      <c r="D53" s="347" t="s">
        <v>84</v>
      </c>
      <c r="E53" s="348"/>
      <c r="F53" s="121" t="s">
        <v>25</v>
      </c>
      <c r="G53" s="123" t="s">
        <v>43</v>
      </c>
    </row>
    <row r="54" spans="1:7" s="113" customFormat="1" ht="30" hidden="1" customHeight="1" outlineLevel="1" x14ac:dyDescent="0.2">
      <c r="A54" s="340"/>
      <c r="B54" s="268" t="s">
        <v>26</v>
      </c>
      <c r="C54" s="269"/>
      <c r="D54" s="276" t="s">
        <v>531</v>
      </c>
      <c r="E54" s="277"/>
      <c r="F54" s="1" t="s">
        <v>27</v>
      </c>
      <c r="G54" s="120"/>
    </row>
    <row r="55" spans="1:7" s="113" customFormat="1" ht="30" hidden="1" customHeight="1" outlineLevel="1" x14ac:dyDescent="0.2">
      <c r="A55" s="340"/>
      <c r="B55" s="268" t="s">
        <v>28</v>
      </c>
      <c r="C55" s="269"/>
      <c r="D55" s="276" t="s">
        <v>22</v>
      </c>
      <c r="E55" s="277"/>
      <c r="F55" s="1" t="s">
        <v>29</v>
      </c>
      <c r="G55" s="120" t="s">
        <v>22</v>
      </c>
    </row>
    <row r="56" spans="1:7" s="113" customFormat="1" ht="30" hidden="1" customHeight="1" outlineLevel="1" x14ac:dyDescent="0.2">
      <c r="A56" s="340"/>
      <c r="B56" s="268" t="s">
        <v>30</v>
      </c>
      <c r="C56" s="269"/>
      <c r="D56" s="276" t="s">
        <v>22</v>
      </c>
      <c r="E56" s="277"/>
      <c r="F56" s="1" t="s">
        <v>31</v>
      </c>
      <c r="G56" s="120"/>
    </row>
    <row r="57" spans="1:7" s="113" customFormat="1" ht="30" hidden="1" customHeight="1" outlineLevel="1" x14ac:dyDescent="0.2">
      <c r="A57" s="340"/>
      <c r="B57" s="268" t="s">
        <v>33</v>
      </c>
      <c r="C57" s="269"/>
      <c r="D57" s="276" t="s">
        <v>22</v>
      </c>
      <c r="E57" s="277"/>
      <c r="F57" s="1" t="s">
        <v>34</v>
      </c>
      <c r="G57" s="109" t="s">
        <v>32</v>
      </c>
    </row>
    <row r="58" spans="1:7" s="113" customFormat="1" ht="30" hidden="1" customHeight="1" outlineLevel="1" x14ac:dyDescent="0.2">
      <c r="A58" s="340"/>
      <c r="B58" s="268" t="s">
        <v>533</v>
      </c>
      <c r="C58" s="269"/>
      <c r="D58" s="276" t="s">
        <v>22</v>
      </c>
      <c r="E58" s="277"/>
      <c r="F58" s="1" t="s">
        <v>35</v>
      </c>
      <c r="G58" s="109" t="s">
        <v>32</v>
      </c>
    </row>
    <row r="59" spans="1:7" s="113" customFormat="1" ht="30" hidden="1" customHeight="1" outlineLevel="1" x14ac:dyDescent="0.2">
      <c r="A59" s="340"/>
      <c r="B59" s="268" t="s">
        <v>534</v>
      </c>
      <c r="C59" s="269"/>
      <c r="D59" s="276"/>
      <c r="E59" s="277"/>
      <c r="F59" s="1"/>
      <c r="G59" s="109"/>
    </row>
    <row r="60" spans="1:7" s="113" customFormat="1" ht="30" hidden="1" customHeight="1" outlineLevel="1" thickBot="1" x14ac:dyDescent="0.25">
      <c r="A60" s="97" t="s">
        <v>44</v>
      </c>
      <c r="B60" s="354"/>
      <c r="C60" s="354"/>
      <c r="D60" s="354"/>
      <c r="E60" s="354"/>
      <c r="F60" s="354"/>
      <c r="G60" s="273"/>
    </row>
    <row r="61" spans="1:7" s="113" customFormat="1" ht="30" customHeight="1" thickTop="1" thickBot="1" x14ac:dyDescent="0.25">
      <c r="A61" s="355"/>
      <c r="B61" s="355"/>
      <c r="C61" s="355"/>
      <c r="D61" s="355"/>
      <c r="E61" s="355"/>
      <c r="F61" s="355"/>
      <c r="G61" s="355"/>
    </row>
    <row r="62" spans="1:7" s="113" customFormat="1" ht="35.25" customHeight="1" thickTop="1" x14ac:dyDescent="0.2">
      <c r="A62" s="356" t="s">
        <v>502</v>
      </c>
      <c r="B62" s="357"/>
      <c r="C62" s="357"/>
      <c r="D62" s="357"/>
      <c r="E62" s="357"/>
      <c r="F62" s="357"/>
      <c r="G62" s="357"/>
    </row>
    <row r="63" spans="1:7" s="113" customFormat="1" ht="35.25" customHeight="1" x14ac:dyDescent="0.2">
      <c r="A63" s="335" t="s">
        <v>503</v>
      </c>
      <c r="B63" s="335"/>
      <c r="C63" s="335"/>
      <c r="D63" s="335"/>
      <c r="E63" s="335"/>
      <c r="F63" s="293" t="s">
        <v>22</v>
      </c>
      <c r="G63" s="294"/>
    </row>
    <row r="64" spans="1:7" s="124" customFormat="1" ht="30" customHeight="1" x14ac:dyDescent="0.2">
      <c r="A64" s="335" t="s">
        <v>504</v>
      </c>
      <c r="B64" s="335"/>
      <c r="C64" s="335"/>
      <c r="D64" s="335"/>
      <c r="E64" s="335"/>
      <c r="F64" s="293" t="s">
        <v>22</v>
      </c>
      <c r="G64" s="294"/>
    </row>
    <row r="65" spans="1:7" s="124" customFormat="1" ht="30" customHeight="1" x14ac:dyDescent="0.2">
      <c r="A65" s="335" t="s">
        <v>505</v>
      </c>
      <c r="B65" s="335"/>
      <c r="C65" s="335"/>
      <c r="D65" s="335"/>
      <c r="E65" s="335"/>
      <c r="F65" s="293" t="s">
        <v>22</v>
      </c>
      <c r="G65" s="294"/>
    </row>
    <row r="66" spans="1:7" s="124" customFormat="1" ht="30" customHeight="1" x14ac:dyDescent="0.2">
      <c r="A66" s="335" t="s">
        <v>506</v>
      </c>
      <c r="B66" s="335"/>
      <c r="C66" s="335"/>
      <c r="D66" s="335"/>
      <c r="E66" s="335"/>
      <c r="F66" s="293" t="s">
        <v>22</v>
      </c>
      <c r="G66" s="294"/>
    </row>
    <row r="67" spans="1:7" s="124" customFormat="1" ht="30" customHeight="1" x14ac:dyDescent="0.2">
      <c r="A67" s="335" t="s">
        <v>507</v>
      </c>
      <c r="B67" s="335"/>
      <c r="C67" s="335"/>
      <c r="D67" s="335"/>
      <c r="E67" s="335"/>
      <c r="F67" s="293" t="s">
        <v>22</v>
      </c>
      <c r="G67" s="294"/>
    </row>
    <row r="68" spans="1:7" s="124" customFormat="1" ht="30" customHeight="1" x14ac:dyDescent="0.2">
      <c r="A68" s="349" t="s">
        <v>508</v>
      </c>
      <c r="B68" s="349"/>
      <c r="C68" s="349"/>
      <c r="D68" s="349"/>
      <c r="E68" s="349"/>
      <c r="F68" s="349"/>
      <c r="G68" s="349"/>
    </row>
    <row r="69" spans="1:7" s="124" customFormat="1" ht="30" customHeight="1" x14ac:dyDescent="0.2">
      <c r="A69" s="353"/>
      <c r="B69" s="353"/>
      <c r="C69" s="353"/>
      <c r="D69" s="353"/>
      <c r="E69" s="353"/>
      <c r="F69" s="353"/>
      <c r="G69" s="353"/>
    </row>
    <row r="70" spans="1:7" s="124" customFormat="1" ht="30" customHeight="1" x14ac:dyDescent="0.2">
      <c r="A70" s="353"/>
      <c r="B70" s="353"/>
      <c r="C70" s="353"/>
      <c r="D70" s="353"/>
      <c r="E70" s="353"/>
      <c r="F70" s="353"/>
      <c r="G70" s="353"/>
    </row>
    <row r="71" spans="1:7" s="124" customFormat="1" ht="30" customHeight="1" x14ac:dyDescent="0.2">
      <c r="A71" s="353"/>
      <c r="B71" s="353"/>
      <c r="C71" s="353"/>
      <c r="D71" s="353"/>
      <c r="E71" s="353"/>
      <c r="F71" s="353"/>
      <c r="G71" s="353"/>
    </row>
    <row r="72" spans="1:7" s="124" customFormat="1" ht="30" customHeight="1" x14ac:dyDescent="0.2">
      <c r="A72" s="335" t="s">
        <v>232</v>
      </c>
      <c r="B72" s="335"/>
      <c r="C72" s="335"/>
      <c r="D72" s="335"/>
      <c r="E72" s="335"/>
      <c r="F72" s="293" t="s">
        <v>22</v>
      </c>
      <c r="G72" s="294"/>
    </row>
    <row r="73" spans="1:7" s="114" customFormat="1" ht="30" customHeight="1" x14ac:dyDescent="0.2">
      <c r="A73" s="349" t="s">
        <v>233</v>
      </c>
      <c r="B73" s="349"/>
      <c r="C73" s="349"/>
      <c r="D73" s="349"/>
      <c r="E73" s="349"/>
      <c r="F73" s="349"/>
      <c r="G73" s="349"/>
    </row>
    <row r="74" spans="1:7" s="114" customFormat="1" ht="30" customHeight="1" x14ac:dyDescent="0.2">
      <c r="A74" s="350"/>
      <c r="B74" s="350"/>
      <c r="C74" s="350"/>
      <c r="D74" s="350"/>
      <c r="E74" s="350"/>
      <c r="F74" s="350"/>
      <c r="G74" s="350"/>
    </row>
    <row r="75" spans="1:7" s="114" customFormat="1" ht="30" customHeight="1" x14ac:dyDescent="0.2">
      <c r="A75" s="95" t="s">
        <v>45</v>
      </c>
      <c r="B75" s="119" t="s">
        <v>22</v>
      </c>
      <c r="C75" s="125" t="s">
        <v>46</v>
      </c>
      <c r="D75" s="351" t="s">
        <v>32</v>
      </c>
      <c r="E75" s="351"/>
      <c r="F75" s="94" t="s">
        <v>47</v>
      </c>
      <c r="G75" s="110" t="s">
        <v>32</v>
      </c>
    </row>
    <row r="76" spans="1:7" s="114" customFormat="1" ht="30" customHeight="1" x14ac:dyDescent="0.2">
      <c r="A76" s="95" t="s">
        <v>45</v>
      </c>
      <c r="B76" s="119" t="s">
        <v>22</v>
      </c>
      <c r="C76" s="125" t="s">
        <v>46</v>
      </c>
      <c r="D76" s="351" t="s">
        <v>32</v>
      </c>
      <c r="E76" s="351"/>
      <c r="F76" s="94" t="s">
        <v>47</v>
      </c>
      <c r="G76" s="110" t="s">
        <v>32</v>
      </c>
    </row>
    <row r="77" spans="1:7" s="114" customFormat="1" ht="30" customHeight="1" x14ac:dyDescent="0.2">
      <c r="A77" s="95" t="s">
        <v>45</v>
      </c>
      <c r="B77" s="119" t="s">
        <v>22</v>
      </c>
      <c r="C77" s="125" t="s">
        <v>46</v>
      </c>
      <c r="D77" s="351" t="s">
        <v>32</v>
      </c>
      <c r="E77" s="351"/>
      <c r="F77" s="94" t="s">
        <v>47</v>
      </c>
      <c r="G77" s="110" t="s">
        <v>32</v>
      </c>
    </row>
    <row r="78" spans="1:7" s="126" customFormat="1" ht="30" customHeight="1" x14ac:dyDescent="0.2">
      <c r="A78" s="349" t="s">
        <v>48</v>
      </c>
      <c r="B78" s="349"/>
      <c r="C78" s="349"/>
      <c r="D78" s="349"/>
      <c r="E78" s="349"/>
      <c r="F78" s="352"/>
      <c r="G78" s="120" t="s">
        <v>36</v>
      </c>
    </row>
    <row r="79" spans="1:7" s="128" customFormat="1" ht="30" customHeight="1" x14ac:dyDescent="0.15">
      <c r="A79" s="127" t="s">
        <v>49</v>
      </c>
      <c r="B79" s="361" t="s">
        <v>50</v>
      </c>
      <c r="C79" s="361"/>
      <c r="D79" s="361"/>
      <c r="E79" s="361"/>
      <c r="F79" s="361"/>
      <c r="G79" s="362"/>
    </row>
    <row r="80" spans="1:7" s="130" customFormat="1" ht="30" customHeight="1" x14ac:dyDescent="0.2">
      <c r="A80" s="129" t="s">
        <v>51</v>
      </c>
      <c r="B80" s="363" t="s">
        <v>52</v>
      </c>
      <c r="C80" s="363"/>
      <c r="D80" s="363" t="s">
        <v>53</v>
      </c>
      <c r="E80" s="363"/>
      <c r="F80" s="363" t="s">
        <v>54</v>
      </c>
      <c r="G80" s="364"/>
    </row>
    <row r="81" spans="1:7" ht="30" customHeight="1" x14ac:dyDescent="0.2">
      <c r="A81" s="98" t="s">
        <v>32</v>
      </c>
      <c r="B81" s="358" t="s">
        <v>32</v>
      </c>
      <c r="C81" s="359"/>
      <c r="D81" s="358" t="s">
        <v>32</v>
      </c>
      <c r="E81" s="359"/>
      <c r="F81" s="360" t="s">
        <v>32</v>
      </c>
      <c r="G81" s="358"/>
    </row>
    <row r="82" spans="1:7" ht="30" customHeight="1" x14ac:dyDescent="0.2">
      <c r="A82" s="98" t="s">
        <v>32</v>
      </c>
      <c r="B82" s="358" t="s">
        <v>32</v>
      </c>
      <c r="C82" s="359"/>
      <c r="D82" s="358" t="s">
        <v>32</v>
      </c>
      <c r="E82" s="359"/>
      <c r="F82" s="360" t="s">
        <v>32</v>
      </c>
      <c r="G82" s="358"/>
    </row>
    <row r="83" spans="1:7" ht="30" customHeight="1" x14ac:dyDescent="0.2">
      <c r="A83" s="98" t="s">
        <v>32</v>
      </c>
      <c r="B83" s="358" t="s">
        <v>32</v>
      </c>
      <c r="C83" s="359"/>
      <c r="D83" s="358" t="s">
        <v>32</v>
      </c>
      <c r="E83" s="359"/>
      <c r="F83" s="360" t="s">
        <v>32</v>
      </c>
      <c r="G83" s="358"/>
    </row>
    <row r="84" spans="1:7" ht="30" customHeight="1" x14ac:dyDescent="0.2">
      <c r="A84" s="98" t="s">
        <v>32</v>
      </c>
      <c r="B84" s="358" t="s">
        <v>32</v>
      </c>
      <c r="C84" s="359"/>
      <c r="D84" s="358" t="s">
        <v>32</v>
      </c>
      <c r="E84" s="359"/>
      <c r="F84" s="360" t="s">
        <v>32</v>
      </c>
      <c r="G84" s="358"/>
    </row>
    <row r="85" spans="1:7" ht="30" customHeight="1" x14ac:dyDescent="0.2">
      <c r="A85" s="98" t="s">
        <v>32</v>
      </c>
      <c r="B85" s="358" t="s">
        <v>32</v>
      </c>
      <c r="C85" s="359"/>
      <c r="D85" s="358" t="s">
        <v>32</v>
      </c>
      <c r="E85" s="359"/>
      <c r="F85" s="360" t="s">
        <v>32</v>
      </c>
      <c r="G85" s="358"/>
    </row>
    <row r="86" spans="1:7" ht="30" customHeight="1" x14ac:dyDescent="0.2">
      <c r="A86" s="98" t="s">
        <v>32</v>
      </c>
      <c r="B86" s="358" t="s">
        <v>32</v>
      </c>
      <c r="C86" s="359"/>
      <c r="D86" s="358" t="s">
        <v>32</v>
      </c>
      <c r="E86" s="359"/>
      <c r="F86" s="360" t="s">
        <v>32</v>
      </c>
      <c r="G86" s="358"/>
    </row>
    <row r="87" spans="1:7" ht="30" customHeight="1" x14ac:dyDescent="0.2">
      <c r="A87" s="98" t="s">
        <v>32</v>
      </c>
      <c r="B87" s="358" t="s">
        <v>32</v>
      </c>
      <c r="C87" s="359"/>
      <c r="D87" s="358" t="s">
        <v>32</v>
      </c>
      <c r="E87" s="359"/>
      <c r="F87" s="360" t="s">
        <v>32</v>
      </c>
      <c r="G87" s="358"/>
    </row>
    <row r="88" spans="1:7" ht="30" customHeight="1" x14ac:dyDescent="0.2">
      <c r="A88" s="98" t="s">
        <v>32</v>
      </c>
      <c r="B88" s="358" t="s">
        <v>32</v>
      </c>
      <c r="C88" s="359"/>
      <c r="D88" s="358" t="s">
        <v>32</v>
      </c>
      <c r="E88" s="359"/>
      <c r="F88" s="360" t="s">
        <v>32</v>
      </c>
      <c r="G88" s="358"/>
    </row>
    <row r="89" spans="1:7" s="113" customFormat="1" ht="30" customHeight="1" thickBot="1" x14ac:dyDescent="0.25">
      <c r="A89" s="99" t="s">
        <v>32</v>
      </c>
      <c r="B89" s="365" t="s">
        <v>32</v>
      </c>
      <c r="C89" s="366"/>
      <c r="D89" s="365" t="s">
        <v>32</v>
      </c>
      <c r="E89" s="366"/>
      <c r="F89" s="367" t="s">
        <v>32</v>
      </c>
      <c r="G89" s="365"/>
    </row>
    <row r="90" spans="1:7" s="113" customFormat="1" ht="14.25" customHeight="1" thickTop="1" thickBot="1" x14ac:dyDescent="0.25">
      <c r="A90" s="100"/>
      <c r="B90" s="111"/>
      <c r="C90" s="111"/>
      <c r="D90" s="111"/>
      <c r="E90" s="111"/>
      <c r="F90" s="111"/>
      <c r="G90" s="111"/>
    </row>
    <row r="91" spans="1:7" s="113" customFormat="1" ht="30" customHeight="1" collapsed="1" thickBot="1" x14ac:dyDescent="0.25">
      <c r="A91" s="296" t="s">
        <v>253</v>
      </c>
      <c r="B91" s="297"/>
      <c r="C91" s="297"/>
      <c r="D91" s="297"/>
      <c r="E91" s="297"/>
      <c r="F91" s="297"/>
      <c r="G91" s="298"/>
    </row>
    <row r="92" spans="1:7" s="113" customFormat="1" ht="12" hidden="1" customHeight="1" outlineLevel="1" x14ac:dyDescent="0.2">
      <c r="A92" s="318"/>
      <c r="B92" s="319"/>
      <c r="C92" s="319"/>
      <c r="D92" s="319"/>
      <c r="E92" s="319"/>
      <c r="F92" s="319"/>
      <c r="G92" s="320"/>
    </row>
    <row r="93" spans="1:7" s="113" customFormat="1" ht="30" hidden="1" customHeight="1" outlineLevel="1" x14ac:dyDescent="0.2">
      <c r="A93" s="31" t="s">
        <v>257</v>
      </c>
      <c r="B93" s="265"/>
      <c r="C93" s="265"/>
      <c r="D93" s="265"/>
      <c r="E93" s="265"/>
      <c r="F93" s="265"/>
      <c r="G93" s="266"/>
    </row>
    <row r="94" spans="1:7" s="113" customFormat="1" ht="30" hidden="1" customHeight="1" outlineLevel="1" x14ac:dyDescent="0.2">
      <c r="A94" s="31" t="s">
        <v>258</v>
      </c>
      <c r="B94" s="335"/>
      <c r="C94" s="335"/>
      <c r="D94" s="335"/>
      <c r="E94" s="335"/>
      <c r="F94" s="335"/>
      <c r="G94" s="336"/>
    </row>
    <row r="95" spans="1:7" s="113" customFormat="1" ht="30" hidden="1" customHeight="1" outlineLevel="1" x14ac:dyDescent="0.2">
      <c r="A95" s="31" t="s">
        <v>259</v>
      </c>
      <c r="B95" s="335"/>
      <c r="C95" s="335"/>
      <c r="D95" s="262" t="s">
        <v>260</v>
      </c>
      <c r="E95" s="262"/>
      <c r="F95" s="335"/>
      <c r="G95" s="336"/>
    </row>
    <row r="96" spans="1:7" s="113" customFormat="1" ht="30" hidden="1" customHeight="1" outlineLevel="1" x14ac:dyDescent="0.2">
      <c r="A96" s="31" t="s">
        <v>260</v>
      </c>
      <c r="B96" s="335"/>
      <c r="C96" s="335"/>
      <c r="D96" s="262" t="s">
        <v>263</v>
      </c>
      <c r="E96" s="262"/>
      <c r="F96" s="265"/>
      <c r="G96" s="266"/>
    </row>
    <row r="97" spans="1:7" s="113" customFormat="1" ht="30" hidden="1" customHeight="1" outlineLevel="1" x14ac:dyDescent="0.2">
      <c r="A97" s="31" t="s">
        <v>261</v>
      </c>
      <c r="B97" s="335"/>
      <c r="C97" s="335"/>
      <c r="D97" s="262"/>
      <c r="E97" s="262"/>
      <c r="F97" s="337"/>
      <c r="G97" s="338"/>
    </row>
    <row r="98" spans="1:7" s="113" customFormat="1" ht="30" hidden="1" customHeight="1" outlineLevel="1" x14ac:dyDescent="0.2">
      <c r="A98" s="31" t="s">
        <v>262</v>
      </c>
      <c r="B98" s="265" t="s">
        <v>268</v>
      </c>
      <c r="C98" s="265"/>
      <c r="D98" s="262" t="s">
        <v>264</v>
      </c>
      <c r="E98" s="262"/>
      <c r="F98" s="265"/>
      <c r="G98" s="266"/>
    </row>
    <row r="99" spans="1:7" s="113" customFormat="1" ht="30" hidden="1" customHeight="1" outlineLevel="1" x14ac:dyDescent="0.2">
      <c r="A99" s="302"/>
      <c r="B99" s="229"/>
      <c r="C99" s="229"/>
      <c r="D99" s="229"/>
      <c r="E99" s="229"/>
      <c r="F99" s="229"/>
      <c r="G99" s="303"/>
    </row>
    <row r="100" spans="1:7" s="113" customFormat="1" ht="45" hidden="1" customHeight="1" outlineLevel="1" x14ac:dyDescent="0.2">
      <c r="A100" s="263" t="s">
        <v>254</v>
      </c>
      <c r="B100" s="232"/>
      <c r="C100" s="232"/>
      <c r="D100" s="232"/>
      <c r="E100" s="232"/>
      <c r="F100" s="232"/>
      <c r="G100" s="264"/>
    </row>
    <row r="101" spans="1:7" s="113" customFormat="1" ht="27" hidden="1" customHeight="1" outlineLevel="1" x14ac:dyDescent="0.2">
      <c r="A101" s="263" t="s">
        <v>255</v>
      </c>
      <c r="B101" s="232"/>
      <c r="C101" s="232"/>
      <c r="D101" s="232"/>
      <c r="E101" s="232"/>
      <c r="F101" s="232"/>
      <c r="G101" s="35"/>
    </row>
    <row r="102" spans="1:7" s="113" customFormat="1" ht="30" hidden="1" customHeight="1" outlineLevel="1" x14ac:dyDescent="0.2">
      <c r="A102" s="304" t="s">
        <v>465</v>
      </c>
      <c r="B102" s="238"/>
      <c r="C102" s="238"/>
      <c r="D102" s="238"/>
      <c r="E102" s="238"/>
      <c r="F102" s="238"/>
      <c r="G102" s="305"/>
    </row>
    <row r="103" spans="1:7" s="113" customFormat="1" ht="170.25" hidden="1" customHeight="1" outlineLevel="1" x14ac:dyDescent="0.2">
      <c r="A103" s="263" t="s">
        <v>467</v>
      </c>
      <c r="B103" s="232"/>
      <c r="C103" s="232"/>
      <c r="D103" s="232"/>
      <c r="E103" s="232"/>
      <c r="F103" s="232"/>
      <c r="G103" s="264"/>
    </row>
    <row r="104" spans="1:7" s="113" customFormat="1" ht="30" hidden="1" customHeight="1" outlineLevel="1" x14ac:dyDescent="0.2">
      <c r="A104" s="33"/>
      <c r="B104" s="103"/>
      <c r="C104" s="103"/>
      <c r="D104" s="103"/>
      <c r="E104" s="103"/>
      <c r="F104" s="103"/>
      <c r="G104" s="107"/>
    </row>
    <row r="105" spans="1:7" s="113" customFormat="1" ht="30" hidden="1" customHeight="1" outlineLevel="1" x14ac:dyDescent="0.2">
      <c r="A105" s="374" t="s">
        <v>456</v>
      </c>
      <c r="B105" s="262"/>
      <c r="C105" s="262"/>
      <c r="D105" s="262"/>
      <c r="E105" s="262"/>
      <c r="F105" s="262"/>
      <c r="G105" s="375"/>
    </row>
    <row r="106" spans="1:7" s="113" customFormat="1" ht="30" hidden="1" customHeight="1" outlineLevel="1" x14ac:dyDescent="0.2">
      <c r="A106" s="31"/>
      <c r="B106" s="32"/>
      <c r="C106" s="32"/>
      <c r="D106" s="32"/>
      <c r="E106" s="341"/>
      <c r="F106" s="341"/>
      <c r="G106" s="379"/>
    </row>
    <row r="107" spans="1:7" s="113" customFormat="1" ht="30" hidden="1" customHeight="1" outlineLevel="1" x14ac:dyDescent="0.2">
      <c r="A107" s="31" t="s">
        <v>266</v>
      </c>
      <c r="B107" s="241"/>
      <c r="C107" s="241"/>
      <c r="D107" s="103"/>
      <c r="E107" s="341"/>
      <c r="F107" s="341"/>
      <c r="G107" s="379"/>
    </row>
    <row r="108" spans="1:7" s="113" customFormat="1" ht="30" hidden="1" customHeight="1" outlineLevel="1" thickBot="1" x14ac:dyDescent="0.25">
      <c r="A108" s="31" t="s">
        <v>265</v>
      </c>
      <c r="B108" s="295"/>
      <c r="C108" s="295"/>
      <c r="D108" s="103"/>
      <c r="E108" s="341"/>
      <c r="F108" s="341"/>
      <c r="G108" s="379"/>
    </row>
    <row r="109" spans="1:7" s="113" customFormat="1" ht="30" hidden="1" customHeight="1" outlineLevel="1" thickBot="1" x14ac:dyDescent="0.25">
      <c r="A109" s="31" t="s">
        <v>4</v>
      </c>
      <c r="B109" s="295"/>
      <c r="C109" s="295"/>
      <c r="D109" s="103"/>
      <c r="E109" s="376" t="s">
        <v>267</v>
      </c>
      <c r="F109" s="377"/>
      <c r="G109" s="378"/>
    </row>
    <row r="110" spans="1:7" s="113" customFormat="1" ht="30" hidden="1" customHeight="1" outlineLevel="1" x14ac:dyDescent="0.2">
      <c r="A110" s="380"/>
      <c r="B110" s="381"/>
      <c r="C110" s="381"/>
      <c r="D110" s="381"/>
      <c r="E110" s="381"/>
      <c r="F110" s="381"/>
      <c r="G110" s="382"/>
    </row>
    <row r="111" spans="1:7" s="113" customFormat="1" ht="30" hidden="1" customHeight="1" outlineLevel="1" x14ac:dyDescent="0.2">
      <c r="A111" s="31" t="s">
        <v>256</v>
      </c>
      <c r="B111" s="241"/>
      <c r="C111" s="241"/>
      <c r="D111" s="103"/>
      <c r="E111" s="229"/>
      <c r="F111" s="229"/>
      <c r="G111" s="303"/>
    </row>
    <row r="112" spans="1:7" s="113" customFormat="1" ht="30" hidden="1" customHeight="1" outlineLevel="1" x14ac:dyDescent="0.2">
      <c r="A112" s="31" t="s">
        <v>265</v>
      </c>
      <c r="B112" s="295"/>
      <c r="C112" s="295"/>
      <c r="D112" s="103"/>
      <c r="E112" s="229"/>
      <c r="F112" s="229"/>
      <c r="G112" s="303"/>
    </row>
    <row r="113" spans="1:7" s="113" customFormat="1" ht="30" hidden="1" customHeight="1" outlineLevel="1" thickBot="1" x14ac:dyDescent="0.25">
      <c r="A113" s="31" t="s">
        <v>4</v>
      </c>
      <c r="B113" s="295"/>
      <c r="C113" s="295"/>
      <c r="D113" s="103"/>
      <c r="E113" s="229"/>
      <c r="F113" s="229"/>
      <c r="G113" s="303"/>
    </row>
    <row r="114" spans="1:7" s="113" customFormat="1" ht="30" hidden="1" customHeight="1" outlineLevel="1" thickBot="1" x14ac:dyDescent="0.25">
      <c r="A114" s="131"/>
      <c r="D114" s="103"/>
      <c r="E114" s="376" t="s">
        <v>267</v>
      </c>
      <c r="F114" s="377"/>
      <c r="G114" s="378"/>
    </row>
    <row r="115" spans="1:7" s="113" customFormat="1" ht="30" customHeight="1" thickBot="1" x14ac:dyDescent="0.25">
      <c r="A115" s="368"/>
      <c r="B115" s="369"/>
      <c r="C115" s="369"/>
      <c r="D115" s="369"/>
      <c r="E115" s="369"/>
      <c r="F115" s="369"/>
      <c r="G115" s="370"/>
    </row>
    <row r="116" spans="1:7" s="132" customFormat="1" ht="30" customHeight="1" thickBot="1" x14ac:dyDescent="0.25">
      <c r="A116" s="296" t="s">
        <v>55</v>
      </c>
      <c r="B116" s="297"/>
      <c r="C116" s="297"/>
      <c r="D116" s="297"/>
      <c r="E116" s="297"/>
      <c r="F116" s="297"/>
      <c r="G116" s="298"/>
    </row>
    <row r="117" spans="1:7" s="113" customFormat="1" ht="30" customHeight="1" thickTop="1" x14ac:dyDescent="0.2">
      <c r="A117" s="299" t="s">
        <v>56</v>
      </c>
      <c r="B117" s="300"/>
      <c r="C117" s="300"/>
      <c r="D117" s="300"/>
      <c r="E117" s="300"/>
      <c r="F117" s="300"/>
      <c r="G117" s="301"/>
    </row>
    <row r="118" spans="1:7" s="113" customFormat="1" ht="9.75" customHeight="1" x14ac:dyDescent="0.2">
      <c r="A118" s="302"/>
      <c r="B118" s="229"/>
      <c r="C118" s="229"/>
      <c r="D118" s="229"/>
      <c r="E118" s="229"/>
      <c r="F118" s="229"/>
      <c r="G118" s="303"/>
    </row>
    <row r="119" spans="1:7" s="113" customFormat="1" ht="65.25" customHeight="1" x14ac:dyDescent="0.2">
      <c r="A119" s="304" t="s">
        <v>57</v>
      </c>
      <c r="B119" s="238"/>
      <c r="C119" s="238"/>
      <c r="D119" s="238"/>
      <c r="E119" s="238"/>
      <c r="F119" s="238"/>
      <c r="G119" s="305"/>
    </row>
    <row r="120" spans="1:7" s="113" customFormat="1" ht="25.5" customHeight="1" x14ac:dyDescent="0.2">
      <c r="A120" s="396"/>
      <c r="B120" s="397"/>
      <c r="C120" s="397"/>
      <c r="D120" s="397"/>
      <c r="E120" s="397"/>
      <c r="F120" s="397"/>
      <c r="G120" s="398"/>
    </row>
    <row r="121" spans="1:7" s="134" customFormat="1" ht="53.25" customHeight="1" thickBot="1" x14ac:dyDescent="0.25">
      <c r="A121" s="371" t="s">
        <v>252</v>
      </c>
      <c r="B121" s="372"/>
      <c r="C121" s="372"/>
      <c r="D121" s="372"/>
      <c r="E121" s="372"/>
      <c r="F121" s="373"/>
      <c r="G121" s="133"/>
    </row>
    <row r="122" spans="1:7" s="134" customFormat="1" ht="36" customHeight="1" thickBot="1" x14ac:dyDescent="0.25">
      <c r="A122" s="391"/>
      <c r="B122" s="392"/>
      <c r="C122" s="392"/>
      <c r="D122" s="392"/>
      <c r="E122" s="392"/>
      <c r="F122" s="392"/>
      <c r="G122" s="36" t="s">
        <v>246</v>
      </c>
    </row>
    <row r="123" spans="1:7" s="134" customFormat="1" ht="15.75" customHeight="1" thickBot="1" x14ac:dyDescent="0.25">
      <c r="A123" s="393"/>
      <c r="B123" s="394"/>
      <c r="C123" s="394"/>
      <c r="D123" s="394"/>
      <c r="E123" s="394"/>
      <c r="F123" s="394"/>
      <c r="G123" s="395"/>
    </row>
    <row r="124" spans="1:7" s="134" customFormat="1" ht="30" customHeight="1" x14ac:dyDescent="0.2">
      <c r="A124" s="306" t="s">
        <v>229</v>
      </c>
      <c r="B124" s="383" t="s">
        <v>228</v>
      </c>
      <c r="C124" s="384"/>
      <c r="D124" s="384"/>
      <c r="E124" s="385"/>
      <c r="F124" s="383" t="s">
        <v>61</v>
      </c>
      <c r="G124" s="389" t="s">
        <v>66</v>
      </c>
    </row>
    <row r="125" spans="1:7" s="134" customFormat="1" ht="30" customHeight="1" x14ac:dyDescent="0.2">
      <c r="A125" s="307"/>
      <c r="B125" s="386"/>
      <c r="C125" s="387"/>
      <c r="D125" s="387"/>
      <c r="E125" s="388"/>
      <c r="F125" s="386"/>
      <c r="G125" s="390"/>
    </row>
    <row r="126" spans="1:7" ht="30" customHeight="1" x14ac:dyDescent="0.15">
      <c r="A126" s="160" t="s">
        <v>80</v>
      </c>
      <c r="B126" s="161"/>
      <c r="C126" s="158" t="s">
        <v>134</v>
      </c>
      <c r="D126" s="158" t="s">
        <v>36</v>
      </c>
      <c r="E126" s="399" t="s">
        <v>60</v>
      </c>
      <c r="F126" s="400"/>
      <c r="G126" s="159" t="s">
        <v>22</v>
      </c>
    </row>
    <row r="127" spans="1:7" ht="62.25" customHeight="1" collapsed="1" x14ac:dyDescent="0.15">
      <c r="A127" s="401" t="s">
        <v>490</v>
      </c>
      <c r="B127" s="402"/>
      <c r="C127" s="402"/>
      <c r="D127" s="402"/>
      <c r="E127" s="403"/>
      <c r="F127" s="403"/>
      <c r="G127" s="404"/>
    </row>
    <row r="128" spans="1:7" s="10" customFormat="1" ht="30" hidden="1" customHeight="1" outlineLevel="1" x14ac:dyDescent="0.2">
      <c r="A128" s="2">
        <f>B32</f>
        <v>0</v>
      </c>
      <c r="B128" s="243" t="s">
        <v>228</v>
      </c>
      <c r="C128" s="244"/>
      <c r="D128" s="244"/>
      <c r="E128" s="245"/>
      <c r="F128" s="34" t="s">
        <v>61</v>
      </c>
      <c r="G128" s="20" t="s">
        <v>66</v>
      </c>
    </row>
    <row r="129" spans="1:7" s="21" customFormat="1" ht="30" hidden="1" customHeight="1" outlineLevel="1" x14ac:dyDescent="0.2">
      <c r="A129" s="5" t="s">
        <v>81</v>
      </c>
      <c r="B129" s="228"/>
      <c r="C129" s="229"/>
      <c r="D129" s="229"/>
      <c r="E129" s="230"/>
      <c r="F129" s="9" t="s">
        <v>22</v>
      </c>
      <c r="G129" s="7">
        <v>0</v>
      </c>
    </row>
    <row r="130" spans="1:7" s="21" customFormat="1" ht="30" hidden="1" customHeight="1" outlineLevel="1" x14ac:dyDescent="0.2">
      <c r="A130" s="5" t="s">
        <v>82</v>
      </c>
      <c r="B130" s="228"/>
      <c r="C130" s="229"/>
      <c r="D130" s="229"/>
      <c r="E130" s="230"/>
      <c r="F130" s="12" t="str">
        <f>D37</f>
        <v>Brick/Stone</v>
      </c>
      <c r="G130" s="7"/>
    </row>
    <row r="131" spans="1:7" s="21" customFormat="1" ht="30" hidden="1" customHeight="1" outlineLevel="1" x14ac:dyDescent="0.2">
      <c r="A131" s="5" t="s">
        <v>83</v>
      </c>
      <c r="B131" s="228"/>
      <c r="C131" s="229"/>
      <c r="D131" s="229"/>
      <c r="E131" s="230"/>
      <c r="F131" s="12" t="str">
        <f>D36</f>
        <v>Tile</v>
      </c>
      <c r="G131" s="7"/>
    </row>
    <row r="132" spans="1:7" s="21" customFormat="1" ht="30" hidden="1" customHeight="1" outlineLevel="1" x14ac:dyDescent="0.2">
      <c r="A132" s="5" t="s">
        <v>141</v>
      </c>
      <c r="B132" s="228"/>
      <c r="C132" s="229"/>
      <c r="D132" s="229"/>
      <c r="E132" s="230"/>
      <c r="F132" s="12" t="s">
        <v>142</v>
      </c>
      <c r="G132" s="7"/>
    </row>
    <row r="133" spans="1:7" s="21" customFormat="1" ht="30" hidden="1" customHeight="1" outlineLevel="1" x14ac:dyDescent="0.2">
      <c r="A133" s="5" t="s">
        <v>85</v>
      </c>
      <c r="B133" s="228"/>
      <c r="C133" s="229"/>
      <c r="D133" s="229"/>
      <c r="E133" s="230"/>
      <c r="F133" s="12" t="s">
        <v>86</v>
      </c>
      <c r="G133" s="7"/>
    </row>
    <row r="134" spans="1:7" s="21" customFormat="1" ht="30" hidden="1" customHeight="1" outlineLevel="1" x14ac:dyDescent="0.2">
      <c r="A134" s="5" t="s">
        <v>87</v>
      </c>
      <c r="B134" s="228"/>
      <c r="C134" s="229"/>
      <c r="D134" s="229"/>
      <c r="E134" s="230"/>
      <c r="F134" s="9" t="s">
        <v>22</v>
      </c>
      <c r="G134" s="7"/>
    </row>
    <row r="135" spans="1:7" s="21" customFormat="1" ht="30" hidden="1" customHeight="1" outlineLevel="1" x14ac:dyDescent="0.2">
      <c r="A135" s="5" t="s">
        <v>88</v>
      </c>
      <c r="B135" s="228"/>
      <c r="C135" s="229"/>
      <c r="D135" s="229"/>
      <c r="E135" s="230"/>
      <c r="F135" s="9" t="s">
        <v>22</v>
      </c>
      <c r="G135" s="7"/>
    </row>
    <row r="136" spans="1:7" s="21" customFormat="1" ht="30" hidden="1" customHeight="1" outlineLevel="1" x14ac:dyDescent="0.2">
      <c r="A136" s="23" t="s">
        <v>234</v>
      </c>
      <c r="B136" s="228"/>
      <c r="C136" s="229"/>
      <c r="D136" s="229"/>
      <c r="E136" s="230"/>
      <c r="F136" s="12"/>
      <c r="G136" s="7"/>
    </row>
    <row r="137" spans="1:7" s="21" customFormat="1" ht="30" hidden="1" customHeight="1" outlineLevel="1" x14ac:dyDescent="0.2">
      <c r="A137" s="23"/>
      <c r="B137" s="228"/>
      <c r="C137" s="229"/>
      <c r="D137" s="229"/>
      <c r="E137" s="230"/>
      <c r="F137" s="12"/>
      <c r="G137" s="7"/>
    </row>
    <row r="138" spans="1:7" s="21" customFormat="1" ht="30" hidden="1" customHeight="1" outlineLevel="1" x14ac:dyDescent="0.2">
      <c r="A138" s="14" t="s">
        <v>89</v>
      </c>
      <c r="B138" s="228"/>
      <c r="C138" s="229"/>
      <c r="D138" s="229"/>
      <c r="E138" s="230"/>
      <c r="F138" s="12"/>
      <c r="G138" s="7"/>
    </row>
    <row r="139" spans="1:7" s="21" customFormat="1" ht="30" hidden="1" customHeight="1" outlineLevel="1" x14ac:dyDescent="0.2">
      <c r="A139" s="5" t="s">
        <v>143</v>
      </c>
      <c r="B139" s="228"/>
      <c r="C139" s="229"/>
      <c r="D139" s="229"/>
      <c r="E139" s="230"/>
      <c r="F139" s="9" t="s">
        <v>22</v>
      </c>
      <c r="G139" s="7">
        <v>0</v>
      </c>
    </row>
    <row r="140" spans="1:7" s="21" customFormat="1" ht="30" hidden="1" customHeight="1" outlineLevel="1" x14ac:dyDescent="0.2">
      <c r="A140" s="5" t="s">
        <v>146</v>
      </c>
      <c r="B140" s="228"/>
      <c r="C140" s="229"/>
      <c r="D140" s="229"/>
      <c r="E140" s="230"/>
      <c r="F140" s="9" t="s">
        <v>22</v>
      </c>
      <c r="G140" s="7">
        <v>0</v>
      </c>
    </row>
    <row r="141" spans="1:7" s="21" customFormat="1" ht="30" hidden="1" customHeight="1" outlineLevel="1" x14ac:dyDescent="0.2">
      <c r="A141" s="5" t="s">
        <v>147</v>
      </c>
      <c r="B141" s="228"/>
      <c r="C141" s="229"/>
      <c r="D141" s="229"/>
      <c r="E141" s="230"/>
      <c r="F141" s="9" t="s">
        <v>22</v>
      </c>
      <c r="G141" s="7">
        <v>0</v>
      </c>
    </row>
    <row r="142" spans="1:7" s="21" customFormat="1" ht="30" hidden="1" customHeight="1" outlineLevel="1" x14ac:dyDescent="0.2">
      <c r="A142" s="5" t="s">
        <v>451</v>
      </c>
      <c r="B142" s="228"/>
      <c r="C142" s="229"/>
      <c r="D142" s="229"/>
      <c r="E142" s="230"/>
      <c r="F142" s="9" t="s">
        <v>22</v>
      </c>
      <c r="G142" s="7">
        <v>0</v>
      </c>
    </row>
    <row r="143" spans="1:7" s="21" customFormat="1" ht="30" hidden="1" customHeight="1" outlineLevel="1" x14ac:dyDescent="0.2">
      <c r="A143" s="5" t="s">
        <v>145</v>
      </c>
      <c r="B143" s="228"/>
      <c r="C143" s="229"/>
      <c r="D143" s="229"/>
      <c r="E143" s="230"/>
      <c r="F143" s="9" t="s">
        <v>22</v>
      </c>
      <c r="G143" s="7">
        <v>0</v>
      </c>
    </row>
    <row r="144" spans="1:7" s="21" customFormat="1" ht="30" hidden="1" customHeight="1" outlineLevel="1" x14ac:dyDescent="0.2">
      <c r="A144" s="11" t="s">
        <v>144</v>
      </c>
      <c r="B144" s="228"/>
      <c r="C144" s="229"/>
      <c r="D144" s="229"/>
      <c r="E144" s="230"/>
      <c r="F144" s="9" t="s">
        <v>22</v>
      </c>
      <c r="G144" s="7">
        <v>0</v>
      </c>
    </row>
    <row r="145" spans="1:7" s="21" customFormat="1" ht="30" hidden="1" customHeight="1" outlineLevel="1" x14ac:dyDescent="0.2">
      <c r="A145" s="5" t="s">
        <v>148</v>
      </c>
      <c r="B145" s="228"/>
      <c r="C145" s="229"/>
      <c r="D145" s="229"/>
      <c r="E145" s="230"/>
      <c r="F145" s="9" t="s">
        <v>22</v>
      </c>
      <c r="G145" s="7">
        <v>0</v>
      </c>
    </row>
    <row r="146" spans="1:7" s="21" customFormat="1" ht="30" hidden="1" customHeight="1" outlineLevel="1" thickBot="1" x14ac:dyDescent="0.25">
      <c r="A146" s="5"/>
      <c r="B146" s="228"/>
      <c r="C146" s="229"/>
      <c r="D146" s="229"/>
      <c r="E146" s="230"/>
      <c r="F146" s="12"/>
      <c r="G146" s="24">
        <f>SUM(G129:G145)</f>
        <v>0</v>
      </c>
    </row>
    <row r="147" spans="1:7" s="21" customFormat="1" ht="30" hidden="1" customHeight="1" outlineLevel="1" thickTop="1" x14ac:dyDescent="0.2">
      <c r="A147" s="2" t="str">
        <f>B33</f>
        <v>n/a</v>
      </c>
      <c r="B147" s="228"/>
      <c r="C147" s="229"/>
      <c r="D147" s="229"/>
      <c r="E147" s="230"/>
      <c r="F147" s="12"/>
      <c r="G147" s="7"/>
    </row>
    <row r="148" spans="1:7" s="21" customFormat="1" ht="30" hidden="1" customHeight="1" outlineLevel="1" x14ac:dyDescent="0.2">
      <c r="A148" s="5" t="s">
        <v>81</v>
      </c>
      <c r="B148" s="228"/>
      <c r="C148" s="229"/>
      <c r="D148" s="229"/>
      <c r="E148" s="230"/>
      <c r="F148" s="9" t="s">
        <v>22</v>
      </c>
      <c r="G148" s="7">
        <v>0</v>
      </c>
    </row>
    <row r="149" spans="1:7" s="21" customFormat="1" ht="30" hidden="1" customHeight="1" outlineLevel="1" x14ac:dyDescent="0.2">
      <c r="A149" s="5" t="s">
        <v>82</v>
      </c>
      <c r="B149" s="228"/>
      <c r="C149" s="229"/>
      <c r="D149" s="229"/>
      <c r="E149" s="230"/>
      <c r="F149" s="12" t="str">
        <f>D46</f>
        <v>Brick/Stone</v>
      </c>
      <c r="G149" s="7"/>
    </row>
    <row r="150" spans="1:7" s="21" customFormat="1" ht="30" hidden="1" customHeight="1" outlineLevel="1" x14ac:dyDescent="0.2">
      <c r="A150" s="5" t="s">
        <v>83</v>
      </c>
      <c r="B150" s="228"/>
      <c r="C150" s="229"/>
      <c r="D150" s="229"/>
      <c r="E150" s="230"/>
      <c r="F150" s="12" t="str">
        <f>D45</f>
        <v>Tile</v>
      </c>
      <c r="G150" s="7"/>
    </row>
    <row r="151" spans="1:7" s="21" customFormat="1" ht="30" hidden="1" customHeight="1" outlineLevel="1" x14ac:dyDescent="0.2">
      <c r="A151" s="5" t="s">
        <v>141</v>
      </c>
      <c r="B151" s="228"/>
      <c r="C151" s="229"/>
      <c r="D151" s="229"/>
      <c r="E151" s="230"/>
      <c r="F151" s="12" t="s">
        <v>142</v>
      </c>
      <c r="G151" s="7"/>
    </row>
    <row r="152" spans="1:7" s="21" customFormat="1" ht="30" hidden="1" customHeight="1" outlineLevel="1" x14ac:dyDescent="0.2">
      <c r="A152" s="5" t="s">
        <v>85</v>
      </c>
      <c r="B152" s="228"/>
      <c r="C152" s="229"/>
      <c r="D152" s="229"/>
      <c r="E152" s="230"/>
      <c r="F152" s="12" t="s">
        <v>86</v>
      </c>
      <c r="G152" s="7"/>
    </row>
    <row r="153" spans="1:7" s="21" customFormat="1" ht="30" hidden="1" customHeight="1" outlineLevel="1" x14ac:dyDescent="0.2">
      <c r="A153" s="5" t="s">
        <v>87</v>
      </c>
      <c r="B153" s="228"/>
      <c r="C153" s="229"/>
      <c r="D153" s="229"/>
      <c r="E153" s="230"/>
      <c r="F153" s="9" t="s">
        <v>22</v>
      </c>
      <c r="G153" s="7"/>
    </row>
    <row r="154" spans="1:7" s="21" customFormat="1" ht="30" hidden="1" customHeight="1" outlineLevel="1" x14ac:dyDescent="0.2">
      <c r="A154" s="5" t="s">
        <v>88</v>
      </c>
      <c r="B154" s="228"/>
      <c r="C154" s="229"/>
      <c r="D154" s="229"/>
      <c r="E154" s="230"/>
      <c r="F154" s="9" t="s">
        <v>22</v>
      </c>
      <c r="G154" s="7"/>
    </row>
    <row r="155" spans="1:7" s="21" customFormat="1" ht="30" hidden="1" customHeight="1" outlineLevel="1" x14ac:dyDescent="0.2">
      <c r="A155" s="23" t="s">
        <v>234</v>
      </c>
      <c r="B155" s="228"/>
      <c r="C155" s="229"/>
      <c r="D155" s="229"/>
      <c r="E155" s="230"/>
      <c r="F155" s="12"/>
      <c r="G155" s="7"/>
    </row>
    <row r="156" spans="1:7" s="21" customFormat="1" ht="30" hidden="1" customHeight="1" outlineLevel="1" x14ac:dyDescent="0.2">
      <c r="A156" s="23"/>
      <c r="B156" s="228"/>
      <c r="C156" s="229"/>
      <c r="D156" s="229"/>
      <c r="E156" s="230"/>
      <c r="F156" s="12"/>
      <c r="G156" s="7"/>
    </row>
    <row r="157" spans="1:7" s="21" customFormat="1" ht="30" hidden="1" customHeight="1" outlineLevel="1" x14ac:dyDescent="0.2">
      <c r="A157" s="14" t="s">
        <v>89</v>
      </c>
      <c r="B157" s="228"/>
      <c r="C157" s="229"/>
      <c r="D157" s="229"/>
      <c r="E157" s="230"/>
      <c r="F157" s="12"/>
      <c r="G157" s="7"/>
    </row>
    <row r="158" spans="1:7" s="21" customFormat="1" ht="30" hidden="1" customHeight="1" outlineLevel="1" x14ac:dyDescent="0.2">
      <c r="A158" s="5" t="s">
        <v>143</v>
      </c>
      <c r="B158" s="228"/>
      <c r="C158" s="229"/>
      <c r="D158" s="229"/>
      <c r="E158" s="230"/>
      <c r="F158" s="9" t="s">
        <v>22</v>
      </c>
      <c r="G158" s="7">
        <v>0</v>
      </c>
    </row>
    <row r="159" spans="1:7" s="21" customFormat="1" ht="30" hidden="1" customHeight="1" outlineLevel="1" x14ac:dyDescent="0.2">
      <c r="A159" s="5" t="s">
        <v>146</v>
      </c>
      <c r="B159" s="228"/>
      <c r="C159" s="229"/>
      <c r="D159" s="229"/>
      <c r="E159" s="230"/>
      <c r="F159" s="9" t="s">
        <v>22</v>
      </c>
      <c r="G159" s="7">
        <v>0</v>
      </c>
    </row>
    <row r="160" spans="1:7" s="21" customFormat="1" ht="30" hidden="1" customHeight="1" outlineLevel="1" x14ac:dyDescent="0.2">
      <c r="A160" s="5" t="s">
        <v>147</v>
      </c>
      <c r="B160" s="228"/>
      <c r="C160" s="229"/>
      <c r="D160" s="229"/>
      <c r="E160" s="230"/>
      <c r="F160" s="9" t="s">
        <v>22</v>
      </c>
      <c r="G160" s="7">
        <v>0</v>
      </c>
    </row>
    <row r="161" spans="1:7" s="21" customFormat="1" ht="30" hidden="1" customHeight="1" outlineLevel="1" x14ac:dyDescent="0.2">
      <c r="A161" s="5" t="s">
        <v>451</v>
      </c>
      <c r="B161" s="228"/>
      <c r="C161" s="229"/>
      <c r="D161" s="229"/>
      <c r="E161" s="230"/>
      <c r="F161" s="9" t="s">
        <v>22</v>
      </c>
      <c r="G161" s="7">
        <v>0</v>
      </c>
    </row>
    <row r="162" spans="1:7" s="21" customFormat="1" ht="30" hidden="1" customHeight="1" outlineLevel="1" x14ac:dyDescent="0.2">
      <c r="A162" s="5" t="s">
        <v>145</v>
      </c>
      <c r="B162" s="228"/>
      <c r="C162" s="229"/>
      <c r="D162" s="229"/>
      <c r="E162" s="230"/>
      <c r="F162" s="9" t="s">
        <v>22</v>
      </c>
      <c r="G162" s="7">
        <v>0</v>
      </c>
    </row>
    <row r="163" spans="1:7" s="21" customFormat="1" ht="30" hidden="1" customHeight="1" outlineLevel="1" x14ac:dyDescent="0.2">
      <c r="A163" s="11" t="s">
        <v>144</v>
      </c>
      <c r="B163" s="228"/>
      <c r="C163" s="229"/>
      <c r="D163" s="229"/>
      <c r="E163" s="230"/>
      <c r="F163" s="9" t="s">
        <v>22</v>
      </c>
      <c r="G163" s="7">
        <v>0</v>
      </c>
    </row>
    <row r="164" spans="1:7" s="21" customFormat="1" ht="30" hidden="1" customHeight="1" outlineLevel="1" x14ac:dyDescent="0.2">
      <c r="A164" s="5" t="s">
        <v>148</v>
      </c>
      <c r="B164" s="228"/>
      <c r="C164" s="229"/>
      <c r="D164" s="229"/>
      <c r="E164" s="230"/>
      <c r="F164" s="9" t="s">
        <v>22</v>
      </c>
      <c r="G164" s="7">
        <v>0</v>
      </c>
    </row>
    <row r="165" spans="1:7" s="21" customFormat="1" ht="30" hidden="1" customHeight="1" outlineLevel="1" thickBot="1" x14ac:dyDescent="0.25">
      <c r="A165" s="5"/>
      <c r="B165" s="228"/>
      <c r="C165" s="229"/>
      <c r="D165" s="229"/>
      <c r="E165" s="230"/>
      <c r="F165" s="12"/>
      <c r="G165" s="24">
        <f>SUM(G148:G164)</f>
        <v>0</v>
      </c>
    </row>
    <row r="166" spans="1:7" s="21" customFormat="1" ht="30" hidden="1" customHeight="1" outlineLevel="1" thickTop="1" x14ac:dyDescent="0.2">
      <c r="A166" s="2" t="str">
        <f>B34</f>
        <v>n/a</v>
      </c>
      <c r="B166" s="228"/>
      <c r="C166" s="229"/>
      <c r="D166" s="229"/>
      <c r="E166" s="230"/>
      <c r="F166" s="12"/>
      <c r="G166" s="7"/>
    </row>
    <row r="167" spans="1:7" s="21" customFormat="1" ht="30" hidden="1" customHeight="1" outlineLevel="1" x14ac:dyDescent="0.2">
      <c r="A167" s="5" t="s">
        <v>81</v>
      </c>
      <c r="B167" s="228"/>
      <c r="C167" s="229"/>
      <c r="D167" s="229"/>
      <c r="E167" s="230"/>
      <c r="F167" s="9" t="s">
        <v>22</v>
      </c>
      <c r="G167" s="7">
        <v>0</v>
      </c>
    </row>
    <row r="168" spans="1:7" s="21" customFormat="1" ht="30" hidden="1" customHeight="1" outlineLevel="1" x14ac:dyDescent="0.2">
      <c r="A168" s="5" t="s">
        <v>82</v>
      </c>
      <c r="B168" s="228"/>
      <c r="C168" s="229"/>
      <c r="D168" s="229"/>
      <c r="E168" s="230"/>
      <c r="F168" s="12" t="str">
        <f>D54</f>
        <v>Brick/Stone</v>
      </c>
      <c r="G168" s="7"/>
    </row>
    <row r="169" spans="1:7" s="21" customFormat="1" ht="30" hidden="1" customHeight="1" outlineLevel="1" x14ac:dyDescent="0.2">
      <c r="A169" s="5" t="s">
        <v>83</v>
      </c>
      <c r="B169" s="228"/>
      <c r="C169" s="229"/>
      <c r="D169" s="229"/>
      <c r="E169" s="230"/>
      <c r="F169" s="12" t="str">
        <f>D53</f>
        <v>Tile</v>
      </c>
      <c r="G169" s="7"/>
    </row>
    <row r="170" spans="1:7" s="21" customFormat="1" ht="30" hidden="1" customHeight="1" outlineLevel="1" x14ac:dyDescent="0.2">
      <c r="A170" s="5" t="s">
        <v>141</v>
      </c>
      <c r="B170" s="228"/>
      <c r="C170" s="229"/>
      <c r="D170" s="229"/>
      <c r="E170" s="230"/>
      <c r="F170" s="12" t="s">
        <v>142</v>
      </c>
      <c r="G170" s="7"/>
    </row>
    <row r="171" spans="1:7" s="21" customFormat="1" ht="30" hidden="1" customHeight="1" outlineLevel="1" x14ac:dyDescent="0.2">
      <c r="A171" s="5" t="s">
        <v>85</v>
      </c>
      <c r="B171" s="228"/>
      <c r="C171" s="229"/>
      <c r="D171" s="229"/>
      <c r="E171" s="230"/>
      <c r="F171" s="12" t="s">
        <v>86</v>
      </c>
      <c r="G171" s="7"/>
    </row>
    <row r="172" spans="1:7" s="21" customFormat="1" ht="30" hidden="1" customHeight="1" outlineLevel="1" x14ac:dyDescent="0.2">
      <c r="A172" s="5" t="s">
        <v>87</v>
      </c>
      <c r="B172" s="228"/>
      <c r="C172" s="229"/>
      <c r="D172" s="229"/>
      <c r="E172" s="230"/>
      <c r="F172" s="9" t="s">
        <v>22</v>
      </c>
      <c r="G172" s="7"/>
    </row>
    <row r="173" spans="1:7" s="21" customFormat="1" ht="30" hidden="1" customHeight="1" outlineLevel="1" x14ac:dyDescent="0.2">
      <c r="A173" s="5" t="s">
        <v>88</v>
      </c>
      <c r="B173" s="228"/>
      <c r="C173" s="229"/>
      <c r="D173" s="229"/>
      <c r="E173" s="230"/>
      <c r="F173" s="9" t="s">
        <v>22</v>
      </c>
      <c r="G173" s="7"/>
    </row>
    <row r="174" spans="1:7" s="21" customFormat="1" ht="30" hidden="1" customHeight="1" outlineLevel="1" x14ac:dyDescent="0.2">
      <c r="A174" s="23" t="s">
        <v>234</v>
      </c>
      <c r="B174" s="228"/>
      <c r="C174" s="229"/>
      <c r="D174" s="229"/>
      <c r="E174" s="230"/>
      <c r="F174" s="12"/>
      <c r="G174" s="7"/>
    </row>
    <row r="175" spans="1:7" s="21" customFormat="1" ht="30" hidden="1" customHeight="1" outlineLevel="1" x14ac:dyDescent="0.2">
      <c r="A175" s="23"/>
      <c r="B175" s="228"/>
      <c r="C175" s="229"/>
      <c r="D175" s="229"/>
      <c r="E175" s="230"/>
      <c r="F175" s="12"/>
      <c r="G175" s="7"/>
    </row>
    <row r="176" spans="1:7" s="21" customFormat="1" ht="30" hidden="1" customHeight="1" outlineLevel="1" x14ac:dyDescent="0.2">
      <c r="A176" s="14" t="s">
        <v>89</v>
      </c>
      <c r="B176" s="228"/>
      <c r="C176" s="229"/>
      <c r="D176" s="229"/>
      <c r="E176" s="230"/>
      <c r="F176" s="12"/>
      <c r="G176" s="7"/>
    </row>
    <row r="177" spans="1:7" s="21" customFormat="1" ht="30" hidden="1" customHeight="1" outlineLevel="1" x14ac:dyDescent="0.2">
      <c r="A177" s="5" t="s">
        <v>143</v>
      </c>
      <c r="B177" s="228"/>
      <c r="C177" s="229"/>
      <c r="D177" s="229"/>
      <c r="E177" s="230"/>
      <c r="F177" s="9" t="s">
        <v>22</v>
      </c>
      <c r="G177" s="7">
        <v>0</v>
      </c>
    </row>
    <row r="178" spans="1:7" s="21" customFormat="1" ht="30" hidden="1" customHeight="1" outlineLevel="1" x14ac:dyDescent="0.2">
      <c r="A178" s="5" t="s">
        <v>146</v>
      </c>
      <c r="B178" s="228"/>
      <c r="C178" s="229"/>
      <c r="D178" s="229"/>
      <c r="E178" s="230"/>
      <c r="F178" s="9" t="s">
        <v>22</v>
      </c>
      <c r="G178" s="7">
        <v>0</v>
      </c>
    </row>
    <row r="179" spans="1:7" s="21" customFormat="1" ht="30" hidden="1" customHeight="1" outlineLevel="1" x14ac:dyDescent="0.2">
      <c r="A179" s="5" t="s">
        <v>147</v>
      </c>
      <c r="B179" s="228"/>
      <c r="C179" s="229"/>
      <c r="D179" s="229"/>
      <c r="E179" s="230"/>
      <c r="F179" s="9" t="s">
        <v>22</v>
      </c>
      <c r="G179" s="7">
        <v>0</v>
      </c>
    </row>
    <row r="180" spans="1:7" s="21" customFormat="1" ht="30" hidden="1" customHeight="1" outlineLevel="1" x14ac:dyDescent="0.2">
      <c r="A180" s="5" t="s">
        <v>451</v>
      </c>
      <c r="B180" s="228"/>
      <c r="C180" s="229"/>
      <c r="D180" s="229"/>
      <c r="E180" s="230"/>
      <c r="F180" s="9" t="s">
        <v>22</v>
      </c>
      <c r="G180" s="7">
        <v>0</v>
      </c>
    </row>
    <row r="181" spans="1:7" s="21" customFormat="1" ht="30" hidden="1" customHeight="1" outlineLevel="1" x14ac:dyDescent="0.2">
      <c r="A181" s="5" t="s">
        <v>145</v>
      </c>
      <c r="B181" s="228"/>
      <c r="C181" s="229"/>
      <c r="D181" s="229"/>
      <c r="E181" s="230"/>
      <c r="F181" s="9" t="s">
        <v>22</v>
      </c>
      <c r="G181" s="7">
        <v>0</v>
      </c>
    </row>
    <row r="182" spans="1:7" s="21" customFormat="1" ht="30" hidden="1" customHeight="1" outlineLevel="1" x14ac:dyDescent="0.2">
      <c r="A182" s="11" t="s">
        <v>144</v>
      </c>
      <c r="B182" s="228"/>
      <c r="C182" s="229"/>
      <c r="D182" s="229"/>
      <c r="E182" s="230"/>
      <c r="F182" s="9" t="s">
        <v>22</v>
      </c>
      <c r="G182" s="7">
        <v>0</v>
      </c>
    </row>
    <row r="183" spans="1:7" s="21" customFormat="1" ht="30" hidden="1" customHeight="1" outlineLevel="1" x14ac:dyDescent="0.2">
      <c r="A183" s="5" t="s">
        <v>148</v>
      </c>
      <c r="B183" s="228"/>
      <c r="C183" s="229"/>
      <c r="D183" s="229"/>
      <c r="E183" s="230"/>
      <c r="F183" s="9" t="s">
        <v>22</v>
      </c>
      <c r="G183" s="7">
        <v>0</v>
      </c>
    </row>
    <row r="184" spans="1:7" s="21" customFormat="1" ht="30" hidden="1" customHeight="1" outlineLevel="1" x14ac:dyDescent="0.2">
      <c r="A184" s="5"/>
      <c r="B184" s="228"/>
      <c r="C184" s="229"/>
      <c r="D184" s="229"/>
      <c r="E184" s="230"/>
      <c r="F184" s="9"/>
      <c r="G184" s="7"/>
    </row>
    <row r="185" spans="1:7" ht="66" hidden="1" customHeight="1" outlineLevel="1" x14ac:dyDescent="0.2">
      <c r="A185" s="237" t="s">
        <v>136</v>
      </c>
      <c r="B185" s="260"/>
      <c r="C185" s="260"/>
      <c r="D185" s="260"/>
      <c r="E185" s="260"/>
      <c r="F185" s="261"/>
      <c r="G185" s="13"/>
    </row>
    <row r="186" spans="1:7" ht="30" customHeight="1" collapsed="1" x14ac:dyDescent="0.2">
      <c r="A186" s="139"/>
      <c r="B186" s="228"/>
      <c r="C186" s="229"/>
      <c r="D186" s="229"/>
      <c r="E186" s="230"/>
      <c r="F186" s="28"/>
      <c r="G186" s="13"/>
    </row>
    <row r="187" spans="1:7" ht="30" customHeight="1" x14ac:dyDescent="0.15">
      <c r="A187" s="254" t="s">
        <v>102</v>
      </c>
      <c r="B187" s="267"/>
      <c r="C187" s="135" t="s">
        <v>134</v>
      </c>
      <c r="D187" s="135" t="s">
        <v>36</v>
      </c>
      <c r="E187" s="246" t="s">
        <v>60</v>
      </c>
      <c r="F187" s="247"/>
      <c r="G187" s="137" t="s">
        <v>22</v>
      </c>
    </row>
    <row r="188" spans="1:7" ht="111" customHeight="1" collapsed="1" x14ac:dyDescent="0.15">
      <c r="A188" s="248" t="s">
        <v>494</v>
      </c>
      <c r="B188" s="249"/>
      <c r="C188" s="249"/>
      <c r="D188" s="249"/>
      <c r="E188" s="249"/>
      <c r="F188" s="249"/>
      <c r="G188" s="250"/>
    </row>
    <row r="189" spans="1:7" s="10" customFormat="1" ht="30" hidden="1" customHeight="1" outlineLevel="1" x14ac:dyDescent="0.2">
      <c r="A189" s="2">
        <f>B32</f>
        <v>0</v>
      </c>
      <c r="B189" s="243" t="s">
        <v>228</v>
      </c>
      <c r="C189" s="244"/>
      <c r="D189" s="244"/>
      <c r="E189" s="245"/>
      <c r="F189" s="34" t="s">
        <v>61</v>
      </c>
      <c r="G189" s="20" t="s">
        <v>66</v>
      </c>
    </row>
    <row r="190" spans="1:7" s="21" customFormat="1" ht="30" hidden="1" customHeight="1" outlineLevel="1" x14ac:dyDescent="0.2">
      <c r="A190" s="5" t="s">
        <v>103</v>
      </c>
      <c r="B190" s="228"/>
      <c r="C190" s="229"/>
      <c r="D190" s="229"/>
      <c r="E190" s="230"/>
      <c r="F190" s="9" t="s">
        <v>22</v>
      </c>
      <c r="G190" s="7">
        <v>0</v>
      </c>
    </row>
    <row r="191" spans="1:7" s="21" customFormat="1" ht="30" hidden="1" customHeight="1" outlineLevel="1" x14ac:dyDescent="0.2">
      <c r="A191" s="5" t="s">
        <v>469</v>
      </c>
      <c r="B191" s="228"/>
      <c r="C191" s="229"/>
      <c r="D191" s="229"/>
      <c r="E191" s="230"/>
      <c r="F191" s="12" t="str">
        <f>D37</f>
        <v>Brick/Stone</v>
      </c>
      <c r="G191" s="7"/>
    </row>
    <row r="192" spans="1:7" s="21" customFormat="1" ht="30" hidden="1" customHeight="1" outlineLevel="1" x14ac:dyDescent="0.2">
      <c r="A192" s="5" t="s">
        <v>83</v>
      </c>
      <c r="B192" s="228"/>
      <c r="C192" s="229"/>
      <c r="D192" s="229"/>
      <c r="E192" s="230"/>
      <c r="F192" s="12" t="str">
        <f>D36</f>
        <v>Tile</v>
      </c>
      <c r="G192" s="7"/>
    </row>
    <row r="193" spans="1:7" s="21" customFormat="1" ht="30" hidden="1" customHeight="1" outlineLevel="1" x14ac:dyDescent="0.2">
      <c r="A193" s="5" t="s">
        <v>141</v>
      </c>
      <c r="B193" s="228"/>
      <c r="C193" s="229"/>
      <c r="D193" s="229"/>
      <c r="E193" s="230"/>
      <c r="F193" s="12" t="s">
        <v>142</v>
      </c>
      <c r="G193" s="7"/>
    </row>
    <row r="194" spans="1:7" s="21" customFormat="1" ht="30" hidden="1" customHeight="1" outlineLevel="1" x14ac:dyDescent="0.2">
      <c r="A194" s="5" t="s">
        <v>85</v>
      </c>
      <c r="B194" s="228"/>
      <c r="C194" s="229"/>
      <c r="D194" s="229"/>
      <c r="E194" s="230"/>
      <c r="F194" s="12" t="s">
        <v>86</v>
      </c>
      <c r="G194" s="7"/>
    </row>
    <row r="195" spans="1:7" s="21" customFormat="1" ht="30" hidden="1" customHeight="1" outlineLevel="1" x14ac:dyDescent="0.2">
      <c r="A195" s="5" t="s">
        <v>470</v>
      </c>
      <c r="B195" s="228"/>
      <c r="C195" s="229"/>
      <c r="D195" s="229"/>
      <c r="E195" s="230"/>
      <c r="F195" s="9" t="s">
        <v>22</v>
      </c>
      <c r="G195" s="7"/>
    </row>
    <row r="196" spans="1:7" s="21" customFormat="1" ht="30" hidden="1" customHeight="1" outlineLevel="1" x14ac:dyDescent="0.2">
      <c r="A196" s="5" t="s">
        <v>88</v>
      </c>
      <c r="B196" s="228"/>
      <c r="C196" s="229"/>
      <c r="D196" s="229"/>
      <c r="E196" s="230"/>
      <c r="F196" s="9" t="s">
        <v>22</v>
      </c>
      <c r="G196" s="7"/>
    </row>
    <row r="197" spans="1:7" s="21" customFormat="1" ht="30" hidden="1" customHeight="1" outlineLevel="1" x14ac:dyDescent="0.2">
      <c r="A197" s="23" t="s">
        <v>234</v>
      </c>
      <c r="B197" s="228"/>
      <c r="C197" s="229"/>
      <c r="D197" s="229"/>
      <c r="E197" s="230"/>
      <c r="F197" s="12"/>
      <c r="G197" s="7"/>
    </row>
    <row r="198" spans="1:7" s="21" customFormat="1" ht="30" hidden="1" customHeight="1" outlineLevel="1" x14ac:dyDescent="0.2">
      <c r="A198" s="5" t="s">
        <v>104</v>
      </c>
      <c r="B198" s="228"/>
      <c r="C198" s="229"/>
      <c r="D198" s="229"/>
      <c r="E198" s="230"/>
      <c r="F198" s="9" t="s">
        <v>36</v>
      </c>
      <c r="G198" s="7"/>
    </row>
    <row r="199" spans="1:7" s="21" customFormat="1" ht="30" hidden="1" customHeight="1" outlineLevel="1" x14ac:dyDescent="0.2">
      <c r="A199" s="5" t="s">
        <v>105</v>
      </c>
      <c r="B199" s="228"/>
      <c r="C199" s="229"/>
      <c r="D199" s="229"/>
      <c r="E199" s="230"/>
      <c r="F199" s="9" t="s">
        <v>36</v>
      </c>
      <c r="G199" s="7"/>
    </row>
    <row r="200" spans="1:7" s="21" customFormat="1" ht="30" hidden="1" customHeight="1" outlineLevel="1" x14ac:dyDescent="0.2">
      <c r="A200" s="5" t="s">
        <v>451</v>
      </c>
      <c r="B200" s="228"/>
      <c r="C200" s="229"/>
      <c r="D200" s="229"/>
      <c r="E200" s="230"/>
      <c r="F200" s="9" t="s">
        <v>36</v>
      </c>
      <c r="G200" s="7">
        <v>0</v>
      </c>
    </row>
    <row r="201" spans="1:7" s="21" customFormat="1" ht="30" hidden="1" customHeight="1" outlineLevel="1" x14ac:dyDescent="0.2">
      <c r="A201" s="5" t="s">
        <v>145</v>
      </c>
      <c r="B201" s="228"/>
      <c r="C201" s="229"/>
      <c r="D201" s="229"/>
      <c r="E201" s="230"/>
      <c r="F201" s="9" t="s">
        <v>22</v>
      </c>
      <c r="G201" s="7">
        <v>0</v>
      </c>
    </row>
    <row r="202" spans="1:7" s="21" customFormat="1" ht="30" hidden="1" customHeight="1" outlineLevel="1" x14ac:dyDescent="0.2">
      <c r="A202" s="11" t="s">
        <v>144</v>
      </c>
      <c r="B202" s="228"/>
      <c r="C202" s="229"/>
      <c r="D202" s="229"/>
      <c r="E202" s="230"/>
      <c r="F202" s="9" t="s">
        <v>22</v>
      </c>
      <c r="G202" s="7">
        <v>0</v>
      </c>
    </row>
    <row r="203" spans="1:7" s="21" customFormat="1" ht="30" hidden="1" customHeight="1" outlineLevel="1" thickBot="1" x14ac:dyDescent="0.25">
      <c r="A203" s="5"/>
      <c r="B203" s="228"/>
      <c r="C203" s="229"/>
      <c r="D203" s="229"/>
      <c r="E203" s="230"/>
      <c r="F203" s="12"/>
      <c r="G203" s="24">
        <f>SUM(G190:G202)</f>
        <v>0</v>
      </c>
    </row>
    <row r="204" spans="1:7" s="21" customFormat="1" ht="30" hidden="1" customHeight="1" outlineLevel="1" thickTop="1" x14ac:dyDescent="0.2">
      <c r="A204" s="14" t="s">
        <v>106</v>
      </c>
      <c r="B204" s="228"/>
      <c r="C204" s="229"/>
      <c r="D204" s="229"/>
      <c r="E204" s="230"/>
      <c r="F204" s="12"/>
      <c r="G204" s="7"/>
    </row>
    <row r="205" spans="1:7" s="21" customFormat="1" ht="30" hidden="1" customHeight="1" outlineLevel="1" x14ac:dyDescent="0.2">
      <c r="A205" s="5" t="s">
        <v>149</v>
      </c>
      <c r="B205" s="228"/>
      <c r="C205" s="229"/>
      <c r="D205" s="229"/>
      <c r="E205" s="230"/>
      <c r="F205" s="9" t="s">
        <v>22</v>
      </c>
      <c r="G205" s="7">
        <v>0</v>
      </c>
    </row>
    <row r="206" spans="1:7" s="21" customFormat="1" ht="30" hidden="1" customHeight="1" outlineLevel="1" x14ac:dyDescent="0.2">
      <c r="A206" s="5" t="s">
        <v>150</v>
      </c>
      <c r="B206" s="228"/>
      <c r="C206" s="229"/>
      <c r="D206" s="229"/>
      <c r="E206" s="230"/>
      <c r="F206" s="9" t="s">
        <v>22</v>
      </c>
      <c r="G206" s="7">
        <v>0</v>
      </c>
    </row>
    <row r="207" spans="1:7" s="21" customFormat="1" ht="30" hidden="1" customHeight="1" outlineLevel="1" x14ac:dyDescent="0.2">
      <c r="A207" s="5" t="s">
        <v>151</v>
      </c>
      <c r="B207" s="228"/>
      <c r="C207" s="229"/>
      <c r="D207" s="229"/>
      <c r="E207" s="230"/>
      <c r="F207" s="9" t="s">
        <v>22</v>
      </c>
      <c r="G207" s="7">
        <v>0</v>
      </c>
    </row>
    <row r="208" spans="1:7" s="21" customFormat="1" ht="30" hidden="1" customHeight="1" outlineLevel="1" x14ac:dyDescent="0.2">
      <c r="A208" s="5" t="s">
        <v>152</v>
      </c>
      <c r="B208" s="228"/>
      <c r="C208" s="229"/>
      <c r="D208" s="229"/>
      <c r="E208" s="230"/>
      <c r="F208" s="9" t="s">
        <v>22</v>
      </c>
      <c r="G208" s="7">
        <v>0</v>
      </c>
    </row>
    <row r="209" spans="1:7" s="21" customFormat="1" ht="30" hidden="1" customHeight="1" outlineLevel="1" thickBot="1" x14ac:dyDescent="0.25">
      <c r="A209" s="5"/>
      <c r="B209" s="228"/>
      <c r="C209" s="229"/>
      <c r="D209" s="229"/>
      <c r="E209" s="230"/>
      <c r="F209" s="12"/>
      <c r="G209" s="24">
        <f>SUM(G205:G208)</f>
        <v>0</v>
      </c>
    </row>
    <row r="210" spans="1:7" s="21" customFormat="1" ht="30" hidden="1" customHeight="1" outlineLevel="1" thickTop="1" x14ac:dyDescent="0.2">
      <c r="A210" s="5"/>
      <c r="B210" s="228"/>
      <c r="C210" s="229"/>
      <c r="D210" s="229"/>
      <c r="E210" s="230"/>
      <c r="F210" s="12"/>
      <c r="G210" s="7"/>
    </row>
    <row r="211" spans="1:7" s="21" customFormat="1" ht="30" hidden="1" customHeight="1" outlineLevel="1" x14ac:dyDescent="0.2">
      <c r="A211" s="5"/>
      <c r="B211" s="228"/>
      <c r="C211" s="229"/>
      <c r="D211" s="229"/>
      <c r="E211" s="230"/>
      <c r="F211" s="12"/>
      <c r="G211" s="7"/>
    </row>
    <row r="212" spans="1:7" s="21" customFormat="1" ht="30" hidden="1" customHeight="1" outlineLevel="1" x14ac:dyDescent="0.2">
      <c r="A212" s="14" t="s">
        <v>107</v>
      </c>
      <c r="B212" s="228"/>
      <c r="C212" s="229"/>
      <c r="D212" s="229"/>
      <c r="E212" s="230"/>
      <c r="F212" s="12"/>
      <c r="G212" s="7"/>
    </row>
    <row r="213" spans="1:7" s="21" customFormat="1" ht="30" hidden="1" customHeight="1" outlineLevel="1" x14ac:dyDescent="0.2">
      <c r="A213" s="5" t="s">
        <v>108</v>
      </c>
      <c r="B213" s="228"/>
      <c r="C213" s="229"/>
      <c r="D213" s="229"/>
      <c r="E213" s="230"/>
      <c r="F213" s="214" t="str">
        <f>D40</f>
        <v>No</v>
      </c>
      <c r="G213" s="7"/>
    </row>
    <row r="214" spans="1:7" s="21" customFormat="1" ht="30" hidden="1" customHeight="1" outlineLevel="1" x14ac:dyDescent="0.2">
      <c r="A214" s="5" t="s">
        <v>109</v>
      </c>
      <c r="B214" s="228"/>
      <c r="C214" s="229"/>
      <c r="D214" s="229"/>
      <c r="E214" s="230"/>
      <c r="F214" s="214" t="str">
        <f>G40</f>
        <v>No</v>
      </c>
      <c r="G214" s="7"/>
    </row>
    <row r="215" spans="1:7" s="21" customFormat="1" ht="30" hidden="1" customHeight="1" outlineLevel="1" x14ac:dyDescent="0.2">
      <c r="A215" s="5" t="s">
        <v>110</v>
      </c>
      <c r="B215" s="228"/>
      <c r="C215" s="229"/>
      <c r="D215" s="229"/>
      <c r="E215" s="230"/>
      <c r="F215" s="214" t="str">
        <f>D41</f>
        <v>Yes</v>
      </c>
      <c r="G215" s="7"/>
    </row>
    <row r="216" spans="1:7" s="21" customFormat="1" ht="30" hidden="1" customHeight="1" outlineLevel="1" x14ac:dyDescent="0.2">
      <c r="A216" s="5" t="s">
        <v>111</v>
      </c>
      <c r="B216" s="228"/>
      <c r="C216" s="229"/>
      <c r="D216" s="229"/>
      <c r="E216" s="230"/>
      <c r="F216" s="9" t="s">
        <v>36</v>
      </c>
      <c r="G216" s="7"/>
    </row>
    <row r="217" spans="1:7" s="21" customFormat="1" ht="30" hidden="1" customHeight="1" outlineLevel="1" x14ac:dyDescent="0.2">
      <c r="A217" s="5"/>
      <c r="B217" s="228"/>
      <c r="C217" s="229"/>
      <c r="D217" s="229"/>
      <c r="E217" s="230"/>
      <c r="F217" s="9"/>
      <c r="G217" s="7"/>
    </row>
    <row r="218" spans="1:7" ht="30" hidden="1" customHeight="1" outlineLevel="1" x14ac:dyDescent="0.2">
      <c r="A218" s="5" t="s">
        <v>155</v>
      </c>
      <c r="B218" s="228"/>
      <c r="C218" s="229"/>
      <c r="D218" s="229"/>
      <c r="E218" s="230"/>
      <c r="F218" s="9" t="s">
        <v>36</v>
      </c>
      <c r="G218" s="25"/>
    </row>
    <row r="219" spans="1:7" ht="30" hidden="1" customHeight="1" outlineLevel="1" x14ac:dyDescent="0.2">
      <c r="A219" s="5" t="s">
        <v>154</v>
      </c>
      <c r="B219" s="228"/>
      <c r="C219" s="229"/>
      <c r="D219" s="229"/>
      <c r="E219" s="230"/>
      <c r="F219" s="9" t="s">
        <v>36</v>
      </c>
      <c r="G219" s="25"/>
    </row>
    <row r="220" spans="1:7" s="21" customFormat="1" ht="30" hidden="1" customHeight="1" outlineLevel="1" x14ac:dyDescent="0.2">
      <c r="A220" s="5"/>
      <c r="B220" s="228"/>
      <c r="C220" s="229"/>
      <c r="D220" s="229"/>
      <c r="E220" s="230"/>
      <c r="F220" s="12"/>
      <c r="G220" s="7"/>
    </row>
    <row r="221" spans="1:7" s="21" customFormat="1" ht="30" hidden="1" customHeight="1" outlineLevel="1" x14ac:dyDescent="0.2">
      <c r="A221" s="2" t="str">
        <f>B33</f>
        <v>n/a</v>
      </c>
      <c r="B221" s="228"/>
      <c r="C221" s="229"/>
      <c r="D221" s="229"/>
      <c r="E221" s="230"/>
      <c r="F221" s="12"/>
      <c r="G221" s="7"/>
    </row>
    <row r="222" spans="1:7" s="21" customFormat="1" ht="30" hidden="1" customHeight="1" outlineLevel="1" x14ac:dyDescent="0.2">
      <c r="A222" s="5" t="s">
        <v>103</v>
      </c>
      <c r="B222" s="228"/>
      <c r="C222" s="229"/>
      <c r="D222" s="229"/>
      <c r="E222" s="230"/>
      <c r="F222" s="9" t="s">
        <v>22</v>
      </c>
      <c r="G222" s="7">
        <v>0</v>
      </c>
    </row>
    <row r="223" spans="1:7" s="21" customFormat="1" ht="30" hidden="1" customHeight="1" outlineLevel="1" x14ac:dyDescent="0.2">
      <c r="A223" s="5" t="s">
        <v>469</v>
      </c>
      <c r="B223" s="228"/>
      <c r="C223" s="229"/>
      <c r="D223" s="229"/>
      <c r="E223" s="230"/>
      <c r="F223" s="12" t="str">
        <f>D46</f>
        <v>Brick/Stone</v>
      </c>
      <c r="G223" s="7"/>
    </row>
    <row r="224" spans="1:7" s="21" customFormat="1" ht="30" hidden="1" customHeight="1" outlineLevel="1" x14ac:dyDescent="0.2">
      <c r="A224" s="5" t="s">
        <v>83</v>
      </c>
      <c r="B224" s="228"/>
      <c r="C224" s="229"/>
      <c r="D224" s="229"/>
      <c r="E224" s="230"/>
      <c r="F224" s="12" t="str">
        <f>D45</f>
        <v>Tile</v>
      </c>
      <c r="G224" s="7"/>
    </row>
    <row r="225" spans="1:7" s="21" customFormat="1" ht="30" hidden="1" customHeight="1" outlineLevel="1" x14ac:dyDescent="0.2">
      <c r="A225" s="5" t="s">
        <v>141</v>
      </c>
      <c r="B225" s="228"/>
      <c r="C225" s="229"/>
      <c r="D225" s="229"/>
      <c r="E225" s="230"/>
      <c r="F225" s="12" t="s">
        <v>142</v>
      </c>
      <c r="G225" s="7"/>
    </row>
    <row r="226" spans="1:7" s="21" customFormat="1" ht="30" hidden="1" customHeight="1" outlineLevel="1" x14ac:dyDescent="0.2">
      <c r="A226" s="5" t="s">
        <v>85</v>
      </c>
      <c r="B226" s="228"/>
      <c r="C226" s="229"/>
      <c r="D226" s="229"/>
      <c r="E226" s="230"/>
      <c r="F226" s="12" t="s">
        <v>86</v>
      </c>
      <c r="G226" s="7"/>
    </row>
    <row r="227" spans="1:7" s="21" customFormat="1" ht="30" hidden="1" customHeight="1" outlineLevel="1" x14ac:dyDescent="0.2">
      <c r="A227" s="5" t="s">
        <v>470</v>
      </c>
      <c r="B227" s="228"/>
      <c r="C227" s="229"/>
      <c r="D227" s="229"/>
      <c r="E227" s="230"/>
      <c r="F227" s="9" t="s">
        <v>22</v>
      </c>
      <c r="G227" s="7"/>
    </row>
    <row r="228" spans="1:7" s="21" customFormat="1" ht="30" hidden="1" customHeight="1" outlineLevel="1" x14ac:dyDescent="0.2">
      <c r="A228" s="5" t="s">
        <v>88</v>
      </c>
      <c r="B228" s="228"/>
      <c r="C228" s="229"/>
      <c r="D228" s="229"/>
      <c r="E228" s="230"/>
      <c r="F228" s="9" t="s">
        <v>22</v>
      </c>
      <c r="G228" s="7"/>
    </row>
    <row r="229" spans="1:7" s="21" customFormat="1" ht="30" hidden="1" customHeight="1" outlineLevel="1" x14ac:dyDescent="0.2">
      <c r="A229" s="23" t="s">
        <v>234</v>
      </c>
      <c r="B229" s="228"/>
      <c r="C229" s="229"/>
      <c r="D229" s="229"/>
      <c r="E229" s="230"/>
      <c r="F229" s="12"/>
      <c r="G229" s="7"/>
    </row>
    <row r="230" spans="1:7" s="21" customFormat="1" ht="30" hidden="1" customHeight="1" outlineLevel="1" x14ac:dyDescent="0.2">
      <c r="A230" s="5" t="s">
        <v>104</v>
      </c>
      <c r="B230" s="228"/>
      <c r="C230" s="229"/>
      <c r="D230" s="229"/>
      <c r="E230" s="230"/>
      <c r="F230" s="9" t="s">
        <v>36</v>
      </c>
      <c r="G230" s="7"/>
    </row>
    <row r="231" spans="1:7" s="21" customFormat="1" ht="30" hidden="1" customHeight="1" outlineLevel="1" x14ac:dyDescent="0.2">
      <c r="A231" s="5" t="s">
        <v>105</v>
      </c>
      <c r="B231" s="228"/>
      <c r="C231" s="229"/>
      <c r="D231" s="229"/>
      <c r="E231" s="230"/>
      <c r="F231" s="9" t="s">
        <v>36</v>
      </c>
      <c r="G231" s="7"/>
    </row>
    <row r="232" spans="1:7" s="21" customFormat="1" ht="30" hidden="1" customHeight="1" outlineLevel="1" x14ac:dyDescent="0.2">
      <c r="A232" s="5" t="s">
        <v>451</v>
      </c>
      <c r="B232" s="228"/>
      <c r="C232" s="229"/>
      <c r="D232" s="229"/>
      <c r="E232" s="230"/>
      <c r="F232" s="9" t="s">
        <v>36</v>
      </c>
      <c r="G232" s="7">
        <v>0</v>
      </c>
    </row>
    <row r="233" spans="1:7" s="21" customFormat="1" ht="30" hidden="1" customHeight="1" outlineLevel="1" x14ac:dyDescent="0.2">
      <c r="A233" s="5" t="s">
        <v>145</v>
      </c>
      <c r="B233" s="228"/>
      <c r="C233" s="229"/>
      <c r="D233" s="229"/>
      <c r="E233" s="230"/>
      <c r="F233" s="9" t="s">
        <v>22</v>
      </c>
      <c r="G233" s="7">
        <v>0</v>
      </c>
    </row>
    <row r="234" spans="1:7" s="21" customFormat="1" ht="30" hidden="1" customHeight="1" outlineLevel="1" x14ac:dyDescent="0.2">
      <c r="A234" s="11" t="s">
        <v>144</v>
      </c>
      <c r="B234" s="228"/>
      <c r="C234" s="229"/>
      <c r="D234" s="229"/>
      <c r="E234" s="230"/>
      <c r="F234" s="9" t="s">
        <v>22</v>
      </c>
      <c r="G234" s="7">
        <v>0</v>
      </c>
    </row>
    <row r="235" spans="1:7" s="21" customFormat="1" ht="30" hidden="1" customHeight="1" outlineLevel="1" thickBot="1" x14ac:dyDescent="0.25">
      <c r="A235" s="5"/>
      <c r="B235" s="228"/>
      <c r="C235" s="229"/>
      <c r="D235" s="229"/>
      <c r="E235" s="230"/>
      <c r="F235" s="12"/>
      <c r="G235" s="24">
        <f>SUM(G222:G234)</f>
        <v>0</v>
      </c>
    </row>
    <row r="236" spans="1:7" s="21" customFormat="1" ht="30" hidden="1" customHeight="1" outlineLevel="1" thickTop="1" x14ac:dyDescent="0.2">
      <c r="A236" s="14" t="s">
        <v>106</v>
      </c>
      <c r="B236" s="228"/>
      <c r="C236" s="229"/>
      <c r="D236" s="229"/>
      <c r="E236" s="230"/>
      <c r="F236" s="12"/>
      <c r="G236" s="7"/>
    </row>
    <row r="237" spans="1:7" s="21" customFormat="1" ht="30" hidden="1" customHeight="1" outlineLevel="1" x14ac:dyDescent="0.2">
      <c r="A237" s="5" t="s">
        <v>149</v>
      </c>
      <c r="B237" s="228"/>
      <c r="C237" s="229"/>
      <c r="D237" s="229"/>
      <c r="E237" s="230"/>
      <c r="F237" s="9" t="s">
        <v>22</v>
      </c>
      <c r="G237" s="7">
        <v>0</v>
      </c>
    </row>
    <row r="238" spans="1:7" s="21" customFormat="1" ht="30" hidden="1" customHeight="1" outlineLevel="1" x14ac:dyDescent="0.2">
      <c r="A238" s="5" t="s">
        <v>150</v>
      </c>
      <c r="B238" s="228"/>
      <c r="C238" s="229"/>
      <c r="D238" s="229"/>
      <c r="E238" s="230"/>
      <c r="F238" s="9" t="s">
        <v>22</v>
      </c>
      <c r="G238" s="7">
        <v>0</v>
      </c>
    </row>
    <row r="239" spans="1:7" s="21" customFormat="1" ht="30" hidden="1" customHeight="1" outlineLevel="1" x14ac:dyDescent="0.2">
      <c r="A239" s="5" t="s">
        <v>151</v>
      </c>
      <c r="B239" s="228"/>
      <c r="C239" s="229"/>
      <c r="D239" s="229"/>
      <c r="E239" s="230"/>
      <c r="F239" s="9" t="s">
        <v>22</v>
      </c>
      <c r="G239" s="7">
        <v>0</v>
      </c>
    </row>
    <row r="240" spans="1:7" s="21" customFormat="1" ht="30" hidden="1" customHeight="1" outlineLevel="1" x14ac:dyDescent="0.2">
      <c r="A240" s="5" t="s">
        <v>152</v>
      </c>
      <c r="B240" s="228"/>
      <c r="C240" s="229"/>
      <c r="D240" s="229"/>
      <c r="E240" s="230"/>
      <c r="F240" s="9" t="s">
        <v>22</v>
      </c>
      <c r="G240" s="7">
        <v>0</v>
      </c>
    </row>
    <row r="241" spans="1:7" s="21" customFormat="1" ht="30" hidden="1" customHeight="1" outlineLevel="1" thickBot="1" x14ac:dyDescent="0.25">
      <c r="A241" s="5"/>
      <c r="B241" s="228"/>
      <c r="C241" s="229"/>
      <c r="D241" s="229"/>
      <c r="E241" s="230"/>
      <c r="F241" s="12"/>
      <c r="G241" s="24">
        <f>SUM(G237:G240)</f>
        <v>0</v>
      </c>
    </row>
    <row r="242" spans="1:7" s="21" customFormat="1" ht="30" hidden="1" customHeight="1" outlineLevel="1" thickTop="1" x14ac:dyDescent="0.2">
      <c r="A242" s="5"/>
      <c r="B242" s="228"/>
      <c r="C242" s="229"/>
      <c r="D242" s="229"/>
      <c r="E242" s="230"/>
      <c r="F242" s="12"/>
      <c r="G242" s="7"/>
    </row>
    <row r="243" spans="1:7" s="21" customFormat="1" ht="30" hidden="1" customHeight="1" outlineLevel="1" x14ac:dyDescent="0.2">
      <c r="A243" s="5"/>
      <c r="B243" s="228"/>
      <c r="C243" s="229"/>
      <c r="D243" s="229"/>
      <c r="E243" s="230"/>
      <c r="F243" s="12"/>
      <c r="G243" s="7"/>
    </row>
    <row r="244" spans="1:7" s="21" customFormat="1" ht="30" hidden="1" customHeight="1" outlineLevel="1" x14ac:dyDescent="0.2">
      <c r="A244" s="14" t="s">
        <v>107</v>
      </c>
      <c r="B244" s="228"/>
      <c r="C244" s="229"/>
      <c r="D244" s="229"/>
      <c r="E244" s="230"/>
      <c r="F244" s="12"/>
      <c r="G244" s="7"/>
    </row>
    <row r="245" spans="1:7" s="21" customFormat="1" ht="30" hidden="1" customHeight="1" outlineLevel="1" x14ac:dyDescent="0.2">
      <c r="A245" s="5" t="s">
        <v>108</v>
      </c>
      <c r="B245" s="228"/>
      <c r="C245" s="229"/>
      <c r="D245" s="229"/>
      <c r="E245" s="230"/>
      <c r="F245" s="214" t="str">
        <f>D48</f>
        <v>No</v>
      </c>
      <c r="G245" s="7"/>
    </row>
    <row r="246" spans="1:7" s="21" customFormat="1" ht="30" hidden="1" customHeight="1" outlineLevel="1" x14ac:dyDescent="0.2">
      <c r="A246" s="5" t="s">
        <v>109</v>
      </c>
      <c r="B246" s="228"/>
      <c r="C246" s="229"/>
      <c r="D246" s="229"/>
      <c r="E246" s="230"/>
      <c r="F246" s="214" t="str">
        <f>G48</f>
        <v>No</v>
      </c>
      <c r="G246" s="7"/>
    </row>
    <row r="247" spans="1:7" s="21" customFormat="1" ht="30" hidden="1" customHeight="1" outlineLevel="1" x14ac:dyDescent="0.2">
      <c r="A247" s="5" t="s">
        <v>110</v>
      </c>
      <c r="B247" s="228"/>
      <c r="C247" s="229"/>
      <c r="D247" s="229"/>
      <c r="E247" s="230"/>
      <c r="F247" s="214" t="str">
        <f>D49</f>
        <v>Yes</v>
      </c>
      <c r="G247" s="7"/>
    </row>
    <row r="248" spans="1:7" s="21" customFormat="1" ht="30" hidden="1" customHeight="1" outlineLevel="1" x14ac:dyDescent="0.2">
      <c r="A248" s="5" t="s">
        <v>111</v>
      </c>
      <c r="B248" s="228"/>
      <c r="C248" s="229"/>
      <c r="D248" s="229"/>
      <c r="E248" s="230"/>
      <c r="F248" s="9" t="s">
        <v>36</v>
      </c>
      <c r="G248" s="7"/>
    </row>
    <row r="249" spans="1:7" s="21" customFormat="1" ht="30" hidden="1" customHeight="1" outlineLevel="1" x14ac:dyDescent="0.2">
      <c r="A249" s="5"/>
      <c r="B249" s="228"/>
      <c r="C249" s="229"/>
      <c r="D249" s="229"/>
      <c r="E249" s="230"/>
      <c r="F249" s="9"/>
      <c r="G249" s="7"/>
    </row>
    <row r="250" spans="1:7" ht="30" hidden="1" customHeight="1" outlineLevel="1" x14ac:dyDescent="0.2">
      <c r="A250" s="5" t="s">
        <v>155</v>
      </c>
      <c r="B250" s="228"/>
      <c r="C250" s="229"/>
      <c r="D250" s="229"/>
      <c r="E250" s="230"/>
      <c r="F250" s="9" t="s">
        <v>36</v>
      </c>
      <c r="G250" s="25"/>
    </row>
    <row r="251" spans="1:7" ht="30" hidden="1" customHeight="1" outlineLevel="1" x14ac:dyDescent="0.2">
      <c r="A251" s="5" t="s">
        <v>154</v>
      </c>
      <c r="B251" s="228"/>
      <c r="C251" s="229"/>
      <c r="D251" s="229"/>
      <c r="E251" s="230"/>
      <c r="F251" s="9" t="s">
        <v>36</v>
      </c>
      <c r="G251" s="25"/>
    </row>
    <row r="252" spans="1:7" ht="30" hidden="1" customHeight="1" outlineLevel="1" x14ac:dyDescent="0.2">
      <c r="A252" s="5"/>
      <c r="B252" s="228"/>
      <c r="C252" s="229"/>
      <c r="D252" s="229"/>
      <c r="E252" s="230"/>
      <c r="F252" s="9"/>
      <c r="G252" s="25"/>
    </row>
    <row r="253" spans="1:7" ht="30" hidden="1" customHeight="1" outlineLevel="1" x14ac:dyDescent="0.2">
      <c r="A253" s="2" t="str">
        <f>B34</f>
        <v>n/a</v>
      </c>
      <c r="B253" s="228"/>
      <c r="C253" s="229"/>
      <c r="D253" s="229"/>
      <c r="E253" s="230"/>
      <c r="F253" s="9"/>
      <c r="G253" s="25"/>
    </row>
    <row r="254" spans="1:7" s="21" customFormat="1" ht="30" hidden="1" customHeight="1" outlineLevel="1" x14ac:dyDescent="0.2">
      <c r="A254" s="5" t="s">
        <v>103</v>
      </c>
      <c r="B254" s="228"/>
      <c r="C254" s="229"/>
      <c r="D254" s="229"/>
      <c r="E254" s="230"/>
      <c r="F254" s="9" t="s">
        <v>22</v>
      </c>
      <c r="G254" s="7">
        <v>0</v>
      </c>
    </row>
    <row r="255" spans="1:7" s="21" customFormat="1" ht="30" hidden="1" customHeight="1" outlineLevel="1" x14ac:dyDescent="0.2">
      <c r="A255" s="5" t="s">
        <v>469</v>
      </c>
      <c r="B255" s="228"/>
      <c r="C255" s="229"/>
      <c r="D255" s="229"/>
      <c r="E255" s="230"/>
      <c r="F255" s="12" t="str">
        <f>D54</f>
        <v>Brick/Stone</v>
      </c>
      <c r="G255" s="7"/>
    </row>
    <row r="256" spans="1:7" s="21" customFormat="1" ht="30" hidden="1" customHeight="1" outlineLevel="1" x14ac:dyDescent="0.2">
      <c r="A256" s="5" t="s">
        <v>83</v>
      </c>
      <c r="B256" s="228"/>
      <c r="C256" s="229"/>
      <c r="D256" s="229"/>
      <c r="E256" s="230"/>
      <c r="F256" s="12" t="str">
        <f>D53</f>
        <v>Tile</v>
      </c>
      <c r="G256" s="7"/>
    </row>
    <row r="257" spans="1:7" s="21" customFormat="1" ht="30" hidden="1" customHeight="1" outlineLevel="1" x14ac:dyDescent="0.2">
      <c r="A257" s="5" t="s">
        <v>141</v>
      </c>
      <c r="B257" s="228"/>
      <c r="C257" s="229"/>
      <c r="D257" s="229"/>
      <c r="E257" s="230"/>
      <c r="F257" s="12" t="s">
        <v>142</v>
      </c>
      <c r="G257" s="7"/>
    </row>
    <row r="258" spans="1:7" s="21" customFormat="1" ht="30" hidden="1" customHeight="1" outlineLevel="1" x14ac:dyDescent="0.2">
      <c r="A258" s="5" t="s">
        <v>85</v>
      </c>
      <c r="B258" s="228"/>
      <c r="C258" s="229"/>
      <c r="D258" s="229"/>
      <c r="E258" s="230"/>
      <c r="F258" s="12" t="s">
        <v>86</v>
      </c>
      <c r="G258" s="7"/>
    </row>
    <row r="259" spans="1:7" s="21" customFormat="1" ht="30" hidden="1" customHeight="1" outlineLevel="1" x14ac:dyDescent="0.2">
      <c r="A259" s="5" t="s">
        <v>470</v>
      </c>
      <c r="B259" s="228"/>
      <c r="C259" s="229"/>
      <c r="D259" s="229"/>
      <c r="E259" s="230"/>
      <c r="F259" s="9" t="s">
        <v>22</v>
      </c>
      <c r="G259" s="7"/>
    </row>
    <row r="260" spans="1:7" s="21" customFormat="1" ht="30" hidden="1" customHeight="1" outlineLevel="1" x14ac:dyDescent="0.2">
      <c r="A260" s="5" t="s">
        <v>88</v>
      </c>
      <c r="B260" s="228"/>
      <c r="C260" s="229"/>
      <c r="D260" s="229"/>
      <c r="E260" s="230"/>
      <c r="F260" s="9" t="s">
        <v>22</v>
      </c>
      <c r="G260" s="7"/>
    </row>
    <row r="261" spans="1:7" s="21" customFormat="1" ht="30" hidden="1" customHeight="1" outlineLevel="1" x14ac:dyDescent="0.2">
      <c r="A261" s="23" t="s">
        <v>234</v>
      </c>
      <c r="B261" s="228"/>
      <c r="C261" s="229"/>
      <c r="D261" s="229"/>
      <c r="E261" s="230"/>
      <c r="F261" s="12"/>
      <c r="G261" s="7"/>
    </row>
    <row r="262" spans="1:7" s="21" customFormat="1" ht="30" hidden="1" customHeight="1" outlineLevel="1" x14ac:dyDescent="0.2">
      <c r="A262" s="5" t="s">
        <v>104</v>
      </c>
      <c r="B262" s="228"/>
      <c r="C262" s="229"/>
      <c r="D262" s="229"/>
      <c r="E262" s="230"/>
      <c r="F262" s="9" t="s">
        <v>36</v>
      </c>
      <c r="G262" s="7"/>
    </row>
    <row r="263" spans="1:7" s="21" customFormat="1" ht="30" hidden="1" customHeight="1" outlineLevel="1" x14ac:dyDescent="0.2">
      <c r="A263" s="5" t="s">
        <v>105</v>
      </c>
      <c r="B263" s="228"/>
      <c r="C263" s="229"/>
      <c r="D263" s="229"/>
      <c r="E263" s="230"/>
      <c r="F263" s="9" t="s">
        <v>36</v>
      </c>
      <c r="G263" s="7"/>
    </row>
    <row r="264" spans="1:7" s="21" customFormat="1" ht="30" hidden="1" customHeight="1" outlineLevel="1" x14ac:dyDescent="0.2">
      <c r="A264" s="5" t="s">
        <v>451</v>
      </c>
      <c r="B264" s="228"/>
      <c r="C264" s="229"/>
      <c r="D264" s="229"/>
      <c r="E264" s="230"/>
      <c r="F264" s="9" t="s">
        <v>36</v>
      </c>
      <c r="G264" s="7">
        <v>0</v>
      </c>
    </row>
    <row r="265" spans="1:7" s="21" customFormat="1" ht="30" hidden="1" customHeight="1" outlineLevel="1" x14ac:dyDescent="0.2">
      <c r="A265" s="5" t="s">
        <v>145</v>
      </c>
      <c r="B265" s="228"/>
      <c r="C265" s="229"/>
      <c r="D265" s="229"/>
      <c r="E265" s="230"/>
      <c r="F265" s="9" t="s">
        <v>22</v>
      </c>
      <c r="G265" s="7">
        <v>0</v>
      </c>
    </row>
    <row r="266" spans="1:7" s="21" customFormat="1" ht="30" hidden="1" customHeight="1" outlineLevel="1" x14ac:dyDescent="0.2">
      <c r="A266" s="11" t="s">
        <v>144</v>
      </c>
      <c r="B266" s="228"/>
      <c r="C266" s="229"/>
      <c r="D266" s="229"/>
      <c r="E266" s="230"/>
      <c r="F266" s="9" t="s">
        <v>22</v>
      </c>
      <c r="G266" s="7">
        <v>0</v>
      </c>
    </row>
    <row r="267" spans="1:7" s="21" customFormat="1" ht="30" hidden="1" customHeight="1" outlineLevel="1" thickBot="1" x14ac:dyDescent="0.25">
      <c r="A267" s="5"/>
      <c r="B267" s="228"/>
      <c r="C267" s="229"/>
      <c r="D267" s="229"/>
      <c r="E267" s="230"/>
      <c r="F267" s="12"/>
      <c r="G267" s="24">
        <f>SUM(G254:G266)</f>
        <v>0</v>
      </c>
    </row>
    <row r="268" spans="1:7" s="21" customFormat="1" ht="30" hidden="1" customHeight="1" outlineLevel="1" thickTop="1" x14ac:dyDescent="0.2">
      <c r="A268" s="14" t="s">
        <v>106</v>
      </c>
      <c r="B268" s="228"/>
      <c r="C268" s="229"/>
      <c r="D268" s="229"/>
      <c r="E268" s="230"/>
      <c r="F268" s="12"/>
      <c r="G268" s="7"/>
    </row>
    <row r="269" spans="1:7" s="21" customFormat="1" ht="30" hidden="1" customHeight="1" outlineLevel="1" x14ac:dyDescent="0.2">
      <c r="A269" s="5" t="s">
        <v>149</v>
      </c>
      <c r="B269" s="228"/>
      <c r="C269" s="229"/>
      <c r="D269" s="229"/>
      <c r="E269" s="230"/>
      <c r="F269" s="9" t="s">
        <v>22</v>
      </c>
      <c r="G269" s="7">
        <v>0</v>
      </c>
    </row>
    <row r="270" spans="1:7" s="21" customFormat="1" ht="30" hidden="1" customHeight="1" outlineLevel="1" x14ac:dyDescent="0.2">
      <c r="A270" s="5" t="s">
        <v>150</v>
      </c>
      <c r="B270" s="228"/>
      <c r="C270" s="229"/>
      <c r="D270" s="229"/>
      <c r="E270" s="230"/>
      <c r="F270" s="9" t="s">
        <v>22</v>
      </c>
      <c r="G270" s="7">
        <v>0</v>
      </c>
    </row>
    <row r="271" spans="1:7" s="21" customFormat="1" ht="30" hidden="1" customHeight="1" outlineLevel="1" x14ac:dyDescent="0.2">
      <c r="A271" s="5" t="s">
        <v>151</v>
      </c>
      <c r="B271" s="228"/>
      <c r="C271" s="229"/>
      <c r="D271" s="229"/>
      <c r="E271" s="230"/>
      <c r="F271" s="9" t="s">
        <v>22</v>
      </c>
      <c r="G271" s="7">
        <v>0</v>
      </c>
    </row>
    <row r="272" spans="1:7" s="21" customFormat="1" ht="30" hidden="1" customHeight="1" outlineLevel="1" x14ac:dyDescent="0.2">
      <c r="A272" s="5" t="s">
        <v>152</v>
      </c>
      <c r="B272" s="228"/>
      <c r="C272" s="229"/>
      <c r="D272" s="229"/>
      <c r="E272" s="230"/>
      <c r="F272" s="9" t="s">
        <v>22</v>
      </c>
      <c r="G272" s="7">
        <v>0</v>
      </c>
    </row>
    <row r="273" spans="1:7" s="21" customFormat="1" ht="30" hidden="1" customHeight="1" outlineLevel="1" thickBot="1" x14ac:dyDescent="0.25">
      <c r="A273" s="5"/>
      <c r="B273" s="228"/>
      <c r="C273" s="229"/>
      <c r="D273" s="229"/>
      <c r="E273" s="230"/>
      <c r="F273" s="12"/>
      <c r="G273" s="24">
        <f>SUM(G269:G272)</f>
        <v>0</v>
      </c>
    </row>
    <row r="274" spans="1:7" s="21" customFormat="1" ht="30" hidden="1" customHeight="1" outlineLevel="1" thickTop="1" x14ac:dyDescent="0.2">
      <c r="A274" s="5"/>
      <c r="B274" s="228"/>
      <c r="C274" s="229"/>
      <c r="D274" s="229"/>
      <c r="E274" s="230"/>
      <c r="F274" s="12"/>
      <c r="G274" s="7"/>
    </row>
    <row r="275" spans="1:7" s="21" customFormat="1" ht="30" hidden="1" customHeight="1" outlineLevel="1" x14ac:dyDescent="0.2">
      <c r="A275" s="14" t="s">
        <v>107</v>
      </c>
      <c r="B275" s="228"/>
      <c r="C275" s="229"/>
      <c r="D275" s="229"/>
      <c r="E275" s="230"/>
      <c r="F275" s="12"/>
      <c r="G275" s="7"/>
    </row>
    <row r="276" spans="1:7" s="21" customFormat="1" ht="30" hidden="1" customHeight="1" outlineLevel="1" x14ac:dyDescent="0.2">
      <c r="A276" s="5" t="s">
        <v>108</v>
      </c>
      <c r="B276" s="228"/>
      <c r="C276" s="229"/>
      <c r="D276" s="229"/>
      <c r="E276" s="230"/>
      <c r="F276" s="214" t="str">
        <f>D57</f>
        <v>No</v>
      </c>
      <c r="G276" s="7"/>
    </row>
    <row r="277" spans="1:7" s="21" customFormat="1" ht="30" hidden="1" customHeight="1" outlineLevel="1" x14ac:dyDescent="0.2">
      <c r="A277" s="5" t="s">
        <v>109</v>
      </c>
      <c r="B277" s="228"/>
      <c r="C277" s="229"/>
      <c r="D277" s="229"/>
      <c r="E277" s="230"/>
      <c r="F277" s="214" t="str">
        <f>G57</f>
        <v>N/A</v>
      </c>
      <c r="G277" s="7"/>
    </row>
    <row r="278" spans="1:7" s="21" customFormat="1" ht="30" hidden="1" customHeight="1" outlineLevel="1" x14ac:dyDescent="0.2">
      <c r="A278" s="5" t="s">
        <v>110</v>
      </c>
      <c r="B278" s="228"/>
      <c r="C278" s="229"/>
      <c r="D278" s="229"/>
      <c r="E278" s="230"/>
      <c r="F278" s="214" t="str">
        <f>D58</f>
        <v>No</v>
      </c>
      <c r="G278" s="7"/>
    </row>
    <row r="279" spans="1:7" s="21" customFormat="1" ht="30" hidden="1" customHeight="1" outlineLevel="1" x14ac:dyDescent="0.2">
      <c r="A279" s="5" t="s">
        <v>111</v>
      </c>
      <c r="B279" s="228"/>
      <c r="C279" s="229"/>
      <c r="D279" s="229"/>
      <c r="E279" s="230"/>
      <c r="F279" s="9" t="s">
        <v>36</v>
      </c>
      <c r="G279" s="7"/>
    </row>
    <row r="280" spans="1:7" s="21" customFormat="1" ht="30" hidden="1" customHeight="1" outlineLevel="1" x14ac:dyDescent="0.2">
      <c r="A280" s="5"/>
      <c r="B280" s="228"/>
      <c r="C280" s="229"/>
      <c r="D280" s="229"/>
      <c r="E280" s="230"/>
      <c r="F280" s="9"/>
      <c r="G280" s="7"/>
    </row>
    <row r="281" spans="1:7" ht="30" hidden="1" customHeight="1" outlineLevel="1" x14ac:dyDescent="0.2">
      <c r="A281" s="5" t="s">
        <v>155</v>
      </c>
      <c r="B281" s="228"/>
      <c r="C281" s="229"/>
      <c r="D281" s="229"/>
      <c r="E281" s="230"/>
      <c r="F281" s="9" t="s">
        <v>36</v>
      </c>
      <c r="G281" s="25"/>
    </row>
    <row r="282" spans="1:7" ht="30" hidden="1" customHeight="1" outlineLevel="1" x14ac:dyDescent="0.2">
      <c r="A282" s="5" t="s">
        <v>154</v>
      </c>
      <c r="B282" s="228"/>
      <c r="C282" s="229"/>
      <c r="D282" s="229"/>
      <c r="E282" s="230"/>
      <c r="F282" s="9" t="s">
        <v>36</v>
      </c>
      <c r="G282" s="25"/>
    </row>
    <row r="283" spans="1:7" ht="30" hidden="1" customHeight="1" outlineLevel="1" x14ac:dyDescent="0.2">
      <c r="A283" s="5"/>
      <c r="B283" s="228"/>
      <c r="C283" s="229"/>
      <c r="D283" s="229"/>
      <c r="E283" s="230"/>
      <c r="F283" s="9"/>
      <c r="G283" s="25"/>
    </row>
    <row r="284" spans="1:7" s="21" customFormat="1" ht="30" hidden="1" customHeight="1" outlineLevel="1" x14ac:dyDescent="0.2">
      <c r="A284" s="5" t="s">
        <v>112</v>
      </c>
      <c r="B284" s="228"/>
      <c r="C284" s="229"/>
      <c r="D284" s="229"/>
      <c r="E284" s="230"/>
      <c r="F284" s="12"/>
      <c r="G284" s="7"/>
    </row>
    <row r="285" spans="1:7" s="21" customFormat="1" ht="30" hidden="1" customHeight="1" outlineLevel="1" x14ac:dyDescent="0.2">
      <c r="A285" s="5"/>
      <c r="B285" s="228"/>
      <c r="C285" s="229"/>
      <c r="D285" s="229"/>
      <c r="E285" s="230"/>
      <c r="F285" s="12"/>
      <c r="G285" s="25"/>
    </row>
    <row r="286" spans="1:7" ht="66" hidden="1" customHeight="1" outlineLevel="1" x14ac:dyDescent="0.2">
      <c r="A286" s="237" t="s">
        <v>136</v>
      </c>
      <c r="B286" s="260"/>
      <c r="C286" s="260"/>
      <c r="D286" s="260"/>
      <c r="E286" s="260"/>
      <c r="F286" s="261"/>
      <c r="G286" s="13"/>
    </row>
    <row r="287" spans="1:7" ht="30" customHeight="1" x14ac:dyDescent="0.2">
      <c r="A287" s="5"/>
      <c r="B287" s="228"/>
      <c r="C287" s="229"/>
      <c r="D287" s="229"/>
      <c r="E287" s="230"/>
      <c r="F287" s="6"/>
      <c r="G287" s="13"/>
    </row>
    <row r="288" spans="1:7" ht="30" customHeight="1" x14ac:dyDescent="0.15">
      <c r="A288" s="142" t="s">
        <v>248</v>
      </c>
      <c r="B288" s="143"/>
      <c r="C288" s="135" t="s">
        <v>134</v>
      </c>
      <c r="D288" s="135" t="s">
        <v>36</v>
      </c>
      <c r="E288" s="246" t="s">
        <v>60</v>
      </c>
      <c r="F288" s="247"/>
      <c r="G288" s="137" t="s">
        <v>22</v>
      </c>
    </row>
    <row r="289" spans="1:7" ht="59.25" customHeight="1" collapsed="1" x14ac:dyDescent="0.15">
      <c r="A289" s="248" t="s">
        <v>515</v>
      </c>
      <c r="B289" s="249"/>
      <c r="C289" s="249"/>
      <c r="D289" s="249"/>
      <c r="E289" s="259"/>
      <c r="F289" s="259"/>
      <c r="G289" s="250"/>
    </row>
    <row r="290" spans="1:7" s="4" customFormat="1" ht="30" hidden="1" customHeight="1" outlineLevel="1" x14ac:dyDescent="0.2">
      <c r="A290" s="18" t="s">
        <v>113</v>
      </c>
      <c r="B290" s="243" t="s">
        <v>228</v>
      </c>
      <c r="C290" s="244"/>
      <c r="D290" s="244"/>
      <c r="E290" s="245"/>
      <c r="F290" s="34" t="s">
        <v>61</v>
      </c>
      <c r="G290" s="26" t="s">
        <v>66</v>
      </c>
    </row>
    <row r="291" spans="1:7" ht="30" hidden="1" customHeight="1" outlineLevel="1" x14ac:dyDescent="0.2">
      <c r="A291" s="11" t="s">
        <v>114</v>
      </c>
      <c r="B291" s="228"/>
      <c r="C291" s="229"/>
      <c r="D291" s="229"/>
      <c r="E291" s="230"/>
      <c r="F291" s="9" t="s">
        <v>36</v>
      </c>
      <c r="G291" s="7">
        <v>0</v>
      </c>
    </row>
    <row r="292" spans="1:7" ht="30" hidden="1" customHeight="1" outlineLevel="1" x14ac:dyDescent="0.2">
      <c r="A292" s="11"/>
      <c r="B292" s="228"/>
      <c r="C292" s="229"/>
      <c r="D292" s="229"/>
      <c r="E292" s="230"/>
      <c r="F292" s="9" t="s">
        <v>36</v>
      </c>
      <c r="G292" s="7">
        <v>0</v>
      </c>
    </row>
    <row r="293" spans="1:7" ht="30" hidden="1" customHeight="1" outlineLevel="1" x14ac:dyDescent="0.2">
      <c r="A293" s="11"/>
      <c r="B293" s="228"/>
      <c r="C293" s="229"/>
      <c r="D293" s="229"/>
      <c r="E293" s="230"/>
      <c r="F293" s="9" t="s">
        <v>36</v>
      </c>
      <c r="G293" s="7">
        <v>0</v>
      </c>
    </row>
    <row r="294" spans="1:7" ht="30" hidden="1" customHeight="1" outlineLevel="1" x14ac:dyDescent="0.2">
      <c r="A294" s="11"/>
      <c r="B294" s="228"/>
      <c r="C294" s="229"/>
      <c r="D294" s="229"/>
      <c r="E294" s="230"/>
      <c r="F294" s="9" t="s">
        <v>36</v>
      </c>
      <c r="G294" s="7">
        <v>0</v>
      </c>
    </row>
    <row r="295" spans="1:7" ht="30" hidden="1" customHeight="1" outlineLevel="1" x14ac:dyDescent="0.2">
      <c r="A295" s="11"/>
      <c r="B295" s="228"/>
      <c r="C295" s="229"/>
      <c r="D295" s="229"/>
      <c r="E295" s="230"/>
      <c r="F295" s="9" t="s">
        <v>36</v>
      </c>
      <c r="G295" s="7">
        <v>0</v>
      </c>
    </row>
    <row r="296" spans="1:7" ht="30" hidden="1" customHeight="1" outlineLevel="1" x14ac:dyDescent="0.2">
      <c r="A296" s="11"/>
      <c r="B296" s="228"/>
      <c r="C296" s="229"/>
      <c r="D296" s="229"/>
      <c r="E296" s="230"/>
      <c r="F296" s="9" t="s">
        <v>36</v>
      </c>
      <c r="G296" s="7">
        <v>0</v>
      </c>
    </row>
    <row r="297" spans="1:7" ht="30" hidden="1" customHeight="1" outlineLevel="1" x14ac:dyDescent="0.2">
      <c r="A297" s="11"/>
      <c r="B297" s="228"/>
      <c r="C297" s="229"/>
      <c r="D297" s="229"/>
      <c r="E297" s="230"/>
      <c r="F297" s="9" t="s">
        <v>36</v>
      </c>
      <c r="G297" s="7">
        <v>0</v>
      </c>
    </row>
    <row r="298" spans="1:7" ht="30" hidden="1" customHeight="1" outlineLevel="1" x14ac:dyDescent="0.2">
      <c r="A298" s="11"/>
      <c r="B298" s="228"/>
      <c r="C298" s="229"/>
      <c r="D298" s="229"/>
      <c r="E298" s="230"/>
      <c r="F298" s="9" t="s">
        <v>36</v>
      </c>
      <c r="G298" s="7">
        <v>0</v>
      </c>
    </row>
    <row r="299" spans="1:7" ht="30" hidden="1" customHeight="1" outlineLevel="1" x14ac:dyDescent="0.2">
      <c r="A299" s="11"/>
      <c r="B299" s="228"/>
      <c r="C299" s="229"/>
      <c r="D299" s="229"/>
      <c r="E299" s="230"/>
      <c r="F299" s="9" t="s">
        <v>36</v>
      </c>
      <c r="G299" s="7">
        <v>0</v>
      </c>
    </row>
    <row r="300" spans="1:7" ht="30" hidden="1" customHeight="1" outlineLevel="1" thickBot="1" x14ac:dyDescent="0.25">
      <c r="A300" s="5"/>
      <c r="B300" s="228"/>
      <c r="C300" s="229"/>
      <c r="D300" s="229"/>
      <c r="E300" s="230"/>
      <c r="F300" s="12"/>
      <c r="G300" s="147">
        <f>SUBTOTAL(9,G291:G299)</f>
        <v>0</v>
      </c>
    </row>
    <row r="301" spans="1:7" ht="30" hidden="1" customHeight="1" outlineLevel="1" thickTop="1" x14ac:dyDescent="0.2">
      <c r="A301" s="14"/>
      <c r="B301" s="228"/>
      <c r="C301" s="229"/>
      <c r="D301" s="229"/>
      <c r="E301" s="230"/>
      <c r="F301" s="12"/>
      <c r="G301" s="25"/>
    </row>
    <row r="302" spans="1:7" ht="30" hidden="1" customHeight="1" outlineLevel="1" x14ac:dyDescent="0.2">
      <c r="A302" s="5" t="s">
        <v>155</v>
      </c>
      <c r="B302" s="228"/>
      <c r="C302" s="229"/>
      <c r="D302" s="229"/>
      <c r="E302" s="230"/>
      <c r="F302" s="9" t="s">
        <v>36</v>
      </c>
      <c r="G302" s="25"/>
    </row>
    <row r="303" spans="1:7" ht="30" hidden="1" customHeight="1" outlineLevel="1" x14ac:dyDescent="0.2">
      <c r="A303" s="5" t="s">
        <v>154</v>
      </c>
      <c r="B303" s="228"/>
      <c r="C303" s="229"/>
      <c r="D303" s="229"/>
      <c r="E303" s="230"/>
      <c r="F303" s="9" t="s">
        <v>36</v>
      </c>
      <c r="G303" s="25"/>
    </row>
    <row r="304" spans="1:7" ht="30" hidden="1" customHeight="1" outlineLevel="1" x14ac:dyDescent="0.2">
      <c r="A304" s="5" t="s">
        <v>153</v>
      </c>
      <c r="B304" s="228"/>
      <c r="C304" s="229"/>
      <c r="D304" s="229"/>
      <c r="E304" s="230"/>
      <c r="F304" s="9" t="s">
        <v>36</v>
      </c>
      <c r="G304" s="25"/>
    </row>
    <row r="305" spans="1:7" ht="30" hidden="1" customHeight="1" outlineLevel="1" x14ac:dyDescent="0.2">
      <c r="A305" s="5" t="s">
        <v>64</v>
      </c>
      <c r="B305" s="228"/>
      <c r="C305" s="229"/>
      <c r="D305" s="229"/>
      <c r="E305" s="230"/>
      <c r="F305" s="12"/>
      <c r="G305" s="25"/>
    </row>
    <row r="306" spans="1:7" ht="30" hidden="1" customHeight="1" outlineLevel="1" x14ac:dyDescent="0.2">
      <c r="A306" s="5" t="s">
        <v>588</v>
      </c>
      <c r="B306" s="228"/>
      <c r="C306" s="229"/>
      <c r="D306" s="229"/>
      <c r="E306" s="230"/>
      <c r="F306" s="9" t="s">
        <v>22</v>
      </c>
      <c r="G306" s="25"/>
    </row>
    <row r="307" spans="1:7" ht="30" hidden="1" customHeight="1" outlineLevel="1" x14ac:dyDescent="0.2">
      <c r="A307" s="5"/>
      <c r="B307" s="228"/>
      <c r="C307" s="229"/>
      <c r="D307" s="229"/>
      <c r="E307" s="230"/>
      <c r="F307" s="12"/>
      <c r="G307" s="25"/>
    </row>
    <row r="308" spans="1:7" ht="66" hidden="1" customHeight="1" outlineLevel="1" x14ac:dyDescent="0.2">
      <c r="A308" s="237" t="s">
        <v>136</v>
      </c>
      <c r="B308" s="260"/>
      <c r="C308" s="260"/>
      <c r="D308" s="260"/>
      <c r="E308" s="260"/>
      <c r="F308" s="261"/>
      <c r="G308" s="13"/>
    </row>
    <row r="309" spans="1:7" ht="30" customHeight="1" x14ac:dyDescent="0.2">
      <c r="A309" s="139"/>
      <c r="B309" s="412"/>
      <c r="C309" s="241"/>
      <c r="D309" s="241"/>
      <c r="E309" s="242"/>
      <c r="F309" s="28"/>
      <c r="G309" s="145"/>
    </row>
    <row r="310" spans="1:7" ht="30" customHeight="1" x14ac:dyDescent="0.15">
      <c r="A310" s="254" t="s">
        <v>516</v>
      </c>
      <c r="B310" s="255"/>
      <c r="C310" s="135" t="s">
        <v>134</v>
      </c>
      <c r="D310" s="135" t="s">
        <v>36</v>
      </c>
      <c r="E310" s="246" t="s">
        <v>60</v>
      </c>
      <c r="F310" s="247"/>
      <c r="G310" s="137" t="s">
        <v>22</v>
      </c>
    </row>
    <row r="311" spans="1:7" ht="70.5" customHeight="1" collapsed="1" x14ac:dyDescent="0.15">
      <c r="A311" s="256" t="s">
        <v>517</v>
      </c>
      <c r="B311" s="257"/>
      <c r="C311" s="257"/>
      <c r="D311" s="257"/>
      <c r="E311" s="257"/>
      <c r="F311" s="257"/>
      <c r="G311" s="258"/>
    </row>
    <row r="312" spans="1:7" s="4" customFormat="1" ht="30" hidden="1" customHeight="1" outlineLevel="1" x14ac:dyDescent="0.2">
      <c r="A312" s="2"/>
      <c r="B312" s="251" t="s">
        <v>228</v>
      </c>
      <c r="C312" s="252"/>
      <c r="D312" s="252"/>
      <c r="E312" s="253"/>
      <c r="F312" s="34" t="s">
        <v>61</v>
      </c>
      <c r="G312" s="20" t="s">
        <v>66</v>
      </c>
    </row>
    <row r="313" spans="1:7" s="4" customFormat="1" ht="30" hidden="1" customHeight="1" outlineLevel="1" x14ac:dyDescent="0.2">
      <c r="A313" s="2" t="s">
        <v>518</v>
      </c>
      <c r="B313" s="251"/>
      <c r="C313" s="252"/>
      <c r="D313" s="252"/>
      <c r="E313" s="253"/>
      <c r="F313" s="34"/>
      <c r="G313" s="20"/>
    </row>
    <row r="314" spans="1:7" s="4" customFormat="1" ht="30" hidden="1" customHeight="1" outlineLevel="1" x14ac:dyDescent="0.2">
      <c r="A314" s="5" t="s">
        <v>519</v>
      </c>
      <c r="B314" s="251"/>
      <c r="C314" s="252"/>
      <c r="D314" s="252"/>
      <c r="E314" s="253"/>
      <c r="F314" s="34"/>
      <c r="G314" s="20"/>
    </row>
    <row r="315" spans="1:7" s="4" customFormat="1" ht="30" hidden="1" customHeight="1" outlineLevel="1" x14ac:dyDescent="0.2">
      <c r="A315" s="5" t="s">
        <v>520</v>
      </c>
      <c r="B315" s="251"/>
      <c r="C315" s="252"/>
      <c r="D315" s="252"/>
      <c r="E315" s="253"/>
      <c r="F315" s="34"/>
      <c r="G315" s="20"/>
    </row>
    <row r="316" spans="1:7" ht="30" hidden="1" customHeight="1" outlineLevel="1" x14ac:dyDescent="0.2">
      <c r="A316" s="5" t="s">
        <v>521</v>
      </c>
      <c r="B316" s="228"/>
      <c r="C316" s="229"/>
      <c r="D316" s="229"/>
      <c r="E316" s="230"/>
      <c r="F316" s="9" t="s">
        <v>22</v>
      </c>
      <c r="G316" s="7">
        <v>0</v>
      </c>
    </row>
    <row r="317" spans="1:7" ht="30" hidden="1" customHeight="1" outlineLevel="1" x14ac:dyDescent="0.2">
      <c r="A317" s="5" t="s">
        <v>522</v>
      </c>
      <c r="B317" s="228"/>
      <c r="C317" s="229"/>
      <c r="D317" s="229"/>
      <c r="E317" s="230"/>
      <c r="F317" s="9" t="s">
        <v>22</v>
      </c>
      <c r="G317" s="7">
        <v>0</v>
      </c>
    </row>
    <row r="318" spans="1:7" ht="30" hidden="1" customHeight="1" outlineLevel="1" x14ac:dyDescent="0.2">
      <c r="A318" s="5" t="s">
        <v>523</v>
      </c>
      <c r="B318" s="228"/>
      <c r="C318" s="229"/>
      <c r="D318" s="229"/>
      <c r="E318" s="230"/>
      <c r="F318" s="9" t="s">
        <v>22</v>
      </c>
      <c r="G318" s="7">
        <v>0</v>
      </c>
    </row>
    <row r="319" spans="1:7" ht="30" hidden="1" customHeight="1" outlineLevel="1" x14ac:dyDescent="0.2">
      <c r="A319" s="5"/>
      <c r="B319" s="228"/>
      <c r="C319" s="229"/>
      <c r="D319" s="229"/>
      <c r="E319" s="230"/>
      <c r="F319" s="12"/>
      <c r="G319" s="25"/>
    </row>
    <row r="320" spans="1:7" s="4" customFormat="1" ht="30" hidden="1" customHeight="1" outlineLevel="1" x14ac:dyDescent="0.2">
      <c r="A320" s="2" t="s">
        <v>518</v>
      </c>
      <c r="B320" s="251"/>
      <c r="C320" s="252"/>
      <c r="D320" s="252"/>
      <c r="E320" s="253"/>
      <c r="F320" s="34"/>
      <c r="G320" s="20"/>
    </row>
    <row r="321" spans="1:7" s="4" customFormat="1" ht="30" hidden="1" customHeight="1" outlineLevel="1" x14ac:dyDescent="0.2">
      <c r="A321" s="5" t="s">
        <v>519</v>
      </c>
      <c r="B321" s="251"/>
      <c r="C321" s="252"/>
      <c r="D321" s="252"/>
      <c r="E321" s="253"/>
      <c r="F321" s="34"/>
      <c r="G321" s="20"/>
    </row>
    <row r="322" spans="1:7" s="4" customFormat="1" ht="30" hidden="1" customHeight="1" outlineLevel="1" x14ac:dyDescent="0.2">
      <c r="A322" s="5" t="s">
        <v>520</v>
      </c>
      <c r="B322" s="251"/>
      <c r="C322" s="252"/>
      <c r="D322" s="252"/>
      <c r="E322" s="253"/>
      <c r="F322" s="34"/>
      <c r="G322" s="20"/>
    </row>
    <row r="323" spans="1:7" ht="30" hidden="1" customHeight="1" outlineLevel="1" x14ac:dyDescent="0.2">
      <c r="A323" s="5" t="s">
        <v>521</v>
      </c>
      <c r="B323" s="228"/>
      <c r="C323" s="229"/>
      <c r="D323" s="229"/>
      <c r="E323" s="230"/>
      <c r="F323" s="9" t="s">
        <v>22</v>
      </c>
      <c r="G323" s="7">
        <v>0</v>
      </c>
    </row>
    <row r="324" spans="1:7" ht="30" hidden="1" customHeight="1" outlineLevel="1" x14ac:dyDescent="0.2">
      <c r="A324" s="5" t="s">
        <v>522</v>
      </c>
      <c r="B324" s="228"/>
      <c r="C324" s="229"/>
      <c r="D324" s="229"/>
      <c r="E324" s="230"/>
      <c r="F324" s="9" t="s">
        <v>22</v>
      </c>
      <c r="G324" s="7">
        <v>0</v>
      </c>
    </row>
    <row r="325" spans="1:7" ht="30" hidden="1" customHeight="1" outlineLevel="1" x14ac:dyDescent="0.2">
      <c r="A325" s="5" t="s">
        <v>523</v>
      </c>
      <c r="B325" s="228"/>
      <c r="C325" s="229"/>
      <c r="D325" s="229"/>
      <c r="E325" s="230"/>
      <c r="F325" s="9" t="s">
        <v>22</v>
      </c>
      <c r="G325" s="7">
        <v>0</v>
      </c>
    </row>
    <row r="326" spans="1:7" ht="30" hidden="1" customHeight="1" outlineLevel="1" x14ac:dyDescent="0.2">
      <c r="A326" s="5"/>
      <c r="B326" s="228"/>
      <c r="C326" s="229"/>
      <c r="D326" s="229"/>
      <c r="E326" s="230"/>
      <c r="F326" s="12"/>
      <c r="G326" s="25"/>
    </row>
    <row r="327" spans="1:7" s="4" customFormat="1" ht="30" hidden="1" customHeight="1" outlineLevel="1" x14ac:dyDescent="0.2">
      <c r="A327" s="2" t="s">
        <v>518</v>
      </c>
      <c r="B327" s="251"/>
      <c r="C327" s="252"/>
      <c r="D327" s="252"/>
      <c r="E327" s="253"/>
      <c r="F327" s="34"/>
      <c r="G327" s="20"/>
    </row>
    <row r="328" spans="1:7" s="4" customFormat="1" ht="30" hidden="1" customHeight="1" outlineLevel="1" x14ac:dyDescent="0.2">
      <c r="A328" s="5" t="s">
        <v>519</v>
      </c>
      <c r="B328" s="251"/>
      <c r="C328" s="252"/>
      <c r="D328" s="252"/>
      <c r="E328" s="253"/>
      <c r="F328" s="34"/>
      <c r="G328" s="20"/>
    </row>
    <row r="329" spans="1:7" s="4" customFormat="1" ht="30" hidden="1" customHeight="1" outlineLevel="1" x14ac:dyDescent="0.2">
      <c r="A329" s="5" t="s">
        <v>520</v>
      </c>
      <c r="B329" s="251"/>
      <c r="C329" s="252"/>
      <c r="D329" s="252"/>
      <c r="E329" s="253"/>
      <c r="F329" s="34"/>
      <c r="G329" s="20"/>
    </row>
    <row r="330" spans="1:7" ht="30" hidden="1" customHeight="1" outlineLevel="1" x14ac:dyDescent="0.2">
      <c r="A330" s="5" t="s">
        <v>521</v>
      </c>
      <c r="B330" s="228"/>
      <c r="C330" s="229"/>
      <c r="D330" s="229"/>
      <c r="E330" s="230"/>
      <c r="F330" s="9" t="s">
        <v>22</v>
      </c>
      <c r="G330" s="7">
        <v>0</v>
      </c>
    </row>
    <row r="331" spans="1:7" ht="30" hidden="1" customHeight="1" outlineLevel="1" x14ac:dyDescent="0.2">
      <c r="A331" s="5" t="s">
        <v>522</v>
      </c>
      <c r="B331" s="228"/>
      <c r="C331" s="229"/>
      <c r="D331" s="229"/>
      <c r="E331" s="230"/>
      <c r="F331" s="9" t="s">
        <v>22</v>
      </c>
      <c r="G331" s="7">
        <v>0</v>
      </c>
    </row>
    <row r="332" spans="1:7" ht="30" hidden="1" customHeight="1" outlineLevel="1" x14ac:dyDescent="0.2">
      <c r="A332" s="5" t="s">
        <v>523</v>
      </c>
      <c r="B332" s="228"/>
      <c r="C332" s="229"/>
      <c r="D332" s="229"/>
      <c r="E332" s="230"/>
      <c r="F332" s="9" t="s">
        <v>22</v>
      </c>
      <c r="G332" s="7">
        <v>0</v>
      </c>
    </row>
    <row r="333" spans="1:7" ht="30" hidden="1" customHeight="1" outlineLevel="1" x14ac:dyDescent="0.2">
      <c r="A333" s="5"/>
      <c r="B333" s="228"/>
      <c r="C333" s="229"/>
      <c r="D333" s="229"/>
      <c r="E333" s="230"/>
      <c r="F333" s="9"/>
      <c r="G333" s="7"/>
    </row>
    <row r="334" spans="1:7" s="4" customFormat="1" ht="30" hidden="1" customHeight="1" outlineLevel="1" x14ac:dyDescent="0.2">
      <c r="A334" s="2" t="s">
        <v>518</v>
      </c>
      <c r="B334" s="251"/>
      <c r="C334" s="252"/>
      <c r="D334" s="252"/>
      <c r="E334" s="253"/>
      <c r="F334" s="34"/>
      <c r="G334" s="20"/>
    </row>
    <row r="335" spans="1:7" s="4" customFormat="1" ht="30" hidden="1" customHeight="1" outlineLevel="1" x14ac:dyDescent="0.2">
      <c r="A335" s="5" t="s">
        <v>519</v>
      </c>
      <c r="B335" s="251"/>
      <c r="C335" s="252"/>
      <c r="D335" s="252"/>
      <c r="E335" s="253"/>
      <c r="F335" s="34"/>
      <c r="G335" s="20"/>
    </row>
    <row r="336" spans="1:7" s="4" customFormat="1" ht="30" hidden="1" customHeight="1" outlineLevel="1" x14ac:dyDescent="0.2">
      <c r="A336" s="5" t="s">
        <v>520</v>
      </c>
      <c r="B336" s="251"/>
      <c r="C336" s="252"/>
      <c r="D336" s="252"/>
      <c r="E336" s="253"/>
      <c r="F336" s="34"/>
      <c r="G336" s="20"/>
    </row>
    <row r="337" spans="1:7" ht="30" hidden="1" customHeight="1" outlineLevel="1" x14ac:dyDescent="0.2">
      <c r="A337" s="5" t="s">
        <v>521</v>
      </c>
      <c r="B337" s="228"/>
      <c r="C337" s="229"/>
      <c r="D337" s="229"/>
      <c r="E337" s="230"/>
      <c r="F337" s="9" t="s">
        <v>22</v>
      </c>
      <c r="G337" s="7">
        <v>0</v>
      </c>
    </row>
    <row r="338" spans="1:7" ht="30" hidden="1" customHeight="1" outlineLevel="1" x14ac:dyDescent="0.2">
      <c r="A338" s="5" t="s">
        <v>522</v>
      </c>
      <c r="B338" s="228"/>
      <c r="C338" s="229"/>
      <c r="D338" s="229"/>
      <c r="E338" s="230"/>
      <c r="F338" s="9" t="s">
        <v>22</v>
      </c>
      <c r="G338" s="7">
        <v>0</v>
      </c>
    </row>
    <row r="339" spans="1:7" ht="30" hidden="1" customHeight="1" outlineLevel="1" x14ac:dyDescent="0.2">
      <c r="A339" s="5" t="s">
        <v>523</v>
      </c>
      <c r="B339" s="228"/>
      <c r="C339" s="229"/>
      <c r="D339" s="229"/>
      <c r="E339" s="230"/>
      <c r="F339" s="9" t="s">
        <v>22</v>
      </c>
      <c r="G339" s="7">
        <v>0</v>
      </c>
    </row>
    <row r="340" spans="1:7" ht="30" hidden="1" customHeight="1" outlineLevel="1" x14ac:dyDescent="0.2">
      <c r="A340" s="5"/>
      <c r="B340" s="228"/>
      <c r="C340" s="229"/>
      <c r="D340" s="229"/>
      <c r="E340" s="230"/>
      <c r="F340" s="9"/>
      <c r="G340" s="7"/>
    </row>
    <row r="341" spans="1:7" ht="30" hidden="1" customHeight="1" outlineLevel="1" x14ac:dyDescent="0.2">
      <c r="A341" s="14" t="s">
        <v>524</v>
      </c>
      <c r="B341" s="228"/>
      <c r="C341" s="229"/>
      <c r="D341" s="229"/>
      <c r="E341" s="230"/>
      <c r="F341" s="12"/>
      <c r="G341" s="25"/>
    </row>
    <row r="342" spans="1:7" ht="30" hidden="1" customHeight="1" outlineLevel="1" x14ac:dyDescent="0.2">
      <c r="A342" s="5" t="s">
        <v>525</v>
      </c>
      <c r="B342" s="228"/>
      <c r="C342" s="229"/>
      <c r="D342" s="229"/>
      <c r="E342" s="230"/>
      <c r="F342" s="12"/>
      <c r="G342" s="25"/>
    </row>
    <row r="343" spans="1:7" ht="30" hidden="1" customHeight="1" outlineLevel="1" x14ac:dyDescent="0.2">
      <c r="A343" s="5" t="s">
        <v>526</v>
      </c>
      <c r="B343" s="228"/>
      <c r="C343" s="229"/>
      <c r="D343" s="229"/>
      <c r="E343" s="230"/>
      <c r="F343" s="9" t="s">
        <v>22</v>
      </c>
      <c r="G343" s="7">
        <v>0</v>
      </c>
    </row>
    <row r="344" spans="1:7" ht="30" hidden="1" customHeight="1" outlineLevel="1" x14ac:dyDescent="0.2">
      <c r="A344" s="5" t="s">
        <v>527</v>
      </c>
      <c r="B344" s="228"/>
      <c r="C344" s="229"/>
      <c r="D344" s="229"/>
      <c r="E344" s="230"/>
      <c r="F344" s="9" t="s">
        <v>22</v>
      </c>
      <c r="G344" s="7">
        <v>0</v>
      </c>
    </row>
    <row r="345" spans="1:7" ht="30" hidden="1" customHeight="1" outlineLevel="1" x14ac:dyDescent="0.2">
      <c r="A345" s="5" t="s">
        <v>528</v>
      </c>
      <c r="B345" s="228"/>
      <c r="C345" s="229"/>
      <c r="D345" s="229"/>
      <c r="E345" s="230"/>
      <c r="F345" s="9" t="s">
        <v>22</v>
      </c>
      <c r="G345" s="7">
        <v>0</v>
      </c>
    </row>
    <row r="346" spans="1:7" ht="30" hidden="1" customHeight="1" outlineLevel="1" x14ac:dyDescent="0.2">
      <c r="A346" s="5" t="s">
        <v>529</v>
      </c>
      <c r="B346" s="228"/>
      <c r="C346" s="229"/>
      <c r="D346" s="229"/>
      <c r="E346" s="230"/>
      <c r="F346" s="9" t="s">
        <v>22</v>
      </c>
      <c r="G346" s="7">
        <v>0</v>
      </c>
    </row>
    <row r="347" spans="1:7" ht="30" hidden="1" customHeight="1" outlineLevel="1" x14ac:dyDescent="0.2">
      <c r="A347" s="5" t="s">
        <v>530</v>
      </c>
      <c r="B347" s="228"/>
      <c r="C347" s="229"/>
      <c r="D347" s="229"/>
      <c r="E347" s="230"/>
      <c r="F347" s="9" t="s">
        <v>22</v>
      </c>
      <c r="G347" s="7">
        <v>0</v>
      </c>
    </row>
    <row r="348" spans="1:7" ht="30" hidden="1" customHeight="1" outlineLevel="1" x14ac:dyDescent="0.2">
      <c r="A348" s="5"/>
      <c r="B348" s="228"/>
      <c r="C348" s="229"/>
      <c r="D348" s="229"/>
      <c r="E348" s="230"/>
      <c r="F348" s="104"/>
      <c r="G348" s="25"/>
    </row>
    <row r="349" spans="1:7" ht="30" hidden="1" customHeight="1" outlineLevel="1" x14ac:dyDescent="0.2">
      <c r="A349" s="5" t="s">
        <v>64</v>
      </c>
      <c r="B349" s="228"/>
      <c r="C349" s="229"/>
      <c r="D349" s="229"/>
      <c r="E349" s="230"/>
      <c r="F349" s="104"/>
      <c r="G349" s="25"/>
    </row>
    <row r="350" spans="1:7" ht="84" hidden="1" customHeight="1" outlineLevel="1" x14ac:dyDescent="0.2">
      <c r="A350" s="237" t="s">
        <v>136</v>
      </c>
      <c r="B350" s="238"/>
      <c r="C350" s="238"/>
      <c r="D350" s="238"/>
      <c r="E350" s="238"/>
      <c r="F350" s="239"/>
      <c r="G350" s="25"/>
    </row>
    <row r="351" spans="1:7" ht="30" customHeight="1" x14ac:dyDescent="0.2">
      <c r="A351" s="240"/>
      <c r="B351" s="241"/>
      <c r="C351" s="241"/>
      <c r="D351" s="241"/>
      <c r="E351" s="241"/>
      <c r="F351" s="242"/>
      <c r="G351" s="25"/>
    </row>
    <row r="352" spans="1:7" ht="30" customHeight="1" x14ac:dyDescent="0.15">
      <c r="A352" s="142" t="s">
        <v>249</v>
      </c>
      <c r="B352" s="143"/>
      <c r="C352" s="135" t="s">
        <v>134</v>
      </c>
      <c r="D352" s="135" t="s">
        <v>36</v>
      </c>
      <c r="E352" s="246" t="s">
        <v>60</v>
      </c>
      <c r="F352" s="247"/>
      <c r="G352" s="137" t="s">
        <v>22</v>
      </c>
    </row>
    <row r="353" spans="1:7" ht="112.5" customHeight="1" collapsed="1" x14ac:dyDescent="0.15">
      <c r="A353" s="248" t="s">
        <v>493</v>
      </c>
      <c r="B353" s="249"/>
      <c r="C353" s="249"/>
      <c r="D353" s="249"/>
      <c r="E353" s="249"/>
      <c r="F353" s="249"/>
      <c r="G353" s="250"/>
    </row>
    <row r="354" spans="1:7" s="4" customFormat="1" ht="30" hidden="1" customHeight="1" outlineLevel="1" x14ac:dyDescent="0.2">
      <c r="A354" s="27" t="s">
        <v>538</v>
      </c>
      <c r="B354" s="234" t="s">
        <v>552</v>
      </c>
      <c r="C354" s="235"/>
      <c r="D354" s="235"/>
      <c r="E354" s="236"/>
      <c r="F354" s="3" t="s">
        <v>69</v>
      </c>
      <c r="G354" s="20" t="s">
        <v>70</v>
      </c>
    </row>
    <row r="355" spans="1:7" ht="30" hidden="1" customHeight="1" outlineLevel="1" x14ac:dyDescent="0.2">
      <c r="A355" s="215" t="s">
        <v>566</v>
      </c>
      <c r="B355" s="231" t="s">
        <v>19</v>
      </c>
      <c r="C355" s="232"/>
      <c r="D355" s="232"/>
      <c r="E355" s="233"/>
      <c r="F355" s="9" t="s">
        <v>79</v>
      </c>
      <c r="G355" s="7">
        <v>0</v>
      </c>
    </row>
    <row r="356" spans="1:7" ht="30" hidden="1" customHeight="1" outlineLevel="2" x14ac:dyDescent="0.2">
      <c r="A356" s="215" t="s">
        <v>565</v>
      </c>
      <c r="B356" s="228"/>
      <c r="C356" s="229"/>
      <c r="D356" s="229"/>
      <c r="E356" s="230"/>
      <c r="F356" s="9"/>
      <c r="G356" s="7"/>
    </row>
    <row r="357" spans="1:7" ht="30" hidden="1" customHeight="1" outlineLevel="2" x14ac:dyDescent="0.2">
      <c r="A357" s="215" t="s">
        <v>586</v>
      </c>
      <c r="B357" s="231"/>
      <c r="C357" s="232"/>
      <c r="D357" s="232"/>
      <c r="E357" s="233"/>
      <c r="F357" s="9"/>
      <c r="G357" s="7">
        <v>0</v>
      </c>
    </row>
    <row r="358" spans="1:7" ht="30" hidden="1" customHeight="1" outlineLevel="2" x14ac:dyDescent="0.2">
      <c r="A358" s="215" t="s">
        <v>551</v>
      </c>
      <c r="B358" s="231"/>
      <c r="C358" s="232"/>
      <c r="D358" s="232"/>
      <c r="E358" s="233"/>
      <c r="F358" s="9"/>
      <c r="G358" s="7"/>
    </row>
    <row r="359" spans="1:7" ht="30" hidden="1" customHeight="1" outlineLevel="2" x14ac:dyDescent="0.2">
      <c r="A359" s="215" t="s">
        <v>562</v>
      </c>
      <c r="B359" s="231" t="s">
        <v>582</v>
      </c>
      <c r="C359" s="232"/>
      <c r="D359" s="232"/>
      <c r="E359" s="233"/>
      <c r="F359" s="9"/>
      <c r="G359" s="7"/>
    </row>
    <row r="360" spans="1:7" ht="30" hidden="1" customHeight="1" outlineLevel="2" x14ac:dyDescent="0.2">
      <c r="A360" s="215" t="s">
        <v>560</v>
      </c>
      <c r="B360" s="231" t="s">
        <v>564</v>
      </c>
      <c r="C360" s="232"/>
      <c r="D360" s="232"/>
      <c r="E360" s="233"/>
      <c r="F360" s="9"/>
      <c r="G360" s="7"/>
    </row>
    <row r="361" spans="1:7" ht="30" hidden="1" customHeight="1" outlineLevel="2" x14ac:dyDescent="0.2">
      <c r="A361" s="215" t="s">
        <v>553</v>
      </c>
      <c r="B361" s="231"/>
      <c r="C361" s="232"/>
      <c r="D361" s="232"/>
      <c r="E361" s="233"/>
      <c r="F361" s="9"/>
      <c r="G361" s="7"/>
    </row>
    <row r="362" spans="1:7" ht="30" hidden="1" customHeight="1" outlineLevel="2" x14ac:dyDescent="0.2">
      <c r="A362" s="215" t="s">
        <v>554</v>
      </c>
      <c r="B362" s="231"/>
      <c r="C362" s="232"/>
      <c r="D362" s="232"/>
      <c r="E362" s="233"/>
      <c r="F362" s="9"/>
      <c r="G362" s="7"/>
    </row>
    <row r="363" spans="1:7" ht="30" hidden="1" customHeight="1" outlineLevel="2" x14ac:dyDescent="0.2">
      <c r="A363" s="215" t="s">
        <v>555</v>
      </c>
      <c r="B363" s="231"/>
      <c r="C363" s="232"/>
      <c r="D363" s="232"/>
      <c r="E363" s="233"/>
      <c r="F363" s="9"/>
      <c r="G363" s="7"/>
    </row>
    <row r="364" spans="1:7" ht="30" hidden="1" customHeight="1" outlineLevel="2" x14ac:dyDescent="0.2">
      <c r="A364" s="215" t="s">
        <v>556</v>
      </c>
      <c r="B364" s="231" t="s">
        <v>561</v>
      </c>
      <c r="C364" s="232"/>
      <c r="D364" s="232"/>
      <c r="E364" s="233"/>
      <c r="F364" s="9"/>
      <c r="G364" s="7"/>
    </row>
    <row r="365" spans="1:7" ht="30" hidden="1" customHeight="1" outlineLevel="2" x14ac:dyDescent="0.2">
      <c r="A365" s="215" t="s">
        <v>547</v>
      </c>
      <c r="B365" s="231"/>
      <c r="C365" s="232"/>
      <c r="D365" s="232"/>
      <c r="E365" s="233"/>
      <c r="F365" s="9"/>
      <c r="G365" s="7"/>
    </row>
    <row r="366" spans="1:7" ht="30" hidden="1" customHeight="1" outlineLevel="2" x14ac:dyDescent="0.2">
      <c r="A366" s="215" t="s">
        <v>539</v>
      </c>
      <c r="B366" s="231"/>
      <c r="C366" s="232"/>
      <c r="D366" s="232"/>
      <c r="E366" s="233"/>
      <c r="F366" s="9"/>
      <c r="G366" s="7"/>
    </row>
    <row r="367" spans="1:7" ht="30" hidden="1" customHeight="1" outlineLevel="2" x14ac:dyDescent="0.2">
      <c r="A367" s="215" t="s">
        <v>540</v>
      </c>
      <c r="B367" s="231"/>
      <c r="C367" s="232"/>
      <c r="D367" s="232"/>
      <c r="E367" s="233"/>
      <c r="F367" s="9"/>
      <c r="G367" s="7"/>
    </row>
    <row r="368" spans="1:7" ht="30" hidden="1" customHeight="1" outlineLevel="2" x14ac:dyDescent="0.2">
      <c r="A368" s="215" t="s">
        <v>557</v>
      </c>
      <c r="B368" s="231" t="s">
        <v>567</v>
      </c>
      <c r="C368" s="232"/>
      <c r="D368" s="232"/>
      <c r="E368" s="233"/>
      <c r="F368" s="9"/>
      <c r="G368" s="7"/>
    </row>
    <row r="369" spans="1:7" ht="30" hidden="1" customHeight="1" outlineLevel="2" x14ac:dyDescent="0.2">
      <c r="A369" s="215" t="s">
        <v>541</v>
      </c>
      <c r="B369" s="231"/>
      <c r="C369" s="232"/>
      <c r="D369" s="232"/>
      <c r="E369" s="233"/>
      <c r="F369" s="9"/>
      <c r="G369" s="7"/>
    </row>
    <row r="370" spans="1:7" ht="30" hidden="1" customHeight="1" outlineLevel="2" x14ac:dyDescent="0.2">
      <c r="A370" s="215" t="s">
        <v>542</v>
      </c>
      <c r="B370" s="231"/>
      <c r="C370" s="232"/>
      <c r="D370" s="232"/>
      <c r="E370" s="233"/>
      <c r="F370" s="9"/>
      <c r="G370" s="7"/>
    </row>
    <row r="371" spans="1:7" ht="30" hidden="1" customHeight="1" outlineLevel="2" x14ac:dyDescent="0.2">
      <c r="A371" s="215" t="s">
        <v>563</v>
      </c>
      <c r="B371" s="231">
        <v>2</v>
      </c>
      <c r="C371" s="232"/>
      <c r="D371" s="232"/>
      <c r="E371" s="233"/>
      <c r="F371" s="9"/>
      <c r="G371" s="7"/>
    </row>
    <row r="372" spans="1:7" ht="30" hidden="1" customHeight="1" outlineLevel="2" x14ac:dyDescent="0.2">
      <c r="A372" s="215" t="s">
        <v>546</v>
      </c>
      <c r="B372" s="231" t="s">
        <v>568</v>
      </c>
      <c r="C372" s="232"/>
      <c r="D372" s="232"/>
      <c r="E372" s="233"/>
      <c r="F372" s="9"/>
      <c r="G372" s="7"/>
    </row>
    <row r="373" spans="1:7" ht="30" hidden="1" customHeight="1" outlineLevel="2" x14ac:dyDescent="0.2">
      <c r="A373" s="215" t="s">
        <v>545</v>
      </c>
      <c r="B373" s="231" t="s">
        <v>569</v>
      </c>
      <c r="C373" s="232"/>
      <c r="D373" s="232"/>
      <c r="E373" s="233"/>
      <c r="F373" s="9"/>
      <c r="G373" s="7"/>
    </row>
    <row r="374" spans="1:7" ht="30" hidden="1" customHeight="1" outlineLevel="2" x14ac:dyDescent="0.2">
      <c r="A374" s="215" t="s">
        <v>559</v>
      </c>
      <c r="B374" s="231"/>
      <c r="C374" s="232"/>
      <c r="D374" s="232"/>
      <c r="E374" s="233"/>
      <c r="F374" s="9"/>
      <c r="G374" s="7"/>
    </row>
    <row r="375" spans="1:7" ht="30" hidden="1" customHeight="1" outlineLevel="2" x14ac:dyDescent="0.2">
      <c r="A375" s="215" t="s">
        <v>558</v>
      </c>
      <c r="B375" s="231" t="s">
        <v>571</v>
      </c>
      <c r="C375" s="232"/>
      <c r="D375" s="232"/>
      <c r="E375" s="233"/>
      <c r="F375" s="9"/>
      <c r="G375" s="7"/>
    </row>
    <row r="376" spans="1:7" ht="30" hidden="1" customHeight="1" outlineLevel="2" x14ac:dyDescent="0.2">
      <c r="A376" s="215" t="s">
        <v>543</v>
      </c>
      <c r="B376" s="231"/>
      <c r="C376" s="232"/>
      <c r="D376" s="232"/>
      <c r="E376" s="233"/>
      <c r="F376" s="9"/>
      <c r="G376" s="7"/>
    </row>
    <row r="377" spans="1:7" ht="30" hidden="1" customHeight="1" outlineLevel="2" x14ac:dyDescent="0.2">
      <c r="A377" s="215" t="s">
        <v>544</v>
      </c>
      <c r="B377" s="231" t="s">
        <v>572</v>
      </c>
      <c r="C377" s="232"/>
      <c r="D377" s="232"/>
      <c r="E377" s="233"/>
      <c r="F377" s="9"/>
      <c r="G377" s="7"/>
    </row>
    <row r="378" spans="1:7" ht="30" hidden="1" customHeight="1" outlineLevel="2" x14ac:dyDescent="0.2">
      <c r="A378" s="215" t="s">
        <v>548</v>
      </c>
      <c r="B378" s="231"/>
      <c r="C378" s="232"/>
      <c r="D378" s="232"/>
      <c r="E378" s="233"/>
      <c r="F378" s="9"/>
      <c r="G378" s="7"/>
    </row>
    <row r="379" spans="1:7" ht="30" hidden="1" customHeight="1" outlineLevel="2" x14ac:dyDescent="0.2">
      <c r="A379" s="215" t="s">
        <v>549</v>
      </c>
      <c r="B379" s="231" t="s">
        <v>572</v>
      </c>
      <c r="C379" s="232"/>
      <c r="D379" s="232"/>
      <c r="E379" s="233"/>
      <c r="F379" s="9"/>
      <c r="G379" s="7"/>
    </row>
    <row r="380" spans="1:7" ht="30" hidden="1" customHeight="1" outlineLevel="2" x14ac:dyDescent="0.2">
      <c r="A380" s="215" t="s">
        <v>585</v>
      </c>
      <c r="B380" s="231" t="s">
        <v>36</v>
      </c>
      <c r="C380" s="232"/>
      <c r="D380" s="232"/>
      <c r="E380" s="233"/>
      <c r="F380" s="9"/>
      <c r="G380" s="7"/>
    </row>
    <row r="381" spans="1:7" ht="49.5" hidden="1" customHeight="1" outlineLevel="2" x14ac:dyDescent="0.2">
      <c r="A381" s="215"/>
      <c r="B381" s="231" t="s">
        <v>584</v>
      </c>
      <c r="C381" s="232"/>
      <c r="D381" s="232"/>
      <c r="E381" s="233"/>
      <c r="F381" s="9"/>
      <c r="G381" s="7"/>
    </row>
    <row r="382" spans="1:7" ht="30" hidden="1" customHeight="1" outlineLevel="2" x14ac:dyDescent="0.2">
      <c r="A382" s="215" t="s">
        <v>550</v>
      </c>
      <c r="B382" s="231" t="s">
        <v>36</v>
      </c>
      <c r="C382" s="232"/>
      <c r="D382" s="232"/>
      <c r="E382" s="233"/>
      <c r="F382" s="9"/>
      <c r="G382" s="7"/>
    </row>
    <row r="383" spans="1:7" ht="30" hidden="1" customHeight="1" outlineLevel="2" x14ac:dyDescent="0.2">
      <c r="A383" s="215" t="s">
        <v>574</v>
      </c>
      <c r="B383" s="231" t="s">
        <v>32</v>
      </c>
      <c r="C383" s="232"/>
      <c r="D383" s="232"/>
      <c r="E383" s="233"/>
      <c r="F383" s="9"/>
      <c r="G383" s="7"/>
    </row>
    <row r="384" spans="1:7" ht="60" hidden="1" customHeight="1" outlineLevel="2" x14ac:dyDescent="0.2">
      <c r="A384" s="215" t="s">
        <v>573</v>
      </c>
      <c r="B384" s="231" t="s">
        <v>36</v>
      </c>
      <c r="C384" s="232"/>
      <c r="D384" s="232"/>
      <c r="E384" s="233"/>
      <c r="F384" s="9"/>
      <c r="G384" s="7"/>
    </row>
    <row r="385" spans="1:7" ht="30" hidden="1" customHeight="1" outlineLevel="2" x14ac:dyDescent="0.2">
      <c r="A385" s="219" t="s">
        <v>71</v>
      </c>
      <c r="B385" s="231"/>
      <c r="C385" s="232"/>
      <c r="D385" s="232"/>
      <c r="E385" s="233"/>
      <c r="F385" s="9"/>
      <c r="G385" s="7"/>
    </row>
    <row r="386" spans="1:7" ht="30" hidden="1" customHeight="1" outlineLevel="2" x14ac:dyDescent="0.2">
      <c r="A386" s="219" t="s">
        <v>72</v>
      </c>
      <c r="B386" s="231"/>
      <c r="C386" s="232"/>
      <c r="D386" s="232"/>
      <c r="E386" s="233"/>
      <c r="F386" s="9"/>
      <c r="G386" s="7"/>
    </row>
    <row r="387" spans="1:7" ht="30" hidden="1" customHeight="1" outlineLevel="2" x14ac:dyDescent="0.2">
      <c r="A387" s="220" t="s">
        <v>228</v>
      </c>
      <c r="B387" s="228"/>
      <c r="C387" s="229"/>
      <c r="D387" s="229"/>
      <c r="E387" s="230"/>
      <c r="F387" s="9"/>
      <c r="G387" s="7"/>
    </row>
    <row r="388" spans="1:7" ht="30" hidden="1" customHeight="1" outlineLevel="1" x14ac:dyDescent="0.2">
      <c r="A388" s="153"/>
      <c r="B388" s="228"/>
      <c r="C388" s="229"/>
      <c r="D388" s="229"/>
      <c r="E388" s="230"/>
      <c r="F388" s="154"/>
      <c r="G388" s="7"/>
    </row>
    <row r="389" spans="1:7" s="4" customFormat="1" ht="30" hidden="1" customHeight="1" outlineLevel="1" x14ac:dyDescent="0.2">
      <c r="A389" s="27" t="s">
        <v>575</v>
      </c>
      <c r="B389" s="234" t="s">
        <v>552</v>
      </c>
      <c r="C389" s="235"/>
      <c r="D389" s="235"/>
      <c r="E389" s="236"/>
      <c r="F389" s="3" t="s">
        <v>69</v>
      </c>
      <c r="G389" s="20" t="s">
        <v>70</v>
      </c>
    </row>
    <row r="390" spans="1:7" ht="30" hidden="1" customHeight="1" outlineLevel="1" collapsed="1" x14ac:dyDescent="0.2">
      <c r="A390" s="215" t="s">
        <v>566</v>
      </c>
      <c r="B390" s="231" t="s">
        <v>19</v>
      </c>
      <c r="C390" s="232"/>
      <c r="D390" s="232"/>
      <c r="E390" s="233"/>
      <c r="F390" s="9" t="s">
        <v>79</v>
      </c>
      <c r="G390" s="7">
        <v>0</v>
      </c>
    </row>
    <row r="391" spans="1:7" ht="30" hidden="1" customHeight="1" outlineLevel="2" x14ac:dyDescent="0.2">
      <c r="A391" s="215" t="s">
        <v>565</v>
      </c>
      <c r="B391" s="228"/>
      <c r="C391" s="229"/>
      <c r="D391" s="229"/>
      <c r="E391" s="230"/>
      <c r="F391" s="9"/>
      <c r="G391" s="7"/>
    </row>
    <row r="392" spans="1:7" ht="30" hidden="1" customHeight="1" outlineLevel="2" x14ac:dyDescent="0.2">
      <c r="A392" s="215" t="s">
        <v>586</v>
      </c>
      <c r="B392" s="231"/>
      <c r="C392" s="232"/>
      <c r="D392" s="232"/>
      <c r="E392" s="233"/>
      <c r="F392" s="9"/>
      <c r="G392" s="7">
        <v>0</v>
      </c>
    </row>
    <row r="393" spans="1:7" ht="30" hidden="1" customHeight="1" outlineLevel="2" x14ac:dyDescent="0.2">
      <c r="A393" s="215" t="s">
        <v>551</v>
      </c>
      <c r="B393" s="231"/>
      <c r="C393" s="232"/>
      <c r="D393" s="232"/>
      <c r="E393" s="233"/>
      <c r="F393" s="9"/>
      <c r="G393" s="7"/>
    </row>
    <row r="394" spans="1:7" ht="30" hidden="1" customHeight="1" outlineLevel="2" x14ac:dyDescent="0.2">
      <c r="A394" s="215" t="s">
        <v>562</v>
      </c>
      <c r="B394" s="231" t="s">
        <v>582</v>
      </c>
      <c r="C394" s="232"/>
      <c r="D394" s="232"/>
      <c r="E394" s="233"/>
      <c r="F394" s="9"/>
      <c r="G394" s="7"/>
    </row>
    <row r="395" spans="1:7" ht="30" hidden="1" customHeight="1" outlineLevel="2" x14ac:dyDescent="0.2">
      <c r="A395" s="215" t="s">
        <v>560</v>
      </c>
      <c r="B395" s="231" t="s">
        <v>564</v>
      </c>
      <c r="C395" s="232"/>
      <c r="D395" s="232"/>
      <c r="E395" s="233"/>
      <c r="F395" s="9"/>
      <c r="G395" s="7"/>
    </row>
    <row r="396" spans="1:7" ht="30" hidden="1" customHeight="1" outlineLevel="2" x14ac:dyDescent="0.2">
      <c r="A396" s="215" t="s">
        <v>553</v>
      </c>
      <c r="B396" s="231"/>
      <c r="C396" s="232"/>
      <c r="D396" s="232"/>
      <c r="E396" s="233"/>
      <c r="F396" s="9"/>
      <c r="G396" s="7"/>
    </row>
    <row r="397" spans="1:7" ht="30" hidden="1" customHeight="1" outlineLevel="2" x14ac:dyDescent="0.2">
      <c r="A397" s="215" t="s">
        <v>554</v>
      </c>
      <c r="B397" s="231"/>
      <c r="C397" s="232"/>
      <c r="D397" s="232"/>
      <c r="E397" s="233"/>
      <c r="F397" s="9"/>
      <c r="G397" s="7"/>
    </row>
    <row r="398" spans="1:7" ht="30" hidden="1" customHeight="1" outlineLevel="2" x14ac:dyDescent="0.2">
      <c r="A398" s="215" t="s">
        <v>555</v>
      </c>
      <c r="B398" s="231"/>
      <c r="C398" s="232"/>
      <c r="D398" s="232"/>
      <c r="E398" s="233"/>
      <c r="F398" s="9"/>
      <c r="G398" s="7"/>
    </row>
    <row r="399" spans="1:7" ht="30" hidden="1" customHeight="1" outlineLevel="2" x14ac:dyDescent="0.2">
      <c r="A399" s="215" t="s">
        <v>556</v>
      </c>
      <c r="B399" s="231" t="s">
        <v>561</v>
      </c>
      <c r="C399" s="232"/>
      <c r="D399" s="232"/>
      <c r="E399" s="233"/>
      <c r="F399" s="9"/>
      <c r="G399" s="7"/>
    </row>
    <row r="400" spans="1:7" ht="30" hidden="1" customHeight="1" outlineLevel="2" x14ac:dyDescent="0.2">
      <c r="A400" s="215" t="s">
        <v>547</v>
      </c>
      <c r="B400" s="231"/>
      <c r="C400" s="232"/>
      <c r="D400" s="232"/>
      <c r="E400" s="233"/>
      <c r="F400" s="9"/>
      <c r="G400" s="7"/>
    </row>
    <row r="401" spans="1:7" ht="30" hidden="1" customHeight="1" outlineLevel="2" x14ac:dyDescent="0.2">
      <c r="A401" s="215" t="s">
        <v>539</v>
      </c>
      <c r="B401" s="231"/>
      <c r="C401" s="232"/>
      <c r="D401" s="232"/>
      <c r="E401" s="233"/>
      <c r="F401" s="9"/>
      <c r="G401" s="7"/>
    </row>
    <row r="402" spans="1:7" ht="30" hidden="1" customHeight="1" outlineLevel="2" x14ac:dyDescent="0.2">
      <c r="A402" s="215" t="s">
        <v>540</v>
      </c>
      <c r="B402" s="231"/>
      <c r="C402" s="232"/>
      <c r="D402" s="232"/>
      <c r="E402" s="233"/>
      <c r="F402" s="9"/>
      <c r="G402" s="7"/>
    </row>
    <row r="403" spans="1:7" ht="30" hidden="1" customHeight="1" outlineLevel="2" x14ac:dyDescent="0.2">
      <c r="A403" s="215" t="s">
        <v>557</v>
      </c>
      <c r="B403" s="231" t="s">
        <v>567</v>
      </c>
      <c r="C403" s="232"/>
      <c r="D403" s="232"/>
      <c r="E403" s="233"/>
      <c r="F403" s="9"/>
      <c r="G403" s="7"/>
    </row>
    <row r="404" spans="1:7" ht="30" hidden="1" customHeight="1" outlineLevel="2" x14ac:dyDescent="0.2">
      <c r="A404" s="215" t="s">
        <v>541</v>
      </c>
      <c r="B404" s="231"/>
      <c r="C404" s="232"/>
      <c r="D404" s="232"/>
      <c r="E404" s="233"/>
      <c r="F404" s="9"/>
      <c r="G404" s="7"/>
    </row>
    <row r="405" spans="1:7" ht="30" hidden="1" customHeight="1" outlineLevel="2" x14ac:dyDescent="0.2">
      <c r="A405" s="215" t="s">
        <v>542</v>
      </c>
      <c r="B405" s="231"/>
      <c r="C405" s="232"/>
      <c r="D405" s="232"/>
      <c r="E405" s="233"/>
      <c r="F405" s="9"/>
      <c r="G405" s="7"/>
    </row>
    <row r="406" spans="1:7" ht="30" hidden="1" customHeight="1" outlineLevel="2" x14ac:dyDescent="0.2">
      <c r="A406" s="215" t="s">
        <v>563</v>
      </c>
      <c r="B406" s="231">
        <v>2</v>
      </c>
      <c r="C406" s="232"/>
      <c r="D406" s="232"/>
      <c r="E406" s="233"/>
      <c r="F406" s="9"/>
      <c r="G406" s="7"/>
    </row>
    <row r="407" spans="1:7" ht="30" hidden="1" customHeight="1" outlineLevel="2" x14ac:dyDescent="0.2">
      <c r="A407" s="215" t="s">
        <v>546</v>
      </c>
      <c r="B407" s="231" t="s">
        <v>568</v>
      </c>
      <c r="C407" s="232"/>
      <c r="D407" s="232"/>
      <c r="E407" s="233"/>
      <c r="F407" s="9"/>
      <c r="G407" s="7"/>
    </row>
    <row r="408" spans="1:7" ht="30" hidden="1" customHeight="1" outlineLevel="2" x14ac:dyDescent="0.2">
      <c r="A408" s="215" t="s">
        <v>545</v>
      </c>
      <c r="B408" s="231" t="s">
        <v>569</v>
      </c>
      <c r="C408" s="232"/>
      <c r="D408" s="232"/>
      <c r="E408" s="233"/>
      <c r="F408" s="9"/>
      <c r="G408" s="7"/>
    </row>
    <row r="409" spans="1:7" ht="30" hidden="1" customHeight="1" outlineLevel="2" x14ac:dyDescent="0.2">
      <c r="A409" s="215" t="s">
        <v>559</v>
      </c>
      <c r="B409" s="231"/>
      <c r="C409" s="232"/>
      <c r="D409" s="232"/>
      <c r="E409" s="233"/>
      <c r="F409" s="9"/>
      <c r="G409" s="7"/>
    </row>
    <row r="410" spans="1:7" ht="30" hidden="1" customHeight="1" outlineLevel="2" x14ac:dyDescent="0.2">
      <c r="A410" s="215" t="s">
        <v>558</v>
      </c>
      <c r="B410" s="231" t="s">
        <v>571</v>
      </c>
      <c r="C410" s="232"/>
      <c r="D410" s="232"/>
      <c r="E410" s="233"/>
      <c r="F410" s="9"/>
      <c r="G410" s="7"/>
    </row>
    <row r="411" spans="1:7" ht="30" hidden="1" customHeight="1" outlineLevel="2" x14ac:dyDescent="0.2">
      <c r="A411" s="215" t="s">
        <v>543</v>
      </c>
      <c r="B411" s="231"/>
      <c r="C411" s="232"/>
      <c r="D411" s="232"/>
      <c r="E411" s="233"/>
      <c r="F411" s="9"/>
      <c r="G411" s="7"/>
    </row>
    <row r="412" spans="1:7" ht="30" hidden="1" customHeight="1" outlineLevel="2" x14ac:dyDescent="0.2">
      <c r="A412" s="215" t="s">
        <v>544</v>
      </c>
      <c r="B412" s="231" t="s">
        <v>572</v>
      </c>
      <c r="C412" s="232"/>
      <c r="D412" s="232"/>
      <c r="E412" s="233"/>
      <c r="F412" s="9"/>
      <c r="G412" s="7"/>
    </row>
    <row r="413" spans="1:7" ht="30" hidden="1" customHeight="1" outlineLevel="2" x14ac:dyDescent="0.2">
      <c r="A413" s="215" t="s">
        <v>548</v>
      </c>
      <c r="B413" s="231"/>
      <c r="C413" s="232"/>
      <c r="D413" s="232"/>
      <c r="E413" s="233"/>
      <c r="F413" s="9"/>
      <c r="G413" s="7"/>
    </row>
    <row r="414" spans="1:7" ht="30" hidden="1" customHeight="1" outlineLevel="2" x14ac:dyDescent="0.2">
      <c r="A414" s="215" t="s">
        <v>549</v>
      </c>
      <c r="B414" s="231" t="s">
        <v>572</v>
      </c>
      <c r="C414" s="232"/>
      <c r="D414" s="232"/>
      <c r="E414" s="233"/>
      <c r="F414" s="9"/>
      <c r="G414" s="7"/>
    </row>
    <row r="415" spans="1:7" ht="30" hidden="1" customHeight="1" outlineLevel="2" x14ac:dyDescent="0.2">
      <c r="A415" s="215" t="s">
        <v>585</v>
      </c>
      <c r="B415" s="231" t="s">
        <v>36</v>
      </c>
      <c r="C415" s="232"/>
      <c r="D415" s="232"/>
      <c r="E415" s="233"/>
      <c r="F415" s="9"/>
      <c r="G415" s="7"/>
    </row>
    <row r="416" spans="1:7" ht="49.5" hidden="1" customHeight="1" outlineLevel="2" x14ac:dyDescent="0.2">
      <c r="A416" s="215"/>
      <c r="B416" s="231" t="s">
        <v>584</v>
      </c>
      <c r="C416" s="232"/>
      <c r="D416" s="232"/>
      <c r="E416" s="233"/>
      <c r="F416" s="9"/>
      <c r="G416" s="7"/>
    </row>
    <row r="417" spans="1:7" ht="30" hidden="1" customHeight="1" outlineLevel="2" x14ac:dyDescent="0.2">
      <c r="A417" s="215" t="s">
        <v>550</v>
      </c>
      <c r="B417" s="231" t="s">
        <v>36</v>
      </c>
      <c r="C417" s="232"/>
      <c r="D417" s="232"/>
      <c r="E417" s="233"/>
      <c r="F417" s="9"/>
      <c r="G417" s="7"/>
    </row>
    <row r="418" spans="1:7" ht="30" hidden="1" customHeight="1" outlineLevel="2" x14ac:dyDescent="0.2">
      <c r="A418" s="215" t="s">
        <v>574</v>
      </c>
      <c r="B418" s="231" t="s">
        <v>32</v>
      </c>
      <c r="C418" s="232"/>
      <c r="D418" s="232"/>
      <c r="E418" s="233"/>
      <c r="F418" s="9"/>
      <c r="G418" s="7"/>
    </row>
    <row r="419" spans="1:7" ht="60" hidden="1" customHeight="1" outlineLevel="2" x14ac:dyDescent="0.2">
      <c r="A419" s="215" t="s">
        <v>573</v>
      </c>
      <c r="B419" s="231" t="s">
        <v>36</v>
      </c>
      <c r="C419" s="232"/>
      <c r="D419" s="232"/>
      <c r="E419" s="233"/>
      <c r="F419" s="9"/>
      <c r="G419" s="7"/>
    </row>
    <row r="420" spans="1:7" ht="30" hidden="1" customHeight="1" outlineLevel="2" x14ac:dyDescent="0.2">
      <c r="A420" s="219" t="s">
        <v>71</v>
      </c>
      <c r="B420" s="231"/>
      <c r="C420" s="232"/>
      <c r="D420" s="232"/>
      <c r="E420" s="233"/>
      <c r="F420" s="9"/>
      <c r="G420" s="7"/>
    </row>
    <row r="421" spans="1:7" ht="30" hidden="1" customHeight="1" outlineLevel="2" x14ac:dyDescent="0.2">
      <c r="A421" s="219" t="s">
        <v>72</v>
      </c>
      <c r="B421" s="231"/>
      <c r="C421" s="232"/>
      <c r="D421" s="232"/>
      <c r="E421" s="233"/>
      <c r="F421" s="9"/>
      <c r="G421" s="7"/>
    </row>
    <row r="422" spans="1:7" ht="30" hidden="1" customHeight="1" outlineLevel="2" x14ac:dyDescent="0.2">
      <c r="A422" s="220" t="s">
        <v>228</v>
      </c>
      <c r="B422" s="228"/>
      <c r="C422" s="229"/>
      <c r="D422" s="229"/>
      <c r="E422" s="230"/>
      <c r="F422" s="9"/>
      <c r="G422" s="7"/>
    </row>
    <row r="423" spans="1:7" ht="30" hidden="1" customHeight="1" outlineLevel="1" x14ac:dyDescent="0.2">
      <c r="A423" s="219"/>
      <c r="B423" s="228"/>
      <c r="C423" s="229"/>
      <c r="D423" s="229"/>
      <c r="E423" s="230"/>
      <c r="F423" s="9"/>
      <c r="G423" s="7"/>
    </row>
    <row r="424" spans="1:7" s="4" customFormat="1" ht="30" hidden="1" customHeight="1" outlineLevel="1" x14ac:dyDescent="0.2">
      <c r="A424" s="27" t="s">
        <v>576</v>
      </c>
      <c r="B424" s="234" t="s">
        <v>552</v>
      </c>
      <c r="C424" s="235"/>
      <c r="D424" s="235"/>
      <c r="E424" s="236"/>
      <c r="F424" s="3" t="s">
        <v>69</v>
      </c>
      <c r="G424" s="20" t="s">
        <v>70</v>
      </c>
    </row>
    <row r="425" spans="1:7" ht="30" hidden="1" customHeight="1" outlineLevel="1" collapsed="1" x14ac:dyDescent="0.2">
      <c r="A425" s="215" t="s">
        <v>566</v>
      </c>
      <c r="B425" s="231" t="s">
        <v>19</v>
      </c>
      <c r="C425" s="232"/>
      <c r="D425" s="232"/>
      <c r="E425" s="233"/>
      <c r="F425" s="9" t="s">
        <v>79</v>
      </c>
      <c r="G425" s="7">
        <v>0</v>
      </c>
    </row>
    <row r="426" spans="1:7" ht="30" hidden="1" customHeight="1" outlineLevel="2" x14ac:dyDescent="0.2">
      <c r="A426" s="215" t="s">
        <v>565</v>
      </c>
      <c r="B426" s="228"/>
      <c r="C426" s="229"/>
      <c r="D426" s="229"/>
      <c r="E426" s="230"/>
      <c r="F426" s="9"/>
      <c r="G426" s="7"/>
    </row>
    <row r="427" spans="1:7" ht="30" hidden="1" customHeight="1" outlineLevel="2" x14ac:dyDescent="0.2">
      <c r="A427" s="215" t="s">
        <v>586</v>
      </c>
      <c r="B427" s="231"/>
      <c r="C427" s="232"/>
      <c r="D427" s="232"/>
      <c r="E427" s="233"/>
      <c r="F427" s="9"/>
      <c r="G427" s="7">
        <v>0</v>
      </c>
    </row>
    <row r="428" spans="1:7" ht="30" hidden="1" customHeight="1" outlineLevel="2" x14ac:dyDescent="0.2">
      <c r="A428" s="215" t="s">
        <v>551</v>
      </c>
      <c r="B428" s="231"/>
      <c r="C428" s="232"/>
      <c r="D428" s="232"/>
      <c r="E428" s="233"/>
      <c r="F428" s="9"/>
      <c r="G428" s="7"/>
    </row>
    <row r="429" spans="1:7" ht="30" hidden="1" customHeight="1" outlineLevel="2" x14ac:dyDescent="0.2">
      <c r="A429" s="215" t="s">
        <v>562</v>
      </c>
      <c r="B429" s="231" t="s">
        <v>582</v>
      </c>
      <c r="C429" s="232"/>
      <c r="D429" s="232"/>
      <c r="E429" s="233"/>
      <c r="F429" s="9"/>
      <c r="G429" s="7"/>
    </row>
    <row r="430" spans="1:7" ht="30" hidden="1" customHeight="1" outlineLevel="2" x14ac:dyDescent="0.2">
      <c r="A430" s="215" t="s">
        <v>560</v>
      </c>
      <c r="B430" s="231" t="s">
        <v>564</v>
      </c>
      <c r="C430" s="232"/>
      <c r="D430" s="232"/>
      <c r="E430" s="233"/>
      <c r="F430" s="9"/>
      <c r="G430" s="7"/>
    </row>
    <row r="431" spans="1:7" ht="30" hidden="1" customHeight="1" outlineLevel="2" x14ac:dyDescent="0.2">
      <c r="A431" s="215" t="s">
        <v>553</v>
      </c>
      <c r="B431" s="231"/>
      <c r="C431" s="232"/>
      <c r="D431" s="232"/>
      <c r="E431" s="233"/>
      <c r="F431" s="9"/>
      <c r="G431" s="7"/>
    </row>
    <row r="432" spans="1:7" ht="30" hidden="1" customHeight="1" outlineLevel="2" x14ac:dyDescent="0.2">
      <c r="A432" s="215" t="s">
        <v>554</v>
      </c>
      <c r="B432" s="231"/>
      <c r="C432" s="232"/>
      <c r="D432" s="232"/>
      <c r="E432" s="233"/>
      <c r="F432" s="9"/>
      <c r="G432" s="7"/>
    </row>
    <row r="433" spans="1:7" ht="30" hidden="1" customHeight="1" outlineLevel="2" x14ac:dyDescent="0.2">
      <c r="A433" s="215" t="s">
        <v>555</v>
      </c>
      <c r="B433" s="231"/>
      <c r="C433" s="232"/>
      <c r="D433" s="232"/>
      <c r="E433" s="233"/>
      <c r="F433" s="9"/>
      <c r="G433" s="7"/>
    </row>
    <row r="434" spans="1:7" ht="30" hidden="1" customHeight="1" outlineLevel="2" x14ac:dyDescent="0.2">
      <c r="A434" s="215" t="s">
        <v>556</v>
      </c>
      <c r="B434" s="231" t="s">
        <v>561</v>
      </c>
      <c r="C434" s="232"/>
      <c r="D434" s="232"/>
      <c r="E434" s="233"/>
      <c r="F434" s="9"/>
      <c r="G434" s="7"/>
    </row>
    <row r="435" spans="1:7" ht="30" hidden="1" customHeight="1" outlineLevel="2" x14ac:dyDescent="0.2">
      <c r="A435" s="215" t="s">
        <v>547</v>
      </c>
      <c r="B435" s="231"/>
      <c r="C435" s="232"/>
      <c r="D435" s="232"/>
      <c r="E435" s="233"/>
      <c r="F435" s="9"/>
      <c r="G435" s="7"/>
    </row>
    <row r="436" spans="1:7" ht="30" hidden="1" customHeight="1" outlineLevel="2" x14ac:dyDescent="0.2">
      <c r="A436" s="215" t="s">
        <v>539</v>
      </c>
      <c r="B436" s="231"/>
      <c r="C436" s="232"/>
      <c r="D436" s="232"/>
      <c r="E436" s="233"/>
      <c r="F436" s="9"/>
      <c r="G436" s="7"/>
    </row>
    <row r="437" spans="1:7" ht="30" hidden="1" customHeight="1" outlineLevel="2" x14ac:dyDescent="0.2">
      <c r="A437" s="215" t="s">
        <v>540</v>
      </c>
      <c r="B437" s="231"/>
      <c r="C437" s="232"/>
      <c r="D437" s="232"/>
      <c r="E437" s="233"/>
      <c r="F437" s="9"/>
      <c r="G437" s="7"/>
    </row>
    <row r="438" spans="1:7" ht="30" hidden="1" customHeight="1" outlineLevel="2" x14ac:dyDescent="0.2">
      <c r="A438" s="215" t="s">
        <v>557</v>
      </c>
      <c r="B438" s="231" t="s">
        <v>567</v>
      </c>
      <c r="C438" s="232"/>
      <c r="D438" s="232"/>
      <c r="E438" s="233"/>
      <c r="F438" s="9"/>
      <c r="G438" s="7"/>
    </row>
    <row r="439" spans="1:7" ht="30" hidden="1" customHeight="1" outlineLevel="2" x14ac:dyDescent="0.2">
      <c r="A439" s="215" t="s">
        <v>541</v>
      </c>
      <c r="B439" s="231"/>
      <c r="C439" s="232"/>
      <c r="D439" s="232"/>
      <c r="E439" s="233"/>
      <c r="F439" s="9"/>
      <c r="G439" s="7"/>
    </row>
    <row r="440" spans="1:7" ht="30" hidden="1" customHeight="1" outlineLevel="2" x14ac:dyDescent="0.2">
      <c r="A440" s="215" t="s">
        <v>542</v>
      </c>
      <c r="B440" s="231"/>
      <c r="C440" s="232"/>
      <c r="D440" s="232"/>
      <c r="E440" s="233"/>
      <c r="F440" s="9"/>
      <c r="G440" s="7"/>
    </row>
    <row r="441" spans="1:7" ht="30" hidden="1" customHeight="1" outlineLevel="2" x14ac:dyDescent="0.2">
      <c r="A441" s="215" t="s">
        <v>563</v>
      </c>
      <c r="B441" s="231">
        <v>2</v>
      </c>
      <c r="C441" s="232"/>
      <c r="D441" s="232"/>
      <c r="E441" s="233"/>
      <c r="F441" s="9"/>
      <c r="G441" s="7"/>
    </row>
    <row r="442" spans="1:7" ht="30" hidden="1" customHeight="1" outlineLevel="2" x14ac:dyDescent="0.2">
      <c r="A442" s="215" t="s">
        <v>546</v>
      </c>
      <c r="B442" s="231" t="s">
        <v>568</v>
      </c>
      <c r="C442" s="232"/>
      <c r="D442" s="232"/>
      <c r="E442" s="233"/>
      <c r="F442" s="9"/>
      <c r="G442" s="7"/>
    </row>
    <row r="443" spans="1:7" ht="30" hidden="1" customHeight="1" outlineLevel="2" x14ac:dyDescent="0.2">
      <c r="A443" s="215" t="s">
        <v>545</v>
      </c>
      <c r="B443" s="231" t="s">
        <v>569</v>
      </c>
      <c r="C443" s="232"/>
      <c r="D443" s="232"/>
      <c r="E443" s="233"/>
      <c r="F443" s="9"/>
      <c r="G443" s="7"/>
    </row>
    <row r="444" spans="1:7" ht="30" hidden="1" customHeight="1" outlineLevel="2" x14ac:dyDescent="0.2">
      <c r="A444" s="215" t="s">
        <v>559</v>
      </c>
      <c r="B444" s="231"/>
      <c r="C444" s="232"/>
      <c r="D444" s="232"/>
      <c r="E444" s="233"/>
      <c r="F444" s="9"/>
      <c r="G444" s="7"/>
    </row>
    <row r="445" spans="1:7" ht="30" hidden="1" customHeight="1" outlineLevel="2" x14ac:dyDescent="0.2">
      <c r="A445" s="215" t="s">
        <v>558</v>
      </c>
      <c r="B445" s="231" t="s">
        <v>571</v>
      </c>
      <c r="C445" s="232"/>
      <c r="D445" s="232"/>
      <c r="E445" s="233"/>
      <c r="F445" s="9"/>
      <c r="G445" s="7"/>
    </row>
    <row r="446" spans="1:7" ht="30" hidden="1" customHeight="1" outlineLevel="2" x14ac:dyDescent="0.2">
      <c r="A446" s="215" t="s">
        <v>543</v>
      </c>
      <c r="B446" s="231"/>
      <c r="C446" s="232"/>
      <c r="D446" s="232"/>
      <c r="E446" s="233"/>
      <c r="F446" s="9"/>
      <c r="G446" s="7"/>
    </row>
    <row r="447" spans="1:7" ht="30" hidden="1" customHeight="1" outlineLevel="2" x14ac:dyDescent="0.2">
      <c r="A447" s="215" t="s">
        <v>544</v>
      </c>
      <c r="B447" s="231" t="s">
        <v>572</v>
      </c>
      <c r="C447" s="232"/>
      <c r="D447" s="232"/>
      <c r="E447" s="233"/>
      <c r="F447" s="9"/>
      <c r="G447" s="7"/>
    </row>
    <row r="448" spans="1:7" ht="30" hidden="1" customHeight="1" outlineLevel="2" x14ac:dyDescent="0.2">
      <c r="A448" s="215" t="s">
        <v>548</v>
      </c>
      <c r="B448" s="231"/>
      <c r="C448" s="232"/>
      <c r="D448" s="232"/>
      <c r="E448" s="233"/>
      <c r="F448" s="9"/>
      <c r="G448" s="7"/>
    </row>
    <row r="449" spans="1:7" ht="30" hidden="1" customHeight="1" outlineLevel="2" x14ac:dyDescent="0.2">
      <c r="A449" s="215" t="s">
        <v>549</v>
      </c>
      <c r="B449" s="231" t="s">
        <v>572</v>
      </c>
      <c r="C449" s="232"/>
      <c r="D449" s="232"/>
      <c r="E449" s="233"/>
      <c r="F449" s="9"/>
      <c r="G449" s="7"/>
    </row>
    <row r="450" spans="1:7" ht="30" hidden="1" customHeight="1" outlineLevel="2" x14ac:dyDescent="0.2">
      <c r="A450" s="215" t="s">
        <v>585</v>
      </c>
      <c r="B450" s="231" t="s">
        <v>36</v>
      </c>
      <c r="C450" s="232"/>
      <c r="D450" s="232"/>
      <c r="E450" s="233"/>
      <c r="F450" s="9"/>
      <c r="G450" s="7"/>
    </row>
    <row r="451" spans="1:7" ht="49.5" hidden="1" customHeight="1" outlineLevel="2" x14ac:dyDescent="0.2">
      <c r="A451" s="215"/>
      <c r="B451" s="231" t="s">
        <v>584</v>
      </c>
      <c r="C451" s="232"/>
      <c r="D451" s="232"/>
      <c r="E451" s="233"/>
      <c r="F451" s="9"/>
      <c r="G451" s="7"/>
    </row>
    <row r="452" spans="1:7" ht="30" hidden="1" customHeight="1" outlineLevel="2" x14ac:dyDescent="0.2">
      <c r="A452" s="215" t="s">
        <v>550</v>
      </c>
      <c r="B452" s="231" t="s">
        <v>36</v>
      </c>
      <c r="C452" s="232"/>
      <c r="D452" s="232"/>
      <c r="E452" s="233"/>
      <c r="F452" s="9"/>
      <c r="G452" s="7"/>
    </row>
    <row r="453" spans="1:7" ht="30" hidden="1" customHeight="1" outlineLevel="2" x14ac:dyDescent="0.2">
      <c r="A453" s="215" t="s">
        <v>574</v>
      </c>
      <c r="B453" s="231" t="s">
        <v>32</v>
      </c>
      <c r="C453" s="232"/>
      <c r="D453" s="232"/>
      <c r="E453" s="233"/>
      <c r="F453" s="9"/>
      <c r="G453" s="7"/>
    </row>
    <row r="454" spans="1:7" ht="60" hidden="1" customHeight="1" outlineLevel="2" x14ac:dyDescent="0.2">
      <c r="A454" s="215" t="s">
        <v>573</v>
      </c>
      <c r="B454" s="231" t="s">
        <v>36</v>
      </c>
      <c r="C454" s="232"/>
      <c r="D454" s="232"/>
      <c r="E454" s="233"/>
      <c r="F454" s="9"/>
      <c r="G454" s="7"/>
    </row>
    <row r="455" spans="1:7" ht="30" hidden="1" customHeight="1" outlineLevel="2" x14ac:dyDescent="0.2">
      <c r="A455" s="219" t="s">
        <v>71</v>
      </c>
      <c r="B455" s="231"/>
      <c r="C455" s="232"/>
      <c r="D455" s="232"/>
      <c r="E455" s="233"/>
      <c r="F455" s="9"/>
      <c r="G455" s="7"/>
    </row>
    <row r="456" spans="1:7" ht="30" hidden="1" customHeight="1" outlineLevel="2" x14ac:dyDescent="0.2">
      <c r="A456" s="219" t="s">
        <v>72</v>
      </c>
      <c r="B456" s="231"/>
      <c r="C456" s="232"/>
      <c r="D456" s="232"/>
      <c r="E456" s="233"/>
      <c r="F456" s="9"/>
      <c r="G456" s="7"/>
    </row>
    <row r="457" spans="1:7" ht="30" hidden="1" customHeight="1" outlineLevel="2" x14ac:dyDescent="0.2">
      <c r="A457" s="220" t="s">
        <v>228</v>
      </c>
      <c r="B457" s="228"/>
      <c r="C457" s="229"/>
      <c r="D457" s="229"/>
      <c r="E457" s="230"/>
      <c r="F457" s="9"/>
      <c r="G457" s="7"/>
    </row>
    <row r="458" spans="1:7" ht="30" hidden="1" customHeight="1" outlineLevel="1" x14ac:dyDescent="0.2">
      <c r="A458" s="219"/>
      <c r="B458" s="228"/>
      <c r="C458" s="229"/>
      <c r="D458" s="229"/>
      <c r="E458" s="230"/>
      <c r="F458" s="9"/>
      <c r="G458" s="7"/>
    </row>
    <row r="459" spans="1:7" s="4" customFormat="1" ht="30" hidden="1" customHeight="1" outlineLevel="1" x14ac:dyDescent="0.2">
      <c r="A459" s="27" t="s">
        <v>577</v>
      </c>
      <c r="B459" s="234" t="s">
        <v>552</v>
      </c>
      <c r="C459" s="235"/>
      <c r="D459" s="235"/>
      <c r="E459" s="236"/>
      <c r="F459" s="3" t="s">
        <v>69</v>
      </c>
      <c r="G459" s="20" t="s">
        <v>70</v>
      </c>
    </row>
    <row r="460" spans="1:7" ht="30" hidden="1" customHeight="1" outlineLevel="1" collapsed="1" x14ac:dyDescent="0.2">
      <c r="A460" s="215" t="s">
        <v>566</v>
      </c>
      <c r="B460" s="231" t="s">
        <v>19</v>
      </c>
      <c r="C460" s="232"/>
      <c r="D460" s="232"/>
      <c r="E460" s="233"/>
      <c r="F460" s="9" t="s">
        <v>79</v>
      </c>
      <c r="G460" s="7">
        <v>0</v>
      </c>
    </row>
    <row r="461" spans="1:7" ht="30" hidden="1" customHeight="1" outlineLevel="2" x14ac:dyDescent="0.2">
      <c r="A461" s="215" t="s">
        <v>565</v>
      </c>
      <c r="B461" s="228"/>
      <c r="C461" s="229"/>
      <c r="D461" s="229"/>
      <c r="E461" s="230"/>
      <c r="F461" s="9"/>
      <c r="G461" s="7"/>
    </row>
    <row r="462" spans="1:7" ht="30" hidden="1" customHeight="1" outlineLevel="2" x14ac:dyDescent="0.2">
      <c r="A462" s="215" t="s">
        <v>586</v>
      </c>
      <c r="B462" s="231"/>
      <c r="C462" s="232"/>
      <c r="D462" s="232"/>
      <c r="E462" s="233"/>
      <c r="F462" s="9"/>
      <c r="G462" s="7">
        <v>0</v>
      </c>
    </row>
    <row r="463" spans="1:7" ht="30" hidden="1" customHeight="1" outlineLevel="2" x14ac:dyDescent="0.2">
      <c r="A463" s="215" t="s">
        <v>551</v>
      </c>
      <c r="B463" s="231"/>
      <c r="C463" s="232"/>
      <c r="D463" s="232"/>
      <c r="E463" s="233"/>
      <c r="F463" s="9"/>
      <c r="G463" s="7"/>
    </row>
    <row r="464" spans="1:7" ht="30" hidden="1" customHeight="1" outlineLevel="2" x14ac:dyDescent="0.2">
      <c r="A464" s="215" t="s">
        <v>562</v>
      </c>
      <c r="B464" s="231" t="s">
        <v>582</v>
      </c>
      <c r="C464" s="232"/>
      <c r="D464" s="232"/>
      <c r="E464" s="233"/>
      <c r="F464" s="9"/>
      <c r="G464" s="7"/>
    </row>
    <row r="465" spans="1:7" ht="30" hidden="1" customHeight="1" outlineLevel="2" x14ac:dyDescent="0.2">
      <c r="A465" s="215" t="s">
        <v>560</v>
      </c>
      <c r="B465" s="231" t="s">
        <v>564</v>
      </c>
      <c r="C465" s="232"/>
      <c r="D465" s="232"/>
      <c r="E465" s="233"/>
      <c r="F465" s="9"/>
      <c r="G465" s="7"/>
    </row>
    <row r="466" spans="1:7" ht="30" hidden="1" customHeight="1" outlineLevel="2" x14ac:dyDescent="0.2">
      <c r="A466" s="215" t="s">
        <v>553</v>
      </c>
      <c r="B466" s="231"/>
      <c r="C466" s="232"/>
      <c r="D466" s="232"/>
      <c r="E466" s="233"/>
      <c r="F466" s="9"/>
      <c r="G466" s="7"/>
    </row>
    <row r="467" spans="1:7" ht="30" hidden="1" customHeight="1" outlineLevel="2" x14ac:dyDescent="0.2">
      <c r="A467" s="215" t="s">
        <v>554</v>
      </c>
      <c r="B467" s="231"/>
      <c r="C467" s="232"/>
      <c r="D467" s="232"/>
      <c r="E467" s="233"/>
      <c r="F467" s="9"/>
      <c r="G467" s="7"/>
    </row>
    <row r="468" spans="1:7" ht="30" hidden="1" customHeight="1" outlineLevel="2" x14ac:dyDescent="0.2">
      <c r="A468" s="215" t="s">
        <v>555</v>
      </c>
      <c r="B468" s="231"/>
      <c r="C468" s="232"/>
      <c r="D468" s="232"/>
      <c r="E468" s="233"/>
      <c r="F468" s="9"/>
      <c r="G468" s="7"/>
    </row>
    <row r="469" spans="1:7" ht="30" hidden="1" customHeight="1" outlineLevel="2" x14ac:dyDescent="0.2">
      <c r="A469" s="215" t="s">
        <v>556</v>
      </c>
      <c r="B469" s="231" t="s">
        <v>561</v>
      </c>
      <c r="C469" s="232"/>
      <c r="D469" s="232"/>
      <c r="E469" s="233"/>
      <c r="F469" s="9"/>
      <c r="G469" s="7"/>
    </row>
    <row r="470" spans="1:7" ht="30" hidden="1" customHeight="1" outlineLevel="2" x14ac:dyDescent="0.2">
      <c r="A470" s="215" t="s">
        <v>547</v>
      </c>
      <c r="B470" s="231"/>
      <c r="C470" s="232"/>
      <c r="D470" s="232"/>
      <c r="E470" s="233"/>
      <c r="F470" s="9"/>
      <c r="G470" s="7"/>
    </row>
    <row r="471" spans="1:7" ht="30" hidden="1" customHeight="1" outlineLevel="2" x14ac:dyDescent="0.2">
      <c r="A471" s="215" t="s">
        <v>539</v>
      </c>
      <c r="B471" s="231"/>
      <c r="C471" s="232"/>
      <c r="D471" s="232"/>
      <c r="E471" s="233"/>
      <c r="F471" s="9"/>
      <c r="G471" s="7"/>
    </row>
    <row r="472" spans="1:7" ht="30" hidden="1" customHeight="1" outlineLevel="2" x14ac:dyDescent="0.2">
      <c r="A472" s="215" t="s">
        <v>540</v>
      </c>
      <c r="B472" s="231"/>
      <c r="C472" s="232"/>
      <c r="D472" s="232"/>
      <c r="E472" s="233"/>
      <c r="F472" s="9"/>
      <c r="G472" s="7"/>
    </row>
    <row r="473" spans="1:7" ht="30" hidden="1" customHeight="1" outlineLevel="2" x14ac:dyDescent="0.2">
      <c r="A473" s="215" t="s">
        <v>557</v>
      </c>
      <c r="B473" s="231" t="s">
        <v>567</v>
      </c>
      <c r="C473" s="232"/>
      <c r="D473" s="232"/>
      <c r="E473" s="233"/>
      <c r="F473" s="9"/>
      <c r="G473" s="7"/>
    </row>
    <row r="474" spans="1:7" ht="30" hidden="1" customHeight="1" outlineLevel="2" x14ac:dyDescent="0.2">
      <c r="A474" s="215" t="s">
        <v>541</v>
      </c>
      <c r="B474" s="231"/>
      <c r="C474" s="232"/>
      <c r="D474" s="232"/>
      <c r="E474" s="233"/>
      <c r="F474" s="9"/>
      <c r="G474" s="7"/>
    </row>
    <row r="475" spans="1:7" ht="30" hidden="1" customHeight="1" outlineLevel="2" x14ac:dyDescent="0.2">
      <c r="A475" s="215" t="s">
        <v>542</v>
      </c>
      <c r="B475" s="231"/>
      <c r="C475" s="232"/>
      <c r="D475" s="232"/>
      <c r="E475" s="233"/>
      <c r="F475" s="9"/>
      <c r="G475" s="7"/>
    </row>
    <row r="476" spans="1:7" ht="30" hidden="1" customHeight="1" outlineLevel="2" x14ac:dyDescent="0.2">
      <c r="A476" s="215" t="s">
        <v>563</v>
      </c>
      <c r="B476" s="231">
        <v>2</v>
      </c>
      <c r="C476" s="232"/>
      <c r="D476" s="232"/>
      <c r="E476" s="233"/>
      <c r="F476" s="9"/>
      <c r="G476" s="7"/>
    </row>
    <row r="477" spans="1:7" ht="30" hidden="1" customHeight="1" outlineLevel="2" x14ac:dyDescent="0.2">
      <c r="A477" s="215" t="s">
        <v>546</v>
      </c>
      <c r="B477" s="231" t="s">
        <v>568</v>
      </c>
      <c r="C477" s="232"/>
      <c r="D477" s="232"/>
      <c r="E477" s="233"/>
      <c r="F477" s="9"/>
      <c r="G477" s="7"/>
    </row>
    <row r="478" spans="1:7" ht="30" hidden="1" customHeight="1" outlineLevel="2" x14ac:dyDescent="0.2">
      <c r="A478" s="215" t="s">
        <v>545</v>
      </c>
      <c r="B478" s="231" t="s">
        <v>569</v>
      </c>
      <c r="C478" s="232"/>
      <c r="D478" s="232"/>
      <c r="E478" s="233"/>
      <c r="F478" s="9"/>
      <c r="G478" s="7"/>
    </row>
    <row r="479" spans="1:7" ht="30" hidden="1" customHeight="1" outlineLevel="2" x14ac:dyDescent="0.2">
      <c r="A479" s="215" t="s">
        <v>559</v>
      </c>
      <c r="B479" s="231"/>
      <c r="C479" s="232"/>
      <c r="D479" s="232"/>
      <c r="E479" s="233"/>
      <c r="F479" s="9"/>
      <c r="G479" s="7"/>
    </row>
    <row r="480" spans="1:7" ht="30" hidden="1" customHeight="1" outlineLevel="2" x14ac:dyDescent="0.2">
      <c r="A480" s="215" t="s">
        <v>558</v>
      </c>
      <c r="B480" s="231" t="s">
        <v>570</v>
      </c>
      <c r="C480" s="232"/>
      <c r="D480" s="232"/>
      <c r="E480" s="233"/>
      <c r="F480" s="9"/>
      <c r="G480" s="7"/>
    </row>
    <row r="481" spans="1:7" ht="30" hidden="1" customHeight="1" outlineLevel="2" x14ac:dyDescent="0.2">
      <c r="A481" s="215" t="s">
        <v>543</v>
      </c>
      <c r="B481" s="231"/>
      <c r="C481" s="232"/>
      <c r="D481" s="232"/>
      <c r="E481" s="233"/>
      <c r="F481" s="9"/>
      <c r="G481" s="7"/>
    </row>
    <row r="482" spans="1:7" ht="30" hidden="1" customHeight="1" outlineLevel="2" x14ac:dyDescent="0.2">
      <c r="A482" s="215" t="s">
        <v>544</v>
      </c>
      <c r="B482" s="231" t="s">
        <v>572</v>
      </c>
      <c r="C482" s="232"/>
      <c r="D482" s="232"/>
      <c r="E482" s="233"/>
      <c r="F482" s="9"/>
      <c r="G482" s="7"/>
    </row>
    <row r="483" spans="1:7" ht="30" hidden="1" customHeight="1" outlineLevel="2" x14ac:dyDescent="0.2">
      <c r="A483" s="215" t="s">
        <v>548</v>
      </c>
      <c r="B483" s="231"/>
      <c r="C483" s="232"/>
      <c r="D483" s="232"/>
      <c r="E483" s="233"/>
      <c r="F483" s="9"/>
      <c r="G483" s="7"/>
    </row>
    <row r="484" spans="1:7" ht="30" hidden="1" customHeight="1" outlineLevel="2" x14ac:dyDescent="0.2">
      <c r="A484" s="215" t="s">
        <v>549</v>
      </c>
      <c r="B484" s="231" t="s">
        <v>572</v>
      </c>
      <c r="C484" s="232"/>
      <c r="D484" s="232"/>
      <c r="E484" s="233"/>
      <c r="F484" s="9"/>
      <c r="G484" s="7"/>
    </row>
    <row r="485" spans="1:7" ht="30" hidden="1" customHeight="1" outlineLevel="2" x14ac:dyDescent="0.2">
      <c r="A485" s="215" t="s">
        <v>585</v>
      </c>
      <c r="B485" s="231" t="s">
        <v>36</v>
      </c>
      <c r="C485" s="232"/>
      <c r="D485" s="232"/>
      <c r="E485" s="233"/>
      <c r="F485" s="9"/>
      <c r="G485" s="7"/>
    </row>
    <row r="486" spans="1:7" ht="49.5" hidden="1" customHeight="1" outlineLevel="2" x14ac:dyDescent="0.2">
      <c r="A486" s="215"/>
      <c r="B486" s="231" t="s">
        <v>584</v>
      </c>
      <c r="C486" s="232"/>
      <c r="D486" s="232"/>
      <c r="E486" s="233"/>
      <c r="F486" s="9"/>
      <c r="G486" s="7"/>
    </row>
    <row r="487" spans="1:7" ht="30" hidden="1" customHeight="1" outlineLevel="2" x14ac:dyDescent="0.2">
      <c r="A487" s="215" t="s">
        <v>550</v>
      </c>
      <c r="B487" s="231" t="s">
        <v>36</v>
      </c>
      <c r="C487" s="232"/>
      <c r="D487" s="232"/>
      <c r="E487" s="233"/>
      <c r="F487" s="9"/>
      <c r="G487" s="7"/>
    </row>
    <row r="488" spans="1:7" ht="30" hidden="1" customHeight="1" outlineLevel="2" x14ac:dyDescent="0.2">
      <c r="A488" s="215" t="s">
        <v>574</v>
      </c>
      <c r="B488" s="231" t="s">
        <v>32</v>
      </c>
      <c r="C488" s="232"/>
      <c r="D488" s="232"/>
      <c r="E488" s="233"/>
      <c r="F488" s="9"/>
      <c r="G488" s="7"/>
    </row>
    <row r="489" spans="1:7" ht="60" hidden="1" customHeight="1" outlineLevel="2" x14ac:dyDescent="0.2">
      <c r="A489" s="215" t="s">
        <v>573</v>
      </c>
      <c r="B489" s="231" t="s">
        <v>36</v>
      </c>
      <c r="C489" s="232"/>
      <c r="D489" s="232"/>
      <c r="E489" s="233"/>
      <c r="F489" s="9"/>
      <c r="G489" s="7"/>
    </row>
    <row r="490" spans="1:7" ht="30" hidden="1" customHeight="1" outlineLevel="2" x14ac:dyDescent="0.2">
      <c r="A490" s="219" t="s">
        <v>71</v>
      </c>
      <c r="B490" s="231"/>
      <c r="C490" s="232"/>
      <c r="D490" s="232"/>
      <c r="E490" s="233"/>
      <c r="F490" s="9"/>
      <c r="G490" s="7"/>
    </row>
    <row r="491" spans="1:7" ht="30" hidden="1" customHeight="1" outlineLevel="2" x14ac:dyDescent="0.2">
      <c r="A491" s="219" t="s">
        <v>72</v>
      </c>
      <c r="B491" s="231"/>
      <c r="C491" s="232"/>
      <c r="D491" s="232"/>
      <c r="E491" s="233"/>
      <c r="F491" s="9"/>
      <c r="G491" s="7"/>
    </row>
    <row r="492" spans="1:7" ht="30" hidden="1" customHeight="1" outlineLevel="2" x14ac:dyDescent="0.2">
      <c r="A492" s="220" t="s">
        <v>228</v>
      </c>
      <c r="B492" s="228"/>
      <c r="C492" s="229"/>
      <c r="D492" s="229"/>
      <c r="E492" s="230"/>
      <c r="F492" s="9"/>
      <c r="G492" s="7"/>
    </row>
    <row r="493" spans="1:7" ht="30" hidden="1" customHeight="1" outlineLevel="1" x14ac:dyDescent="0.2">
      <c r="A493" s="219"/>
      <c r="B493" s="228"/>
      <c r="C493" s="229"/>
      <c r="D493" s="229"/>
      <c r="E493" s="230"/>
      <c r="F493" s="9"/>
      <c r="G493" s="7"/>
    </row>
    <row r="494" spans="1:7" s="4" customFormat="1" ht="30" hidden="1" customHeight="1" outlineLevel="1" x14ac:dyDescent="0.2">
      <c r="A494" s="27" t="s">
        <v>578</v>
      </c>
      <c r="B494" s="234" t="s">
        <v>552</v>
      </c>
      <c r="C494" s="235"/>
      <c r="D494" s="235"/>
      <c r="E494" s="236"/>
      <c r="F494" s="3" t="s">
        <v>69</v>
      </c>
      <c r="G494" s="20" t="s">
        <v>70</v>
      </c>
    </row>
    <row r="495" spans="1:7" ht="30" hidden="1" customHeight="1" outlineLevel="1" collapsed="1" x14ac:dyDescent="0.2">
      <c r="A495" s="215" t="s">
        <v>566</v>
      </c>
      <c r="B495" s="231" t="s">
        <v>19</v>
      </c>
      <c r="C495" s="232"/>
      <c r="D495" s="232"/>
      <c r="E495" s="233"/>
      <c r="F495" s="9" t="s">
        <v>79</v>
      </c>
      <c r="G495" s="7">
        <v>0</v>
      </c>
    </row>
    <row r="496" spans="1:7" ht="30" hidden="1" customHeight="1" outlineLevel="2" x14ac:dyDescent="0.2">
      <c r="A496" s="215" t="s">
        <v>565</v>
      </c>
      <c r="B496" s="228"/>
      <c r="C496" s="229"/>
      <c r="D496" s="229"/>
      <c r="E496" s="230"/>
      <c r="F496" s="9"/>
      <c r="G496" s="7"/>
    </row>
    <row r="497" spans="1:7" ht="30" hidden="1" customHeight="1" outlineLevel="2" x14ac:dyDescent="0.2">
      <c r="A497" s="215" t="s">
        <v>586</v>
      </c>
      <c r="B497" s="231"/>
      <c r="C497" s="232"/>
      <c r="D497" s="232"/>
      <c r="E497" s="233"/>
      <c r="F497" s="9"/>
      <c r="G497" s="7">
        <v>0</v>
      </c>
    </row>
    <row r="498" spans="1:7" ht="30" hidden="1" customHeight="1" outlineLevel="2" x14ac:dyDescent="0.2">
      <c r="A498" s="215" t="s">
        <v>551</v>
      </c>
      <c r="B498" s="231"/>
      <c r="C498" s="232"/>
      <c r="D498" s="232"/>
      <c r="E498" s="233"/>
      <c r="F498" s="9"/>
      <c r="G498" s="7"/>
    </row>
    <row r="499" spans="1:7" ht="30" hidden="1" customHeight="1" outlineLevel="2" x14ac:dyDescent="0.2">
      <c r="A499" s="215" t="s">
        <v>562</v>
      </c>
      <c r="B499" s="231" t="s">
        <v>582</v>
      </c>
      <c r="C499" s="232"/>
      <c r="D499" s="232"/>
      <c r="E499" s="233"/>
      <c r="F499" s="9"/>
      <c r="G499" s="7"/>
    </row>
    <row r="500" spans="1:7" ht="30" hidden="1" customHeight="1" outlineLevel="2" x14ac:dyDescent="0.2">
      <c r="A500" s="215" t="s">
        <v>560</v>
      </c>
      <c r="B500" s="231" t="s">
        <v>564</v>
      </c>
      <c r="C500" s="232"/>
      <c r="D500" s="232"/>
      <c r="E500" s="233"/>
      <c r="F500" s="9"/>
      <c r="G500" s="7"/>
    </row>
    <row r="501" spans="1:7" ht="30" hidden="1" customHeight="1" outlineLevel="2" x14ac:dyDescent="0.2">
      <c r="A501" s="215" t="s">
        <v>553</v>
      </c>
      <c r="B501" s="231"/>
      <c r="C501" s="232"/>
      <c r="D501" s="232"/>
      <c r="E501" s="233"/>
      <c r="F501" s="9"/>
      <c r="G501" s="7"/>
    </row>
    <row r="502" spans="1:7" ht="30" hidden="1" customHeight="1" outlineLevel="2" x14ac:dyDescent="0.2">
      <c r="A502" s="215" t="s">
        <v>554</v>
      </c>
      <c r="B502" s="231"/>
      <c r="C502" s="232"/>
      <c r="D502" s="232"/>
      <c r="E502" s="233"/>
      <c r="F502" s="9"/>
      <c r="G502" s="7"/>
    </row>
    <row r="503" spans="1:7" ht="30" hidden="1" customHeight="1" outlineLevel="2" x14ac:dyDescent="0.2">
      <c r="A503" s="215" t="s">
        <v>555</v>
      </c>
      <c r="B503" s="231"/>
      <c r="C503" s="232"/>
      <c r="D503" s="232"/>
      <c r="E503" s="233"/>
      <c r="F503" s="9"/>
      <c r="G503" s="7"/>
    </row>
    <row r="504" spans="1:7" ht="30" hidden="1" customHeight="1" outlineLevel="2" x14ac:dyDescent="0.2">
      <c r="A504" s="215" t="s">
        <v>556</v>
      </c>
      <c r="B504" s="231" t="s">
        <v>561</v>
      </c>
      <c r="C504" s="232"/>
      <c r="D504" s="232"/>
      <c r="E504" s="233"/>
      <c r="F504" s="9"/>
      <c r="G504" s="7"/>
    </row>
    <row r="505" spans="1:7" ht="30" hidden="1" customHeight="1" outlineLevel="2" x14ac:dyDescent="0.2">
      <c r="A505" s="215" t="s">
        <v>547</v>
      </c>
      <c r="B505" s="231"/>
      <c r="C505" s="232"/>
      <c r="D505" s="232"/>
      <c r="E505" s="233"/>
      <c r="F505" s="9"/>
      <c r="G505" s="7"/>
    </row>
    <row r="506" spans="1:7" ht="30" hidden="1" customHeight="1" outlineLevel="2" x14ac:dyDescent="0.2">
      <c r="A506" s="215" t="s">
        <v>539</v>
      </c>
      <c r="B506" s="231"/>
      <c r="C506" s="232"/>
      <c r="D506" s="232"/>
      <c r="E506" s="233"/>
      <c r="F506" s="9"/>
      <c r="G506" s="7"/>
    </row>
    <row r="507" spans="1:7" ht="30" hidden="1" customHeight="1" outlineLevel="2" x14ac:dyDescent="0.2">
      <c r="A507" s="215" t="s">
        <v>540</v>
      </c>
      <c r="B507" s="231"/>
      <c r="C507" s="232"/>
      <c r="D507" s="232"/>
      <c r="E507" s="233"/>
      <c r="F507" s="9"/>
      <c r="G507" s="7"/>
    </row>
    <row r="508" spans="1:7" ht="30" hidden="1" customHeight="1" outlineLevel="2" x14ac:dyDescent="0.2">
      <c r="A508" s="215" t="s">
        <v>557</v>
      </c>
      <c r="B508" s="231" t="s">
        <v>567</v>
      </c>
      <c r="C508" s="232"/>
      <c r="D508" s="232"/>
      <c r="E508" s="233"/>
      <c r="F508" s="9"/>
      <c r="G508" s="7"/>
    </row>
    <row r="509" spans="1:7" ht="30" hidden="1" customHeight="1" outlineLevel="2" x14ac:dyDescent="0.2">
      <c r="A509" s="215" t="s">
        <v>541</v>
      </c>
      <c r="B509" s="231"/>
      <c r="C509" s="232"/>
      <c r="D509" s="232"/>
      <c r="E509" s="233"/>
      <c r="F509" s="9"/>
      <c r="G509" s="7"/>
    </row>
    <row r="510" spans="1:7" ht="30" hidden="1" customHeight="1" outlineLevel="2" x14ac:dyDescent="0.2">
      <c r="A510" s="215" t="s">
        <v>542</v>
      </c>
      <c r="B510" s="231"/>
      <c r="C510" s="232"/>
      <c r="D510" s="232"/>
      <c r="E510" s="233"/>
      <c r="F510" s="9"/>
      <c r="G510" s="7"/>
    </row>
    <row r="511" spans="1:7" ht="30" hidden="1" customHeight="1" outlineLevel="2" x14ac:dyDescent="0.2">
      <c r="A511" s="215" t="s">
        <v>563</v>
      </c>
      <c r="B511" s="231">
        <v>2</v>
      </c>
      <c r="C511" s="232"/>
      <c r="D511" s="232"/>
      <c r="E511" s="233"/>
      <c r="F511" s="9"/>
      <c r="G511" s="7"/>
    </row>
    <row r="512" spans="1:7" ht="30" hidden="1" customHeight="1" outlineLevel="2" x14ac:dyDescent="0.2">
      <c r="A512" s="215" t="s">
        <v>546</v>
      </c>
      <c r="B512" s="231" t="s">
        <v>568</v>
      </c>
      <c r="C512" s="232"/>
      <c r="D512" s="232"/>
      <c r="E512" s="233"/>
      <c r="F512" s="9"/>
      <c r="G512" s="7"/>
    </row>
    <row r="513" spans="1:7" ht="30" hidden="1" customHeight="1" outlineLevel="2" x14ac:dyDescent="0.2">
      <c r="A513" s="215" t="s">
        <v>545</v>
      </c>
      <c r="B513" s="231" t="s">
        <v>569</v>
      </c>
      <c r="C513" s="232"/>
      <c r="D513" s="232"/>
      <c r="E513" s="233"/>
      <c r="F513" s="9"/>
      <c r="G513" s="7"/>
    </row>
    <row r="514" spans="1:7" ht="30" hidden="1" customHeight="1" outlineLevel="2" x14ac:dyDescent="0.2">
      <c r="A514" s="215" t="s">
        <v>559</v>
      </c>
      <c r="B514" s="231"/>
      <c r="C514" s="232"/>
      <c r="D514" s="232"/>
      <c r="E514" s="233"/>
      <c r="F514" s="9"/>
      <c r="G514" s="7"/>
    </row>
    <row r="515" spans="1:7" ht="30" hidden="1" customHeight="1" outlineLevel="2" x14ac:dyDescent="0.2">
      <c r="A515" s="215" t="s">
        <v>558</v>
      </c>
      <c r="B515" s="231" t="s">
        <v>583</v>
      </c>
      <c r="C515" s="232"/>
      <c r="D515" s="232"/>
      <c r="E515" s="233"/>
      <c r="F515" s="9"/>
      <c r="G515" s="7"/>
    </row>
    <row r="516" spans="1:7" ht="30" hidden="1" customHeight="1" outlineLevel="2" x14ac:dyDescent="0.2">
      <c r="A516" s="215" t="s">
        <v>543</v>
      </c>
      <c r="B516" s="231"/>
      <c r="C516" s="232"/>
      <c r="D516" s="232"/>
      <c r="E516" s="233"/>
      <c r="F516" s="9"/>
      <c r="G516" s="7"/>
    </row>
    <row r="517" spans="1:7" ht="30" hidden="1" customHeight="1" outlineLevel="2" x14ac:dyDescent="0.2">
      <c r="A517" s="215" t="s">
        <v>544</v>
      </c>
      <c r="B517" s="231" t="s">
        <v>572</v>
      </c>
      <c r="C517" s="232"/>
      <c r="D517" s="232"/>
      <c r="E517" s="233"/>
      <c r="F517" s="9"/>
      <c r="G517" s="7"/>
    </row>
    <row r="518" spans="1:7" ht="30" hidden="1" customHeight="1" outlineLevel="2" x14ac:dyDescent="0.2">
      <c r="A518" s="215" t="s">
        <v>548</v>
      </c>
      <c r="B518" s="231"/>
      <c r="C518" s="232"/>
      <c r="D518" s="232"/>
      <c r="E518" s="233"/>
      <c r="F518" s="9"/>
      <c r="G518" s="7"/>
    </row>
    <row r="519" spans="1:7" ht="30" hidden="1" customHeight="1" outlineLevel="2" x14ac:dyDescent="0.2">
      <c r="A519" s="215" t="s">
        <v>549</v>
      </c>
      <c r="B519" s="231" t="s">
        <v>572</v>
      </c>
      <c r="C519" s="232"/>
      <c r="D519" s="232"/>
      <c r="E519" s="233"/>
      <c r="F519" s="9"/>
      <c r="G519" s="7"/>
    </row>
    <row r="520" spans="1:7" ht="30" hidden="1" customHeight="1" outlineLevel="2" x14ac:dyDescent="0.2">
      <c r="A520" s="215" t="s">
        <v>585</v>
      </c>
      <c r="B520" s="231" t="s">
        <v>36</v>
      </c>
      <c r="C520" s="232"/>
      <c r="D520" s="232"/>
      <c r="E520" s="233"/>
      <c r="F520" s="9"/>
      <c r="G520" s="7"/>
    </row>
    <row r="521" spans="1:7" ht="49.5" hidden="1" customHeight="1" outlineLevel="2" x14ac:dyDescent="0.2">
      <c r="A521" s="215"/>
      <c r="B521" s="231" t="s">
        <v>584</v>
      </c>
      <c r="C521" s="232"/>
      <c r="D521" s="232"/>
      <c r="E521" s="233"/>
      <c r="F521" s="9"/>
      <c r="G521" s="7"/>
    </row>
    <row r="522" spans="1:7" ht="30" hidden="1" customHeight="1" outlineLevel="2" x14ac:dyDescent="0.2">
      <c r="A522" s="215" t="s">
        <v>550</v>
      </c>
      <c r="B522" s="231" t="s">
        <v>36</v>
      </c>
      <c r="C522" s="232"/>
      <c r="D522" s="232"/>
      <c r="E522" s="233"/>
      <c r="F522" s="9"/>
      <c r="G522" s="7"/>
    </row>
    <row r="523" spans="1:7" ht="30" hidden="1" customHeight="1" outlineLevel="2" x14ac:dyDescent="0.2">
      <c r="A523" s="215" t="s">
        <v>574</v>
      </c>
      <c r="B523" s="231" t="s">
        <v>32</v>
      </c>
      <c r="C523" s="232"/>
      <c r="D523" s="232"/>
      <c r="E523" s="233"/>
      <c r="F523" s="9"/>
      <c r="G523" s="7"/>
    </row>
    <row r="524" spans="1:7" ht="60" hidden="1" customHeight="1" outlineLevel="2" x14ac:dyDescent="0.2">
      <c r="A524" s="215" t="s">
        <v>573</v>
      </c>
      <c r="B524" s="231" t="s">
        <v>36</v>
      </c>
      <c r="C524" s="232"/>
      <c r="D524" s="232"/>
      <c r="E524" s="233"/>
      <c r="F524" s="9"/>
      <c r="G524" s="7"/>
    </row>
    <row r="525" spans="1:7" ht="30" hidden="1" customHeight="1" outlineLevel="2" x14ac:dyDescent="0.2">
      <c r="A525" s="219" t="s">
        <v>71</v>
      </c>
      <c r="B525" s="231"/>
      <c r="C525" s="232"/>
      <c r="D525" s="232"/>
      <c r="E525" s="233"/>
      <c r="F525" s="9"/>
      <c r="G525" s="7"/>
    </row>
    <row r="526" spans="1:7" ht="30" hidden="1" customHeight="1" outlineLevel="2" x14ac:dyDescent="0.2">
      <c r="A526" s="219" t="s">
        <v>72</v>
      </c>
      <c r="B526" s="231"/>
      <c r="C526" s="232"/>
      <c r="D526" s="232"/>
      <c r="E526" s="233"/>
      <c r="F526" s="9"/>
      <c r="G526" s="7"/>
    </row>
    <row r="527" spans="1:7" ht="30" hidden="1" customHeight="1" outlineLevel="2" x14ac:dyDescent="0.2">
      <c r="A527" s="220" t="s">
        <v>228</v>
      </c>
      <c r="B527" s="216"/>
      <c r="C527" s="217"/>
      <c r="D527" s="217"/>
      <c r="E527" s="218"/>
      <c r="F527" s="9"/>
      <c r="G527" s="7"/>
    </row>
    <row r="528" spans="1:7" ht="30" hidden="1" customHeight="1" outlineLevel="1" x14ac:dyDescent="0.2">
      <c r="A528" s="219"/>
      <c r="B528" s="228"/>
      <c r="C528" s="229"/>
      <c r="D528" s="229"/>
      <c r="E528" s="230"/>
      <c r="F528" s="9"/>
      <c r="G528" s="7"/>
    </row>
    <row r="529" spans="1:7" s="4" customFormat="1" ht="30" hidden="1" customHeight="1" outlineLevel="1" x14ac:dyDescent="0.2">
      <c r="A529" s="27" t="s">
        <v>579</v>
      </c>
      <c r="B529" s="234" t="s">
        <v>552</v>
      </c>
      <c r="C529" s="235"/>
      <c r="D529" s="235"/>
      <c r="E529" s="236"/>
      <c r="F529" s="3" t="s">
        <v>69</v>
      </c>
      <c r="G529" s="20" t="s">
        <v>70</v>
      </c>
    </row>
    <row r="530" spans="1:7" ht="30" hidden="1" customHeight="1" outlineLevel="1" collapsed="1" x14ac:dyDescent="0.2">
      <c r="A530" s="215" t="s">
        <v>566</v>
      </c>
      <c r="B530" s="231" t="s">
        <v>19</v>
      </c>
      <c r="C530" s="232"/>
      <c r="D530" s="232"/>
      <c r="E530" s="233"/>
      <c r="F530" s="9" t="s">
        <v>79</v>
      </c>
      <c r="G530" s="7">
        <v>0</v>
      </c>
    </row>
    <row r="531" spans="1:7" ht="30" hidden="1" customHeight="1" outlineLevel="2" x14ac:dyDescent="0.2">
      <c r="A531" s="215" t="s">
        <v>565</v>
      </c>
      <c r="B531" s="228"/>
      <c r="C531" s="229"/>
      <c r="D531" s="229"/>
      <c r="E531" s="230"/>
      <c r="F531" s="9"/>
      <c r="G531" s="7"/>
    </row>
    <row r="532" spans="1:7" ht="30" hidden="1" customHeight="1" outlineLevel="2" x14ac:dyDescent="0.2">
      <c r="A532" s="215" t="s">
        <v>586</v>
      </c>
      <c r="B532" s="231"/>
      <c r="C532" s="232"/>
      <c r="D532" s="232"/>
      <c r="E532" s="233"/>
      <c r="F532" s="9"/>
      <c r="G532" s="7">
        <v>0</v>
      </c>
    </row>
    <row r="533" spans="1:7" ht="30" hidden="1" customHeight="1" outlineLevel="2" x14ac:dyDescent="0.2">
      <c r="A533" s="215" t="s">
        <v>551</v>
      </c>
      <c r="B533" s="231"/>
      <c r="C533" s="232"/>
      <c r="D533" s="232"/>
      <c r="E533" s="233"/>
      <c r="F533" s="9"/>
      <c r="G533" s="7"/>
    </row>
    <row r="534" spans="1:7" ht="30" hidden="1" customHeight="1" outlineLevel="2" x14ac:dyDescent="0.2">
      <c r="A534" s="215" t="s">
        <v>562</v>
      </c>
      <c r="B534" s="231" t="s">
        <v>582</v>
      </c>
      <c r="C534" s="232"/>
      <c r="D534" s="232"/>
      <c r="E534" s="233"/>
      <c r="F534" s="9"/>
      <c r="G534" s="7"/>
    </row>
    <row r="535" spans="1:7" ht="30" hidden="1" customHeight="1" outlineLevel="2" x14ac:dyDescent="0.2">
      <c r="A535" s="215" t="s">
        <v>560</v>
      </c>
      <c r="B535" s="231" t="s">
        <v>564</v>
      </c>
      <c r="C535" s="232"/>
      <c r="D535" s="232"/>
      <c r="E535" s="233"/>
      <c r="F535" s="9"/>
      <c r="G535" s="7"/>
    </row>
    <row r="536" spans="1:7" ht="30" hidden="1" customHeight="1" outlineLevel="2" x14ac:dyDescent="0.2">
      <c r="A536" s="215" t="s">
        <v>553</v>
      </c>
      <c r="B536" s="231"/>
      <c r="C536" s="232"/>
      <c r="D536" s="232"/>
      <c r="E536" s="233"/>
      <c r="F536" s="9"/>
      <c r="G536" s="7"/>
    </row>
    <row r="537" spans="1:7" ht="30" hidden="1" customHeight="1" outlineLevel="2" x14ac:dyDescent="0.2">
      <c r="A537" s="215" t="s">
        <v>554</v>
      </c>
      <c r="B537" s="231"/>
      <c r="C537" s="232"/>
      <c r="D537" s="232"/>
      <c r="E537" s="233"/>
      <c r="F537" s="9"/>
      <c r="G537" s="7"/>
    </row>
    <row r="538" spans="1:7" ht="30" hidden="1" customHeight="1" outlineLevel="2" x14ac:dyDescent="0.2">
      <c r="A538" s="215" t="s">
        <v>555</v>
      </c>
      <c r="B538" s="231"/>
      <c r="C538" s="232"/>
      <c r="D538" s="232"/>
      <c r="E538" s="233"/>
      <c r="F538" s="9"/>
      <c r="G538" s="7"/>
    </row>
    <row r="539" spans="1:7" ht="30" hidden="1" customHeight="1" outlineLevel="2" x14ac:dyDescent="0.2">
      <c r="A539" s="215" t="s">
        <v>556</v>
      </c>
      <c r="B539" s="231" t="s">
        <v>561</v>
      </c>
      <c r="C539" s="232"/>
      <c r="D539" s="232"/>
      <c r="E539" s="233"/>
      <c r="F539" s="9"/>
      <c r="G539" s="7"/>
    </row>
    <row r="540" spans="1:7" ht="30" hidden="1" customHeight="1" outlineLevel="2" x14ac:dyDescent="0.2">
      <c r="A540" s="215" t="s">
        <v>547</v>
      </c>
      <c r="B540" s="231"/>
      <c r="C540" s="232"/>
      <c r="D540" s="232"/>
      <c r="E540" s="233"/>
      <c r="F540" s="9"/>
      <c r="G540" s="7"/>
    </row>
    <row r="541" spans="1:7" ht="30" hidden="1" customHeight="1" outlineLevel="2" x14ac:dyDescent="0.2">
      <c r="A541" s="215" t="s">
        <v>539</v>
      </c>
      <c r="B541" s="231"/>
      <c r="C541" s="232"/>
      <c r="D541" s="232"/>
      <c r="E541" s="233"/>
      <c r="F541" s="9"/>
      <c r="G541" s="7"/>
    </row>
    <row r="542" spans="1:7" ht="30" hidden="1" customHeight="1" outlineLevel="2" x14ac:dyDescent="0.2">
      <c r="A542" s="215" t="s">
        <v>540</v>
      </c>
      <c r="B542" s="231"/>
      <c r="C542" s="232"/>
      <c r="D542" s="232"/>
      <c r="E542" s="233"/>
      <c r="F542" s="9"/>
      <c r="G542" s="7"/>
    </row>
    <row r="543" spans="1:7" ht="30" hidden="1" customHeight="1" outlineLevel="2" x14ac:dyDescent="0.2">
      <c r="A543" s="215" t="s">
        <v>557</v>
      </c>
      <c r="B543" s="231" t="s">
        <v>567</v>
      </c>
      <c r="C543" s="232"/>
      <c r="D543" s="232"/>
      <c r="E543" s="233"/>
      <c r="F543" s="9"/>
      <c r="G543" s="7"/>
    </row>
    <row r="544" spans="1:7" ht="30" hidden="1" customHeight="1" outlineLevel="2" x14ac:dyDescent="0.2">
      <c r="A544" s="215" t="s">
        <v>541</v>
      </c>
      <c r="B544" s="231"/>
      <c r="C544" s="232"/>
      <c r="D544" s="232"/>
      <c r="E544" s="233"/>
      <c r="F544" s="9"/>
      <c r="G544" s="7"/>
    </row>
    <row r="545" spans="1:7" ht="30" hidden="1" customHeight="1" outlineLevel="2" x14ac:dyDescent="0.2">
      <c r="A545" s="215" t="s">
        <v>542</v>
      </c>
      <c r="B545" s="231"/>
      <c r="C545" s="232"/>
      <c r="D545" s="232"/>
      <c r="E545" s="233"/>
      <c r="F545" s="9"/>
      <c r="G545" s="7"/>
    </row>
    <row r="546" spans="1:7" ht="30" hidden="1" customHeight="1" outlineLevel="2" x14ac:dyDescent="0.2">
      <c r="A546" s="215" t="s">
        <v>563</v>
      </c>
      <c r="B546" s="231">
        <v>2</v>
      </c>
      <c r="C546" s="232"/>
      <c r="D546" s="232"/>
      <c r="E546" s="233"/>
      <c r="F546" s="9"/>
      <c r="G546" s="7"/>
    </row>
    <row r="547" spans="1:7" ht="30" hidden="1" customHeight="1" outlineLevel="2" x14ac:dyDescent="0.2">
      <c r="A547" s="215" t="s">
        <v>546</v>
      </c>
      <c r="B547" s="231" t="s">
        <v>568</v>
      </c>
      <c r="C547" s="232"/>
      <c r="D547" s="232"/>
      <c r="E547" s="233"/>
      <c r="F547" s="9"/>
      <c r="G547" s="7"/>
    </row>
    <row r="548" spans="1:7" ht="30" hidden="1" customHeight="1" outlineLevel="2" x14ac:dyDescent="0.2">
      <c r="A548" s="215" t="s">
        <v>545</v>
      </c>
      <c r="B548" s="231" t="s">
        <v>569</v>
      </c>
      <c r="C548" s="232"/>
      <c r="D548" s="232"/>
      <c r="E548" s="233"/>
      <c r="F548" s="9"/>
      <c r="G548" s="7"/>
    </row>
    <row r="549" spans="1:7" ht="30" hidden="1" customHeight="1" outlineLevel="2" x14ac:dyDescent="0.2">
      <c r="A549" s="215" t="s">
        <v>559</v>
      </c>
      <c r="B549" s="231"/>
      <c r="C549" s="232"/>
      <c r="D549" s="232"/>
      <c r="E549" s="233"/>
      <c r="F549" s="9"/>
      <c r="G549" s="7"/>
    </row>
    <row r="550" spans="1:7" ht="30" hidden="1" customHeight="1" outlineLevel="2" x14ac:dyDescent="0.2">
      <c r="A550" s="215" t="s">
        <v>558</v>
      </c>
      <c r="B550" s="231" t="s">
        <v>583</v>
      </c>
      <c r="C550" s="232"/>
      <c r="D550" s="232"/>
      <c r="E550" s="233"/>
      <c r="F550" s="9"/>
      <c r="G550" s="7"/>
    </row>
    <row r="551" spans="1:7" ht="30" hidden="1" customHeight="1" outlineLevel="2" x14ac:dyDescent="0.2">
      <c r="A551" s="215" t="s">
        <v>543</v>
      </c>
      <c r="B551" s="231"/>
      <c r="C551" s="232"/>
      <c r="D551" s="232"/>
      <c r="E551" s="233"/>
      <c r="F551" s="9"/>
      <c r="G551" s="7"/>
    </row>
    <row r="552" spans="1:7" ht="30" hidden="1" customHeight="1" outlineLevel="2" x14ac:dyDescent="0.2">
      <c r="A552" s="215" t="s">
        <v>544</v>
      </c>
      <c r="B552" s="231" t="s">
        <v>572</v>
      </c>
      <c r="C552" s="232"/>
      <c r="D552" s="232"/>
      <c r="E552" s="233"/>
      <c r="F552" s="9"/>
      <c r="G552" s="7"/>
    </row>
    <row r="553" spans="1:7" ht="30" hidden="1" customHeight="1" outlineLevel="2" x14ac:dyDescent="0.2">
      <c r="A553" s="215" t="s">
        <v>548</v>
      </c>
      <c r="B553" s="231"/>
      <c r="C553" s="232"/>
      <c r="D553" s="232"/>
      <c r="E553" s="233"/>
      <c r="F553" s="9"/>
      <c r="G553" s="7"/>
    </row>
    <row r="554" spans="1:7" ht="30" hidden="1" customHeight="1" outlineLevel="2" x14ac:dyDescent="0.2">
      <c r="A554" s="215" t="s">
        <v>549</v>
      </c>
      <c r="B554" s="231" t="s">
        <v>572</v>
      </c>
      <c r="C554" s="232"/>
      <c r="D554" s="232"/>
      <c r="E554" s="233"/>
      <c r="F554" s="9"/>
      <c r="G554" s="7"/>
    </row>
    <row r="555" spans="1:7" ht="30" hidden="1" customHeight="1" outlineLevel="2" x14ac:dyDescent="0.2">
      <c r="A555" s="215" t="s">
        <v>585</v>
      </c>
      <c r="B555" s="231" t="s">
        <v>36</v>
      </c>
      <c r="C555" s="232"/>
      <c r="D555" s="232"/>
      <c r="E555" s="233"/>
      <c r="F555" s="9"/>
      <c r="G555" s="7"/>
    </row>
    <row r="556" spans="1:7" ht="49.5" hidden="1" customHeight="1" outlineLevel="2" x14ac:dyDescent="0.2">
      <c r="A556" s="215"/>
      <c r="B556" s="231" t="s">
        <v>584</v>
      </c>
      <c r="C556" s="232"/>
      <c r="D556" s="232"/>
      <c r="E556" s="233"/>
      <c r="F556" s="9"/>
      <c r="G556" s="7"/>
    </row>
    <row r="557" spans="1:7" ht="30" hidden="1" customHeight="1" outlineLevel="2" x14ac:dyDescent="0.2">
      <c r="A557" s="215" t="s">
        <v>550</v>
      </c>
      <c r="B557" s="231" t="s">
        <v>36</v>
      </c>
      <c r="C557" s="232"/>
      <c r="D557" s="232"/>
      <c r="E557" s="233"/>
      <c r="F557" s="9"/>
      <c r="G557" s="7"/>
    </row>
    <row r="558" spans="1:7" ht="30" hidden="1" customHeight="1" outlineLevel="2" x14ac:dyDescent="0.2">
      <c r="A558" s="215" t="s">
        <v>574</v>
      </c>
      <c r="B558" s="231" t="s">
        <v>32</v>
      </c>
      <c r="C558" s="232"/>
      <c r="D558" s="232"/>
      <c r="E558" s="233"/>
      <c r="F558" s="9"/>
      <c r="G558" s="7"/>
    </row>
    <row r="559" spans="1:7" ht="60" hidden="1" customHeight="1" outlineLevel="2" x14ac:dyDescent="0.2">
      <c r="A559" s="215" t="s">
        <v>573</v>
      </c>
      <c r="B559" s="231" t="s">
        <v>36</v>
      </c>
      <c r="C559" s="232"/>
      <c r="D559" s="232"/>
      <c r="E559" s="233"/>
      <c r="F559" s="9"/>
      <c r="G559" s="7"/>
    </row>
    <row r="560" spans="1:7" ht="30" hidden="1" customHeight="1" outlineLevel="2" x14ac:dyDescent="0.2">
      <c r="A560" s="219" t="s">
        <v>71</v>
      </c>
      <c r="B560" s="231"/>
      <c r="C560" s="232"/>
      <c r="D560" s="232"/>
      <c r="E560" s="233"/>
      <c r="F560" s="9"/>
      <c r="G560" s="7"/>
    </row>
    <row r="561" spans="1:7" ht="30" hidden="1" customHeight="1" outlineLevel="2" x14ac:dyDescent="0.2">
      <c r="A561" s="219" t="s">
        <v>72</v>
      </c>
      <c r="B561" s="231"/>
      <c r="C561" s="232"/>
      <c r="D561" s="232"/>
      <c r="E561" s="233"/>
      <c r="F561" s="9"/>
      <c r="G561" s="7"/>
    </row>
    <row r="562" spans="1:7" ht="30" hidden="1" customHeight="1" outlineLevel="2" x14ac:dyDescent="0.2">
      <c r="A562" s="220" t="s">
        <v>228</v>
      </c>
      <c r="B562" s="228"/>
      <c r="C562" s="229"/>
      <c r="D562" s="229"/>
      <c r="E562" s="230"/>
      <c r="F562" s="9"/>
      <c r="G562" s="7"/>
    </row>
    <row r="563" spans="1:7" ht="30" hidden="1" customHeight="1" outlineLevel="1" x14ac:dyDescent="0.2">
      <c r="A563" s="219"/>
      <c r="B563" s="228"/>
      <c r="C563" s="229"/>
      <c r="D563" s="229"/>
      <c r="E563" s="230"/>
      <c r="F563" s="9"/>
      <c r="G563" s="7"/>
    </row>
    <row r="564" spans="1:7" s="4" customFormat="1" ht="30" hidden="1" customHeight="1" outlineLevel="1" x14ac:dyDescent="0.2">
      <c r="A564" s="27" t="s">
        <v>580</v>
      </c>
      <c r="B564" s="234" t="s">
        <v>552</v>
      </c>
      <c r="C564" s="235"/>
      <c r="D564" s="235"/>
      <c r="E564" s="236"/>
      <c r="F564" s="3" t="s">
        <v>69</v>
      </c>
      <c r="G564" s="20" t="s">
        <v>70</v>
      </c>
    </row>
    <row r="565" spans="1:7" ht="30" hidden="1" customHeight="1" outlineLevel="1" collapsed="1" x14ac:dyDescent="0.2">
      <c r="A565" s="215" t="s">
        <v>566</v>
      </c>
      <c r="B565" s="231" t="s">
        <v>19</v>
      </c>
      <c r="C565" s="232"/>
      <c r="D565" s="232"/>
      <c r="E565" s="233"/>
      <c r="F565" s="9" t="s">
        <v>79</v>
      </c>
      <c r="G565" s="7">
        <v>0</v>
      </c>
    </row>
    <row r="566" spans="1:7" ht="30" hidden="1" customHeight="1" outlineLevel="2" x14ac:dyDescent="0.2">
      <c r="A566" s="215" t="s">
        <v>565</v>
      </c>
      <c r="B566" s="228"/>
      <c r="C566" s="229"/>
      <c r="D566" s="229"/>
      <c r="E566" s="230"/>
      <c r="F566" s="9"/>
      <c r="G566" s="7"/>
    </row>
    <row r="567" spans="1:7" ht="30" hidden="1" customHeight="1" outlineLevel="2" x14ac:dyDescent="0.2">
      <c r="A567" s="215" t="s">
        <v>586</v>
      </c>
      <c r="B567" s="231"/>
      <c r="C567" s="232"/>
      <c r="D567" s="232"/>
      <c r="E567" s="233"/>
      <c r="F567" s="9"/>
      <c r="G567" s="7">
        <v>0</v>
      </c>
    </row>
    <row r="568" spans="1:7" ht="30" hidden="1" customHeight="1" outlineLevel="2" x14ac:dyDescent="0.2">
      <c r="A568" s="215" t="s">
        <v>551</v>
      </c>
      <c r="B568" s="231"/>
      <c r="C568" s="232"/>
      <c r="D568" s="232"/>
      <c r="E568" s="233"/>
      <c r="F568" s="9"/>
      <c r="G568" s="7"/>
    </row>
    <row r="569" spans="1:7" ht="30" hidden="1" customHeight="1" outlineLevel="2" x14ac:dyDescent="0.2">
      <c r="A569" s="215" t="s">
        <v>562</v>
      </c>
      <c r="B569" s="231" t="s">
        <v>582</v>
      </c>
      <c r="C569" s="232"/>
      <c r="D569" s="232"/>
      <c r="E569" s="233"/>
      <c r="F569" s="9"/>
      <c r="G569" s="7"/>
    </row>
    <row r="570" spans="1:7" ht="30" hidden="1" customHeight="1" outlineLevel="2" x14ac:dyDescent="0.2">
      <c r="A570" s="215" t="s">
        <v>560</v>
      </c>
      <c r="B570" s="231" t="s">
        <v>564</v>
      </c>
      <c r="C570" s="232"/>
      <c r="D570" s="232"/>
      <c r="E570" s="233"/>
      <c r="F570" s="9"/>
      <c r="G570" s="7"/>
    </row>
    <row r="571" spans="1:7" ht="30" hidden="1" customHeight="1" outlineLevel="2" x14ac:dyDescent="0.2">
      <c r="A571" s="215" t="s">
        <v>553</v>
      </c>
      <c r="B571" s="231"/>
      <c r="C571" s="232"/>
      <c r="D571" s="232"/>
      <c r="E571" s="233"/>
      <c r="F571" s="9"/>
      <c r="G571" s="7"/>
    </row>
    <row r="572" spans="1:7" ht="30" hidden="1" customHeight="1" outlineLevel="2" x14ac:dyDescent="0.2">
      <c r="A572" s="215" t="s">
        <v>554</v>
      </c>
      <c r="B572" s="231"/>
      <c r="C572" s="232"/>
      <c r="D572" s="232"/>
      <c r="E572" s="233"/>
      <c r="F572" s="9"/>
      <c r="G572" s="7"/>
    </row>
    <row r="573" spans="1:7" ht="30" hidden="1" customHeight="1" outlineLevel="2" x14ac:dyDescent="0.2">
      <c r="A573" s="215" t="s">
        <v>555</v>
      </c>
      <c r="B573" s="231"/>
      <c r="C573" s="232"/>
      <c r="D573" s="232"/>
      <c r="E573" s="233"/>
      <c r="F573" s="9"/>
      <c r="G573" s="7"/>
    </row>
    <row r="574" spans="1:7" ht="30" hidden="1" customHeight="1" outlineLevel="2" x14ac:dyDescent="0.2">
      <c r="A574" s="215" t="s">
        <v>556</v>
      </c>
      <c r="B574" s="231" t="s">
        <v>561</v>
      </c>
      <c r="C574" s="232"/>
      <c r="D574" s="232"/>
      <c r="E574" s="233"/>
      <c r="F574" s="9"/>
      <c r="G574" s="7"/>
    </row>
    <row r="575" spans="1:7" ht="30" hidden="1" customHeight="1" outlineLevel="2" x14ac:dyDescent="0.2">
      <c r="A575" s="215" t="s">
        <v>547</v>
      </c>
      <c r="B575" s="231"/>
      <c r="C575" s="232"/>
      <c r="D575" s="232"/>
      <c r="E575" s="233"/>
      <c r="F575" s="9"/>
      <c r="G575" s="7"/>
    </row>
    <row r="576" spans="1:7" ht="30" hidden="1" customHeight="1" outlineLevel="2" x14ac:dyDescent="0.2">
      <c r="A576" s="215" t="s">
        <v>539</v>
      </c>
      <c r="B576" s="231"/>
      <c r="C576" s="232"/>
      <c r="D576" s="232"/>
      <c r="E576" s="233"/>
      <c r="F576" s="9"/>
      <c r="G576" s="7"/>
    </row>
    <row r="577" spans="1:7" ht="30" hidden="1" customHeight="1" outlineLevel="2" x14ac:dyDescent="0.2">
      <c r="A577" s="215" t="s">
        <v>540</v>
      </c>
      <c r="B577" s="231"/>
      <c r="C577" s="232"/>
      <c r="D577" s="232"/>
      <c r="E577" s="233"/>
      <c r="F577" s="9"/>
      <c r="G577" s="7"/>
    </row>
    <row r="578" spans="1:7" ht="30" hidden="1" customHeight="1" outlineLevel="2" x14ac:dyDescent="0.2">
      <c r="A578" s="215" t="s">
        <v>557</v>
      </c>
      <c r="B578" s="231" t="s">
        <v>567</v>
      </c>
      <c r="C578" s="232"/>
      <c r="D578" s="232"/>
      <c r="E578" s="233"/>
      <c r="F578" s="9"/>
      <c r="G578" s="7"/>
    </row>
    <row r="579" spans="1:7" ht="30" hidden="1" customHeight="1" outlineLevel="2" x14ac:dyDescent="0.2">
      <c r="A579" s="215" t="s">
        <v>541</v>
      </c>
      <c r="B579" s="231"/>
      <c r="C579" s="232"/>
      <c r="D579" s="232"/>
      <c r="E579" s="233"/>
      <c r="F579" s="9"/>
      <c r="G579" s="7"/>
    </row>
    <row r="580" spans="1:7" ht="30" hidden="1" customHeight="1" outlineLevel="2" x14ac:dyDescent="0.2">
      <c r="A580" s="215" t="s">
        <v>542</v>
      </c>
      <c r="B580" s="231"/>
      <c r="C580" s="232"/>
      <c r="D580" s="232"/>
      <c r="E580" s="233"/>
      <c r="F580" s="9"/>
      <c r="G580" s="7"/>
    </row>
    <row r="581" spans="1:7" ht="30" hidden="1" customHeight="1" outlineLevel="2" x14ac:dyDescent="0.2">
      <c r="A581" s="215" t="s">
        <v>563</v>
      </c>
      <c r="B581" s="231">
        <v>2</v>
      </c>
      <c r="C581" s="232"/>
      <c r="D581" s="232"/>
      <c r="E581" s="233"/>
      <c r="F581" s="9"/>
      <c r="G581" s="7"/>
    </row>
    <row r="582" spans="1:7" ht="30" hidden="1" customHeight="1" outlineLevel="2" x14ac:dyDescent="0.2">
      <c r="A582" s="215" t="s">
        <v>546</v>
      </c>
      <c r="B582" s="231" t="s">
        <v>568</v>
      </c>
      <c r="C582" s="232"/>
      <c r="D582" s="232"/>
      <c r="E582" s="233"/>
      <c r="F582" s="9"/>
      <c r="G582" s="7"/>
    </row>
    <row r="583" spans="1:7" ht="30" hidden="1" customHeight="1" outlineLevel="2" x14ac:dyDescent="0.2">
      <c r="A583" s="215" t="s">
        <v>545</v>
      </c>
      <c r="B583" s="231" t="s">
        <v>569</v>
      </c>
      <c r="C583" s="232"/>
      <c r="D583" s="232"/>
      <c r="E583" s="233"/>
      <c r="F583" s="9"/>
      <c r="G583" s="7"/>
    </row>
    <row r="584" spans="1:7" ht="30" hidden="1" customHeight="1" outlineLevel="2" x14ac:dyDescent="0.2">
      <c r="A584" s="215" t="s">
        <v>559</v>
      </c>
      <c r="B584" s="231"/>
      <c r="C584" s="232"/>
      <c r="D584" s="232"/>
      <c r="E584" s="233"/>
      <c r="F584" s="9"/>
      <c r="G584" s="7"/>
    </row>
    <row r="585" spans="1:7" ht="30" hidden="1" customHeight="1" outlineLevel="2" x14ac:dyDescent="0.2">
      <c r="A585" s="215" t="s">
        <v>558</v>
      </c>
      <c r="B585" s="231" t="s">
        <v>583</v>
      </c>
      <c r="C585" s="232"/>
      <c r="D585" s="232"/>
      <c r="E585" s="233"/>
      <c r="F585" s="9"/>
      <c r="G585" s="7"/>
    </row>
    <row r="586" spans="1:7" ht="30" hidden="1" customHeight="1" outlineLevel="2" x14ac:dyDescent="0.2">
      <c r="A586" s="215" t="s">
        <v>543</v>
      </c>
      <c r="B586" s="231"/>
      <c r="C586" s="232"/>
      <c r="D586" s="232"/>
      <c r="E586" s="233"/>
      <c r="F586" s="9"/>
      <c r="G586" s="7"/>
    </row>
    <row r="587" spans="1:7" ht="30" hidden="1" customHeight="1" outlineLevel="2" x14ac:dyDescent="0.2">
      <c r="A587" s="215" t="s">
        <v>544</v>
      </c>
      <c r="B587" s="231" t="s">
        <v>572</v>
      </c>
      <c r="C587" s="232"/>
      <c r="D587" s="232"/>
      <c r="E587" s="233"/>
      <c r="F587" s="9"/>
      <c r="G587" s="7"/>
    </row>
    <row r="588" spans="1:7" ht="30" hidden="1" customHeight="1" outlineLevel="2" x14ac:dyDescent="0.2">
      <c r="A588" s="215" t="s">
        <v>548</v>
      </c>
      <c r="B588" s="231"/>
      <c r="C588" s="232"/>
      <c r="D588" s="232"/>
      <c r="E588" s="233"/>
      <c r="F588" s="9"/>
      <c r="G588" s="7"/>
    </row>
    <row r="589" spans="1:7" ht="30" hidden="1" customHeight="1" outlineLevel="2" x14ac:dyDescent="0.2">
      <c r="A589" s="215" t="s">
        <v>549</v>
      </c>
      <c r="B589" s="231" t="s">
        <v>572</v>
      </c>
      <c r="C589" s="232"/>
      <c r="D589" s="232"/>
      <c r="E589" s="233"/>
      <c r="F589" s="9"/>
      <c r="G589" s="7"/>
    </row>
    <row r="590" spans="1:7" ht="30" hidden="1" customHeight="1" outlineLevel="2" x14ac:dyDescent="0.2">
      <c r="A590" s="215" t="s">
        <v>585</v>
      </c>
      <c r="B590" s="231" t="s">
        <v>36</v>
      </c>
      <c r="C590" s="232"/>
      <c r="D590" s="232"/>
      <c r="E590" s="233"/>
      <c r="F590" s="9"/>
      <c r="G590" s="7"/>
    </row>
    <row r="591" spans="1:7" ht="49.5" hidden="1" customHeight="1" outlineLevel="2" x14ac:dyDescent="0.2">
      <c r="A591" s="215"/>
      <c r="B591" s="231" t="s">
        <v>584</v>
      </c>
      <c r="C591" s="232"/>
      <c r="D591" s="232"/>
      <c r="E591" s="233"/>
      <c r="F591" s="9"/>
      <c r="G591" s="7"/>
    </row>
    <row r="592" spans="1:7" ht="30" hidden="1" customHeight="1" outlineLevel="2" x14ac:dyDescent="0.2">
      <c r="A592" s="215" t="s">
        <v>550</v>
      </c>
      <c r="B592" s="231" t="s">
        <v>36</v>
      </c>
      <c r="C592" s="232"/>
      <c r="D592" s="232"/>
      <c r="E592" s="233"/>
      <c r="F592" s="9"/>
      <c r="G592" s="7"/>
    </row>
    <row r="593" spans="1:7" ht="30" hidden="1" customHeight="1" outlineLevel="2" x14ac:dyDescent="0.2">
      <c r="A593" s="215" t="s">
        <v>574</v>
      </c>
      <c r="B593" s="231" t="s">
        <v>32</v>
      </c>
      <c r="C593" s="232"/>
      <c r="D593" s="232"/>
      <c r="E593" s="233"/>
      <c r="F593" s="9"/>
      <c r="G593" s="7"/>
    </row>
    <row r="594" spans="1:7" ht="60" hidden="1" customHeight="1" outlineLevel="2" x14ac:dyDescent="0.2">
      <c r="A594" s="215" t="s">
        <v>573</v>
      </c>
      <c r="B594" s="231" t="s">
        <v>36</v>
      </c>
      <c r="C594" s="232"/>
      <c r="D594" s="232"/>
      <c r="E594" s="233"/>
      <c r="F594" s="9"/>
      <c r="G594" s="7"/>
    </row>
    <row r="595" spans="1:7" ht="30" hidden="1" customHeight="1" outlineLevel="2" x14ac:dyDescent="0.2">
      <c r="A595" s="219" t="s">
        <v>71</v>
      </c>
      <c r="B595" s="231"/>
      <c r="C595" s="232"/>
      <c r="D595" s="232"/>
      <c r="E595" s="233"/>
      <c r="F595" s="9"/>
      <c r="G595" s="7"/>
    </row>
    <row r="596" spans="1:7" ht="30" hidden="1" customHeight="1" outlineLevel="2" x14ac:dyDescent="0.2">
      <c r="A596" s="219" t="s">
        <v>72</v>
      </c>
      <c r="B596" s="231"/>
      <c r="C596" s="232"/>
      <c r="D596" s="232"/>
      <c r="E596" s="233"/>
      <c r="F596" s="9"/>
      <c r="G596" s="7"/>
    </row>
    <row r="597" spans="1:7" ht="30" hidden="1" customHeight="1" outlineLevel="2" x14ac:dyDescent="0.2">
      <c r="A597" s="220" t="s">
        <v>228</v>
      </c>
      <c r="B597" s="228"/>
      <c r="C597" s="229"/>
      <c r="D597" s="229"/>
      <c r="E597" s="230"/>
      <c r="F597" s="9"/>
      <c r="G597" s="7"/>
    </row>
    <row r="598" spans="1:7" ht="30" hidden="1" customHeight="1" outlineLevel="1" x14ac:dyDescent="0.2">
      <c r="A598" s="219"/>
      <c r="B598" s="228"/>
      <c r="C598" s="229"/>
      <c r="D598" s="229"/>
      <c r="E598" s="230"/>
      <c r="F598" s="9"/>
      <c r="G598" s="7"/>
    </row>
    <row r="599" spans="1:7" s="4" customFormat="1" ht="30" hidden="1" customHeight="1" outlineLevel="1" x14ac:dyDescent="0.2">
      <c r="A599" s="27" t="s">
        <v>581</v>
      </c>
      <c r="B599" s="234" t="s">
        <v>552</v>
      </c>
      <c r="C599" s="235"/>
      <c r="D599" s="235"/>
      <c r="E599" s="236"/>
      <c r="F599" s="3" t="s">
        <v>69</v>
      </c>
      <c r="G599" s="20" t="s">
        <v>70</v>
      </c>
    </row>
    <row r="600" spans="1:7" ht="30" hidden="1" customHeight="1" outlineLevel="1" collapsed="1" x14ac:dyDescent="0.2">
      <c r="A600" s="215" t="s">
        <v>566</v>
      </c>
      <c r="B600" s="231" t="s">
        <v>19</v>
      </c>
      <c r="C600" s="232"/>
      <c r="D600" s="232"/>
      <c r="E600" s="233"/>
      <c r="F600" s="9" t="s">
        <v>79</v>
      </c>
      <c r="G600" s="7">
        <v>0</v>
      </c>
    </row>
    <row r="601" spans="1:7" ht="30" hidden="1" customHeight="1" outlineLevel="2" x14ac:dyDescent="0.2">
      <c r="A601" s="215" t="s">
        <v>565</v>
      </c>
      <c r="B601" s="228"/>
      <c r="C601" s="229"/>
      <c r="D601" s="229"/>
      <c r="E601" s="230"/>
      <c r="F601" s="9"/>
      <c r="G601" s="7"/>
    </row>
    <row r="602" spans="1:7" ht="30" hidden="1" customHeight="1" outlineLevel="2" x14ac:dyDescent="0.2">
      <c r="A602" s="215" t="s">
        <v>586</v>
      </c>
      <c r="B602" s="231"/>
      <c r="C602" s="232"/>
      <c r="D602" s="232"/>
      <c r="E602" s="233"/>
      <c r="F602" s="9"/>
      <c r="G602" s="7">
        <v>0</v>
      </c>
    </row>
    <row r="603" spans="1:7" ht="30" hidden="1" customHeight="1" outlineLevel="2" x14ac:dyDescent="0.2">
      <c r="A603" s="215" t="s">
        <v>551</v>
      </c>
      <c r="B603" s="231"/>
      <c r="C603" s="232"/>
      <c r="D603" s="232"/>
      <c r="E603" s="233"/>
      <c r="F603" s="9"/>
      <c r="G603" s="7"/>
    </row>
    <row r="604" spans="1:7" ht="30" hidden="1" customHeight="1" outlineLevel="2" x14ac:dyDescent="0.2">
      <c r="A604" s="215" t="s">
        <v>562</v>
      </c>
      <c r="B604" s="231" t="s">
        <v>582</v>
      </c>
      <c r="C604" s="232"/>
      <c r="D604" s="232"/>
      <c r="E604" s="233"/>
      <c r="F604" s="9"/>
      <c r="G604" s="7"/>
    </row>
    <row r="605" spans="1:7" ht="30" hidden="1" customHeight="1" outlineLevel="2" x14ac:dyDescent="0.2">
      <c r="A605" s="215" t="s">
        <v>560</v>
      </c>
      <c r="B605" s="231" t="s">
        <v>564</v>
      </c>
      <c r="C605" s="232"/>
      <c r="D605" s="232"/>
      <c r="E605" s="233"/>
      <c r="F605" s="9"/>
      <c r="G605" s="7"/>
    </row>
    <row r="606" spans="1:7" ht="30" hidden="1" customHeight="1" outlineLevel="2" x14ac:dyDescent="0.2">
      <c r="A606" s="215" t="s">
        <v>553</v>
      </c>
      <c r="B606" s="231"/>
      <c r="C606" s="232"/>
      <c r="D606" s="232"/>
      <c r="E606" s="233"/>
      <c r="F606" s="9"/>
      <c r="G606" s="7"/>
    </row>
    <row r="607" spans="1:7" ht="30" hidden="1" customHeight="1" outlineLevel="2" x14ac:dyDescent="0.2">
      <c r="A607" s="215" t="s">
        <v>554</v>
      </c>
      <c r="B607" s="231"/>
      <c r="C607" s="232"/>
      <c r="D607" s="232"/>
      <c r="E607" s="233"/>
      <c r="F607" s="9"/>
      <c r="G607" s="7"/>
    </row>
    <row r="608" spans="1:7" ht="30" hidden="1" customHeight="1" outlineLevel="2" x14ac:dyDescent="0.2">
      <c r="A608" s="215" t="s">
        <v>555</v>
      </c>
      <c r="B608" s="231"/>
      <c r="C608" s="232"/>
      <c r="D608" s="232"/>
      <c r="E608" s="233"/>
      <c r="F608" s="9"/>
      <c r="G608" s="7"/>
    </row>
    <row r="609" spans="1:7" ht="30" hidden="1" customHeight="1" outlineLevel="2" x14ac:dyDescent="0.2">
      <c r="A609" s="215" t="s">
        <v>556</v>
      </c>
      <c r="B609" s="231" t="s">
        <v>561</v>
      </c>
      <c r="C609" s="232"/>
      <c r="D609" s="232"/>
      <c r="E609" s="233"/>
      <c r="F609" s="9"/>
      <c r="G609" s="7"/>
    </row>
    <row r="610" spans="1:7" ht="30" hidden="1" customHeight="1" outlineLevel="2" x14ac:dyDescent="0.2">
      <c r="A610" s="215" t="s">
        <v>547</v>
      </c>
      <c r="B610" s="231"/>
      <c r="C610" s="232"/>
      <c r="D610" s="232"/>
      <c r="E610" s="233"/>
      <c r="F610" s="9"/>
      <c r="G610" s="7"/>
    </row>
    <row r="611" spans="1:7" ht="30" hidden="1" customHeight="1" outlineLevel="2" x14ac:dyDescent="0.2">
      <c r="A611" s="215" t="s">
        <v>539</v>
      </c>
      <c r="B611" s="231"/>
      <c r="C611" s="232"/>
      <c r="D611" s="232"/>
      <c r="E611" s="233"/>
      <c r="F611" s="9"/>
      <c r="G611" s="7"/>
    </row>
    <row r="612" spans="1:7" ht="30" hidden="1" customHeight="1" outlineLevel="2" x14ac:dyDescent="0.2">
      <c r="A612" s="215" t="s">
        <v>540</v>
      </c>
      <c r="B612" s="231"/>
      <c r="C612" s="232"/>
      <c r="D612" s="232"/>
      <c r="E612" s="233"/>
      <c r="F612" s="9"/>
      <c r="G612" s="7"/>
    </row>
    <row r="613" spans="1:7" ht="30" hidden="1" customHeight="1" outlineLevel="2" x14ac:dyDescent="0.2">
      <c r="A613" s="215" t="s">
        <v>557</v>
      </c>
      <c r="B613" s="231" t="s">
        <v>567</v>
      </c>
      <c r="C613" s="232"/>
      <c r="D613" s="232"/>
      <c r="E613" s="233"/>
      <c r="F613" s="9"/>
      <c r="G613" s="7"/>
    </row>
    <row r="614" spans="1:7" ht="30" hidden="1" customHeight="1" outlineLevel="2" x14ac:dyDescent="0.2">
      <c r="A614" s="215" t="s">
        <v>541</v>
      </c>
      <c r="B614" s="231"/>
      <c r="C614" s="232"/>
      <c r="D614" s="232"/>
      <c r="E614" s="233"/>
      <c r="F614" s="9"/>
      <c r="G614" s="7"/>
    </row>
    <row r="615" spans="1:7" ht="30" hidden="1" customHeight="1" outlineLevel="2" x14ac:dyDescent="0.2">
      <c r="A615" s="215" t="s">
        <v>542</v>
      </c>
      <c r="B615" s="231"/>
      <c r="C615" s="232"/>
      <c r="D615" s="232"/>
      <c r="E615" s="233"/>
      <c r="F615" s="9"/>
      <c r="G615" s="7"/>
    </row>
    <row r="616" spans="1:7" ht="30" hidden="1" customHeight="1" outlineLevel="2" x14ac:dyDescent="0.2">
      <c r="A616" s="215" t="s">
        <v>563</v>
      </c>
      <c r="B616" s="231">
        <v>2</v>
      </c>
      <c r="C616" s="232"/>
      <c r="D616" s="232"/>
      <c r="E616" s="233"/>
      <c r="F616" s="9"/>
      <c r="G616" s="7"/>
    </row>
    <row r="617" spans="1:7" ht="30" hidden="1" customHeight="1" outlineLevel="2" x14ac:dyDescent="0.2">
      <c r="A617" s="215" t="s">
        <v>546</v>
      </c>
      <c r="B617" s="231" t="s">
        <v>568</v>
      </c>
      <c r="C617" s="232"/>
      <c r="D617" s="232"/>
      <c r="E617" s="233"/>
      <c r="F617" s="9"/>
      <c r="G617" s="7"/>
    </row>
    <row r="618" spans="1:7" ht="30" hidden="1" customHeight="1" outlineLevel="2" x14ac:dyDescent="0.2">
      <c r="A618" s="215" t="s">
        <v>545</v>
      </c>
      <c r="B618" s="231" t="s">
        <v>569</v>
      </c>
      <c r="C618" s="232"/>
      <c r="D618" s="232"/>
      <c r="E618" s="233"/>
      <c r="F618" s="9"/>
      <c r="G618" s="7"/>
    </row>
    <row r="619" spans="1:7" ht="30" hidden="1" customHeight="1" outlineLevel="2" x14ac:dyDescent="0.2">
      <c r="A619" s="215" t="s">
        <v>559</v>
      </c>
      <c r="B619" s="231"/>
      <c r="C619" s="232"/>
      <c r="D619" s="232"/>
      <c r="E619" s="233"/>
      <c r="F619" s="9"/>
      <c r="G619" s="7"/>
    </row>
    <row r="620" spans="1:7" ht="30" hidden="1" customHeight="1" outlineLevel="2" x14ac:dyDescent="0.2">
      <c r="A620" s="215" t="s">
        <v>558</v>
      </c>
      <c r="B620" s="231" t="s">
        <v>583</v>
      </c>
      <c r="C620" s="232"/>
      <c r="D620" s="232"/>
      <c r="E620" s="233"/>
      <c r="F620" s="9"/>
      <c r="G620" s="7"/>
    </row>
    <row r="621" spans="1:7" ht="30" hidden="1" customHeight="1" outlineLevel="2" x14ac:dyDescent="0.2">
      <c r="A621" s="215" t="s">
        <v>543</v>
      </c>
      <c r="B621" s="231"/>
      <c r="C621" s="232"/>
      <c r="D621" s="232"/>
      <c r="E621" s="233"/>
      <c r="F621" s="9"/>
      <c r="G621" s="7"/>
    </row>
    <row r="622" spans="1:7" ht="30" hidden="1" customHeight="1" outlineLevel="2" x14ac:dyDescent="0.2">
      <c r="A622" s="215" t="s">
        <v>544</v>
      </c>
      <c r="B622" s="231" t="s">
        <v>572</v>
      </c>
      <c r="C622" s="232"/>
      <c r="D622" s="232"/>
      <c r="E622" s="233"/>
      <c r="F622" s="9"/>
      <c r="G622" s="7"/>
    </row>
    <row r="623" spans="1:7" ht="30" hidden="1" customHeight="1" outlineLevel="2" x14ac:dyDescent="0.2">
      <c r="A623" s="215" t="s">
        <v>548</v>
      </c>
      <c r="B623" s="231"/>
      <c r="C623" s="232"/>
      <c r="D623" s="232"/>
      <c r="E623" s="233"/>
      <c r="F623" s="9"/>
      <c r="G623" s="7"/>
    </row>
    <row r="624" spans="1:7" ht="30" hidden="1" customHeight="1" outlineLevel="2" x14ac:dyDescent="0.2">
      <c r="A624" s="215" t="s">
        <v>549</v>
      </c>
      <c r="B624" s="231" t="s">
        <v>572</v>
      </c>
      <c r="C624" s="232"/>
      <c r="D624" s="232"/>
      <c r="E624" s="233"/>
      <c r="F624" s="9"/>
      <c r="G624" s="7"/>
    </row>
    <row r="625" spans="1:7" ht="30" hidden="1" customHeight="1" outlineLevel="2" x14ac:dyDescent="0.2">
      <c r="A625" s="215" t="s">
        <v>585</v>
      </c>
      <c r="B625" s="231" t="s">
        <v>36</v>
      </c>
      <c r="C625" s="232"/>
      <c r="D625" s="232"/>
      <c r="E625" s="233"/>
      <c r="F625" s="9"/>
      <c r="G625" s="7"/>
    </row>
    <row r="626" spans="1:7" ht="49.5" hidden="1" customHeight="1" outlineLevel="2" x14ac:dyDescent="0.2">
      <c r="A626" s="215"/>
      <c r="B626" s="231" t="s">
        <v>584</v>
      </c>
      <c r="C626" s="232"/>
      <c r="D626" s="232"/>
      <c r="E626" s="233"/>
      <c r="F626" s="9"/>
      <c r="G626" s="7"/>
    </row>
    <row r="627" spans="1:7" ht="30" hidden="1" customHeight="1" outlineLevel="2" x14ac:dyDescent="0.2">
      <c r="A627" s="215" t="s">
        <v>550</v>
      </c>
      <c r="B627" s="231" t="s">
        <v>36</v>
      </c>
      <c r="C627" s="232"/>
      <c r="D627" s="232"/>
      <c r="E627" s="233"/>
      <c r="F627" s="9"/>
      <c r="G627" s="7"/>
    </row>
    <row r="628" spans="1:7" ht="30" hidden="1" customHeight="1" outlineLevel="2" x14ac:dyDescent="0.2">
      <c r="A628" s="215" t="s">
        <v>574</v>
      </c>
      <c r="B628" s="231" t="s">
        <v>32</v>
      </c>
      <c r="C628" s="232"/>
      <c r="D628" s="232"/>
      <c r="E628" s="233"/>
      <c r="F628" s="9"/>
      <c r="G628" s="7"/>
    </row>
    <row r="629" spans="1:7" ht="60" hidden="1" customHeight="1" outlineLevel="2" x14ac:dyDescent="0.2">
      <c r="A629" s="215" t="s">
        <v>573</v>
      </c>
      <c r="B629" s="231" t="s">
        <v>36</v>
      </c>
      <c r="C629" s="232"/>
      <c r="D629" s="232"/>
      <c r="E629" s="233"/>
      <c r="F629" s="9"/>
      <c r="G629" s="7"/>
    </row>
    <row r="630" spans="1:7" ht="30" hidden="1" customHeight="1" outlineLevel="2" x14ac:dyDescent="0.2">
      <c r="A630" s="219" t="s">
        <v>71</v>
      </c>
      <c r="B630" s="231"/>
      <c r="C630" s="232"/>
      <c r="D630" s="232"/>
      <c r="E630" s="233"/>
      <c r="F630" s="9"/>
      <c r="G630" s="7"/>
    </row>
    <row r="631" spans="1:7" ht="30" hidden="1" customHeight="1" outlineLevel="2" x14ac:dyDescent="0.2">
      <c r="A631" s="219" t="s">
        <v>72</v>
      </c>
      <c r="B631" s="231"/>
      <c r="C631" s="232"/>
      <c r="D631" s="232"/>
      <c r="E631" s="233"/>
      <c r="F631" s="9"/>
      <c r="G631" s="7"/>
    </row>
    <row r="632" spans="1:7" ht="30" hidden="1" customHeight="1" outlineLevel="2" x14ac:dyDescent="0.2">
      <c r="A632" s="220" t="s">
        <v>228</v>
      </c>
      <c r="B632" s="228"/>
      <c r="C632" s="229"/>
      <c r="D632" s="229"/>
      <c r="E632" s="230"/>
      <c r="F632" s="9"/>
      <c r="G632" s="7"/>
    </row>
    <row r="633" spans="1:7" ht="30" hidden="1" customHeight="1" outlineLevel="1" x14ac:dyDescent="0.2">
      <c r="A633" s="219"/>
      <c r="B633" s="228"/>
      <c r="C633" s="229"/>
      <c r="D633" s="229"/>
      <c r="E633" s="230"/>
      <c r="F633" s="9"/>
      <c r="G633" s="7"/>
    </row>
    <row r="634" spans="1:7" ht="30" hidden="1" customHeight="1" outlineLevel="1" x14ac:dyDescent="0.2">
      <c r="A634" s="14" t="s">
        <v>230</v>
      </c>
      <c r="B634" s="228"/>
      <c r="C634" s="229"/>
      <c r="D634" s="229"/>
      <c r="E634" s="230"/>
      <c r="F634" s="154"/>
      <c r="G634" s="7"/>
    </row>
    <row r="635" spans="1:7" ht="30" hidden="1" customHeight="1" outlineLevel="1" x14ac:dyDescent="0.2">
      <c r="A635" s="5" t="s">
        <v>73</v>
      </c>
      <c r="B635" s="228"/>
      <c r="C635" s="229"/>
      <c r="D635" s="229"/>
      <c r="E635" s="230"/>
      <c r="F635" s="9" t="s">
        <v>36</v>
      </c>
      <c r="G635" s="7">
        <v>5000000</v>
      </c>
    </row>
    <row r="636" spans="1:7" ht="30" hidden="1" customHeight="1" outlineLevel="1" x14ac:dyDescent="0.2">
      <c r="A636" s="11" t="s">
        <v>62</v>
      </c>
      <c r="B636" s="228"/>
      <c r="C636" s="229"/>
      <c r="D636" s="229"/>
      <c r="E636" s="230"/>
      <c r="F636" s="9" t="s">
        <v>22</v>
      </c>
      <c r="G636" s="7">
        <v>25000</v>
      </c>
    </row>
    <row r="637" spans="1:7" ht="30" hidden="1" customHeight="1" outlineLevel="1" x14ac:dyDescent="0.2">
      <c r="A637" s="11" t="s">
        <v>74</v>
      </c>
      <c r="B637" s="228"/>
      <c r="C637" s="229"/>
      <c r="D637" s="229"/>
      <c r="E637" s="230"/>
      <c r="F637" s="9" t="s">
        <v>22</v>
      </c>
      <c r="G637" s="7">
        <v>7500</v>
      </c>
    </row>
    <row r="638" spans="1:7" ht="30" hidden="1" customHeight="1" outlineLevel="1" x14ac:dyDescent="0.2">
      <c r="A638" s="11" t="s">
        <v>75</v>
      </c>
      <c r="B638" s="228"/>
      <c r="C638" s="229"/>
      <c r="D638" s="229"/>
      <c r="E638" s="230"/>
      <c r="F638" s="9" t="s">
        <v>22</v>
      </c>
      <c r="G638" s="7">
        <v>10000</v>
      </c>
    </row>
    <row r="639" spans="1:7" ht="30" hidden="1" customHeight="1" outlineLevel="1" x14ac:dyDescent="0.2">
      <c r="A639" s="11" t="s">
        <v>76</v>
      </c>
      <c r="B639" s="228"/>
      <c r="C639" s="229"/>
      <c r="D639" s="229"/>
      <c r="E639" s="230"/>
      <c r="F639" s="9" t="s">
        <v>36</v>
      </c>
      <c r="G639" s="7" t="s">
        <v>77</v>
      </c>
    </row>
    <row r="640" spans="1:7" ht="30" hidden="1" customHeight="1" outlineLevel="1" x14ac:dyDescent="0.2">
      <c r="A640" s="11" t="s">
        <v>139</v>
      </c>
      <c r="B640" s="228"/>
      <c r="C640" s="229"/>
      <c r="D640" s="229"/>
      <c r="E640" s="230"/>
      <c r="F640" s="9" t="s">
        <v>22</v>
      </c>
      <c r="G640" s="7">
        <v>0</v>
      </c>
    </row>
    <row r="641" spans="1:7" ht="30" hidden="1" customHeight="1" outlineLevel="1" x14ac:dyDescent="0.2">
      <c r="A641" s="11" t="s">
        <v>140</v>
      </c>
      <c r="B641" s="228"/>
      <c r="C641" s="229"/>
      <c r="D641" s="229"/>
      <c r="E641" s="230"/>
      <c r="F641" s="9"/>
      <c r="G641" s="7"/>
    </row>
    <row r="642" spans="1:7" ht="30" hidden="1" customHeight="1" outlineLevel="1" x14ac:dyDescent="0.2">
      <c r="A642" s="11" t="s">
        <v>140</v>
      </c>
      <c r="B642" s="228"/>
      <c r="C642" s="229"/>
      <c r="D642" s="229"/>
      <c r="E642" s="230"/>
      <c r="F642" s="9"/>
      <c r="G642" s="7"/>
    </row>
    <row r="643" spans="1:7" ht="30" hidden="1" customHeight="1" outlineLevel="1" x14ac:dyDescent="0.2">
      <c r="A643" s="11" t="s">
        <v>140</v>
      </c>
      <c r="B643" s="228"/>
      <c r="C643" s="229"/>
      <c r="D643" s="229"/>
      <c r="E643" s="230"/>
      <c r="F643" s="9"/>
      <c r="G643" s="7"/>
    </row>
    <row r="644" spans="1:7" ht="30" hidden="1" customHeight="1" outlineLevel="1" x14ac:dyDescent="0.2">
      <c r="A644" s="5"/>
      <c r="B644" s="228"/>
      <c r="C644" s="229"/>
      <c r="D644" s="229"/>
      <c r="E644" s="230"/>
      <c r="F644" s="9"/>
      <c r="G644" s="7"/>
    </row>
    <row r="645" spans="1:7" ht="66" hidden="1" customHeight="1" outlineLevel="1" x14ac:dyDescent="0.2">
      <c r="A645" s="237" t="s">
        <v>136</v>
      </c>
      <c r="B645" s="260"/>
      <c r="C645" s="260"/>
      <c r="D645" s="260"/>
      <c r="E645" s="260"/>
      <c r="F645" s="261"/>
      <c r="G645" s="13"/>
    </row>
    <row r="646" spans="1:7" ht="30" customHeight="1" x14ac:dyDescent="0.2">
      <c r="A646" s="155"/>
      <c r="B646" s="228"/>
      <c r="C646" s="229"/>
      <c r="D646" s="229"/>
      <c r="E646" s="230"/>
      <c r="F646" s="156"/>
      <c r="G646" s="149"/>
    </row>
    <row r="647" spans="1:7" ht="30" customHeight="1" x14ac:dyDescent="0.15">
      <c r="A647" s="254" t="s">
        <v>115</v>
      </c>
      <c r="B647" s="267"/>
      <c r="C647" s="135" t="s">
        <v>134</v>
      </c>
      <c r="D647" s="135" t="s">
        <v>36</v>
      </c>
      <c r="E647" s="246" t="s">
        <v>60</v>
      </c>
      <c r="F647" s="247"/>
      <c r="G647" s="137" t="s">
        <v>22</v>
      </c>
    </row>
    <row r="648" spans="1:7" ht="77.25" customHeight="1" collapsed="1" x14ac:dyDescent="0.15">
      <c r="A648" s="248" t="s">
        <v>495</v>
      </c>
      <c r="B648" s="249"/>
      <c r="C648" s="249"/>
      <c r="D648" s="249"/>
      <c r="E648" s="259"/>
      <c r="F648" s="259"/>
      <c r="G648" s="250"/>
    </row>
    <row r="649" spans="1:7" s="10" customFormat="1" ht="30" hidden="1" customHeight="1" outlineLevel="1" x14ac:dyDescent="0.2">
      <c r="A649" s="2">
        <f>B32</f>
        <v>0</v>
      </c>
      <c r="B649" s="243" t="s">
        <v>228</v>
      </c>
      <c r="C649" s="244"/>
      <c r="D649" s="244"/>
      <c r="E649" s="245"/>
      <c r="F649" s="3"/>
      <c r="G649" s="20" t="s">
        <v>68</v>
      </c>
    </row>
    <row r="650" spans="1:7" ht="30" hidden="1" customHeight="1" outlineLevel="1" x14ac:dyDescent="0.2">
      <c r="A650" s="5" t="s">
        <v>116</v>
      </c>
      <c r="B650" s="228"/>
      <c r="C650" s="229"/>
      <c r="D650" s="229"/>
      <c r="E650" s="230"/>
      <c r="F650" s="9" t="s">
        <v>36</v>
      </c>
      <c r="G650" s="7">
        <v>0</v>
      </c>
    </row>
    <row r="651" spans="1:7" ht="30" hidden="1" customHeight="1" outlineLevel="1" x14ac:dyDescent="0.2">
      <c r="A651" s="5" t="s">
        <v>117</v>
      </c>
      <c r="B651" s="228"/>
      <c r="C651" s="229"/>
      <c r="D651" s="229"/>
      <c r="E651" s="230"/>
      <c r="F651" s="9" t="s">
        <v>36</v>
      </c>
      <c r="G651" s="7">
        <v>0</v>
      </c>
    </row>
    <row r="652" spans="1:7" ht="30" hidden="1" customHeight="1" outlineLevel="1" thickBot="1" x14ac:dyDescent="0.25">
      <c r="A652" s="5"/>
      <c r="B652" s="228"/>
      <c r="C652" s="229"/>
      <c r="D652" s="229"/>
      <c r="E652" s="230"/>
      <c r="F652" s="102"/>
      <c r="G652" s="24">
        <f>SUM(G650:G651)</f>
        <v>0</v>
      </c>
    </row>
    <row r="653" spans="1:7" s="10" customFormat="1" ht="30" hidden="1" customHeight="1" outlineLevel="1" thickTop="1" x14ac:dyDescent="0.2">
      <c r="A653" s="2" t="str">
        <f>B33</f>
        <v>n/a</v>
      </c>
      <c r="B653" s="228"/>
      <c r="C653" s="229"/>
      <c r="D653" s="229"/>
      <c r="E653" s="230"/>
      <c r="F653" s="3"/>
      <c r="G653" s="20"/>
    </row>
    <row r="654" spans="1:7" ht="30" hidden="1" customHeight="1" outlineLevel="1" x14ac:dyDescent="0.2">
      <c r="A654" s="5" t="s">
        <v>116</v>
      </c>
      <c r="B654" s="228"/>
      <c r="C654" s="229"/>
      <c r="D654" s="229"/>
      <c r="E654" s="230"/>
      <c r="F654" s="9" t="s">
        <v>36</v>
      </c>
      <c r="G654" s="7">
        <v>0</v>
      </c>
    </row>
    <row r="655" spans="1:7" ht="30" hidden="1" customHeight="1" outlineLevel="1" x14ac:dyDescent="0.2">
      <c r="A655" s="5" t="s">
        <v>117</v>
      </c>
      <c r="B655" s="228"/>
      <c r="C655" s="229"/>
      <c r="D655" s="229"/>
      <c r="E655" s="230"/>
      <c r="F655" s="9" t="s">
        <v>36</v>
      </c>
      <c r="G655" s="7">
        <v>0</v>
      </c>
    </row>
    <row r="656" spans="1:7" ht="30" hidden="1" customHeight="1" outlineLevel="1" thickBot="1" x14ac:dyDescent="0.25">
      <c r="A656" s="5"/>
      <c r="B656" s="228"/>
      <c r="C656" s="229"/>
      <c r="D656" s="229"/>
      <c r="E656" s="230"/>
      <c r="F656" s="102"/>
      <c r="G656" s="24">
        <f>SUM(G654:G655)</f>
        <v>0</v>
      </c>
    </row>
    <row r="657" spans="1:7" s="10" customFormat="1" ht="30" hidden="1" customHeight="1" outlineLevel="1" thickTop="1" x14ac:dyDescent="0.2">
      <c r="A657" s="2" t="str">
        <f>B34</f>
        <v>n/a</v>
      </c>
      <c r="B657" s="228"/>
      <c r="C657" s="229"/>
      <c r="D657" s="229"/>
      <c r="E657" s="230"/>
      <c r="F657" s="3"/>
      <c r="G657" s="20"/>
    </row>
    <row r="658" spans="1:7" ht="30" hidden="1" customHeight="1" outlineLevel="1" x14ac:dyDescent="0.2">
      <c r="A658" s="5" t="s">
        <v>116</v>
      </c>
      <c r="B658" s="228"/>
      <c r="C658" s="229"/>
      <c r="D658" s="229"/>
      <c r="E658" s="230"/>
      <c r="F658" s="9" t="s">
        <v>36</v>
      </c>
      <c r="G658" s="7">
        <v>0</v>
      </c>
    </row>
    <row r="659" spans="1:7" ht="30" hidden="1" customHeight="1" outlineLevel="1" x14ac:dyDescent="0.2">
      <c r="A659" s="5" t="s">
        <v>117</v>
      </c>
      <c r="B659" s="228"/>
      <c r="C659" s="229"/>
      <c r="D659" s="229"/>
      <c r="E659" s="230"/>
      <c r="F659" s="9" t="s">
        <v>36</v>
      </c>
      <c r="G659" s="7">
        <v>0</v>
      </c>
    </row>
    <row r="660" spans="1:7" ht="30" hidden="1" customHeight="1" outlineLevel="1" thickBot="1" x14ac:dyDescent="0.25">
      <c r="A660" s="5"/>
      <c r="B660" s="228"/>
      <c r="C660" s="229"/>
      <c r="D660" s="229"/>
      <c r="E660" s="230"/>
      <c r="F660" s="102"/>
      <c r="G660" s="24">
        <f>SUM(G658:G659)</f>
        <v>0</v>
      </c>
    </row>
    <row r="661" spans="1:7" ht="30" hidden="1" customHeight="1" outlineLevel="1" thickTop="1" x14ac:dyDescent="0.2">
      <c r="A661" s="14" t="s">
        <v>156</v>
      </c>
      <c r="B661" s="228"/>
      <c r="C661" s="229"/>
      <c r="D661" s="229"/>
      <c r="E661" s="230"/>
      <c r="F661" s="12"/>
      <c r="G661" s="25"/>
    </row>
    <row r="662" spans="1:7" ht="30" hidden="1" customHeight="1" outlineLevel="1" x14ac:dyDescent="0.2">
      <c r="A662" s="5" t="s">
        <v>163</v>
      </c>
      <c r="B662" s="228"/>
      <c r="C662" s="229"/>
      <c r="D662" s="229"/>
      <c r="E662" s="230"/>
      <c r="F662" s="9" t="s">
        <v>22</v>
      </c>
      <c r="G662" s="25"/>
    </row>
    <row r="663" spans="1:7" ht="30" hidden="1" customHeight="1" outlineLevel="1" x14ac:dyDescent="0.2">
      <c r="A663" s="5"/>
      <c r="B663" s="228"/>
      <c r="C663" s="229"/>
      <c r="D663" s="229"/>
      <c r="E663" s="230"/>
      <c r="F663" s="12"/>
      <c r="G663" s="25"/>
    </row>
    <row r="664" spans="1:7" ht="66" hidden="1" customHeight="1" outlineLevel="1" x14ac:dyDescent="0.2">
      <c r="A664" s="237" t="s">
        <v>136</v>
      </c>
      <c r="B664" s="260"/>
      <c r="C664" s="260"/>
      <c r="D664" s="260"/>
      <c r="E664" s="260"/>
      <c r="F664" s="261"/>
      <c r="G664" s="13"/>
    </row>
    <row r="665" spans="1:7" ht="30" customHeight="1" x14ac:dyDescent="0.2">
      <c r="A665" s="5"/>
      <c r="B665" s="228"/>
      <c r="C665" s="229"/>
      <c r="D665" s="229"/>
      <c r="E665" s="230"/>
      <c r="F665" s="6"/>
      <c r="G665" s="13"/>
    </row>
    <row r="666" spans="1:7" ht="30" customHeight="1" x14ac:dyDescent="0.15">
      <c r="A666" s="142" t="s">
        <v>90</v>
      </c>
      <c r="B666" s="143"/>
      <c r="C666" s="135" t="s">
        <v>134</v>
      </c>
      <c r="D666" s="135" t="s">
        <v>36</v>
      </c>
      <c r="E666" s="246" t="s">
        <v>60</v>
      </c>
      <c r="F666" s="247"/>
      <c r="G666" s="137" t="s">
        <v>22</v>
      </c>
    </row>
    <row r="667" spans="1:7" ht="45" customHeight="1" collapsed="1" x14ac:dyDescent="0.15">
      <c r="A667" s="248" t="s">
        <v>231</v>
      </c>
      <c r="B667" s="249"/>
      <c r="C667" s="249"/>
      <c r="D667" s="249"/>
      <c r="E667" s="259"/>
      <c r="F667" s="259"/>
      <c r="G667" s="250"/>
    </row>
    <row r="668" spans="1:7" ht="30" hidden="1" customHeight="1" outlineLevel="1" x14ac:dyDescent="0.2">
      <c r="A668" s="409">
        <f>B32</f>
        <v>0</v>
      </c>
      <c r="B668" s="410"/>
      <c r="C668" s="410"/>
      <c r="D668" s="410"/>
      <c r="E668" s="410"/>
      <c r="F668" s="410"/>
      <c r="G668" s="411"/>
    </row>
    <row r="669" spans="1:7" s="4" customFormat="1" ht="30" hidden="1" customHeight="1" outlineLevel="1" x14ac:dyDescent="0.2">
      <c r="A669" s="19" t="s">
        <v>91</v>
      </c>
      <c r="B669" s="251" t="s">
        <v>228</v>
      </c>
      <c r="C669" s="252"/>
      <c r="D669" s="252"/>
      <c r="E669" s="253"/>
      <c r="F669" s="3" t="s">
        <v>69</v>
      </c>
      <c r="G669" s="20" t="s">
        <v>66</v>
      </c>
    </row>
    <row r="670" spans="1:7" ht="30" hidden="1" customHeight="1" outlineLevel="1" x14ac:dyDescent="0.2">
      <c r="A670" s="5" t="s">
        <v>32</v>
      </c>
      <c r="B670" s="406"/>
      <c r="C670" s="344"/>
      <c r="D670" s="344"/>
      <c r="E670" s="407"/>
      <c r="F670" s="12" t="s">
        <v>79</v>
      </c>
      <c r="G670" s="7">
        <v>0</v>
      </c>
    </row>
    <row r="671" spans="1:7" ht="30" hidden="1" customHeight="1" outlineLevel="1" x14ac:dyDescent="0.2">
      <c r="A671" s="11" t="s">
        <v>157</v>
      </c>
      <c r="B671" s="406"/>
      <c r="C671" s="344"/>
      <c r="D671" s="344"/>
      <c r="E671" s="407"/>
      <c r="F671" s="12"/>
      <c r="G671" s="7">
        <v>0</v>
      </c>
    </row>
    <row r="672" spans="1:7" ht="30" hidden="1" customHeight="1" outlineLevel="1" x14ac:dyDescent="0.2">
      <c r="A672" s="11" t="s">
        <v>164</v>
      </c>
      <c r="B672" s="406"/>
      <c r="C672" s="344"/>
      <c r="D672" s="344"/>
      <c r="E672" s="407"/>
      <c r="F672" s="12"/>
      <c r="G672" s="7">
        <v>0</v>
      </c>
    </row>
    <row r="673" spans="1:7" ht="30" hidden="1" customHeight="1" outlineLevel="1" x14ac:dyDescent="0.2">
      <c r="A673" s="5" t="s">
        <v>32</v>
      </c>
      <c r="B673" s="406"/>
      <c r="C673" s="344"/>
      <c r="D673" s="344"/>
      <c r="E673" s="407"/>
      <c r="F673" s="12" t="s">
        <v>79</v>
      </c>
      <c r="G673" s="7">
        <v>0</v>
      </c>
    </row>
    <row r="674" spans="1:7" ht="30" hidden="1" customHeight="1" outlineLevel="1" x14ac:dyDescent="0.2">
      <c r="A674" s="11" t="s">
        <v>157</v>
      </c>
      <c r="B674" s="406"/>
      <c r="C674" s="344"/>
      <c r="D674" s="344"/>
      <c r="E674" s="407"/>
      <c r="F674" s="12"/>
      <c r="G674" s="7">
        <v>0</v>
      </c>
    </row>
    <row r="675" spans="1:7" ht="30" hidden="1" customHeight="1" outlineLevel="1" x14ac:dyDescent="0.2">
      <c r="A675" s="11" t="s">
        <v>164</v>
      </c>
      <c r="B675" s="406"/>
      <c r="C675" s="344"/>
      <c r="D675" s="344"/>
      <c r="E675" s="407"/>
      <c r="F675" s="12"/>
      <c r="G675" s="7">
        <v>0</v>
      </c>
    </row>
    <row r="676" spans="1:7" ht="30" hidden="1" customHeight="1" outlineLevel="1" x14ac:dyDescent="0.2">
      <c r="A676" s="5" t="s">
        <v>32</v>
      </c>
      <c r="B676" s="406"/>
      <c r="C676" s="344"/>
      <c r="D676" s="344"/>
      <c r="E676" s="407"/>
      <c r="F676" s="12" t="s">
        <v>79</v>
      </c>
      <c r="G676" s="7">
        <v>0</v>
      </c>
    </row>
    <row r="677" spans="1:7" ht="30" hidden="1" customHeight="1" outlineLevel="1" x14ac:dyDescent="0.2">
      <c r="A677" s="11" t="s">
        <v>157</v>
      </c>
      <c r="B677" s="406"/>
      <c r="C677" s="344"/>
      <c r="D677" s="344"/>
      <c r="E677" s="407"/>
      <c r="F677" s="12"/>
      <c r="G677" s="7">
        <v>0</v>
      </c>
    </row>
    <row r="678" spans="1:7" ht="30" hidden="1" customHeight="1" outlineLevel="1" x14ac:dyDescent="0.2">
      <c r="A678" s="11" t="s">
        <v>164</v>
      </c>
      <c r="B678" s="406"/>
      <c r="C678" s="344"/>
      <c r="D678" s="344"/>
      <c r="E678" s="407"/>
      <c r="F678" s="12"/>
      <c r="G678" s="7">
        <v>0</v>
      </c>
    </row>
    <row r="679" spans="1:7" ht="30" hidden="1" customHeight="1" outlineLevel="1" x14ac:dyDescent="0.2">
      <c r="A679" s="5" t="s">
        <v>32</v>
      </c>
      <c r="B679" s="406"/>
      <c r="C679" s="344"/>
      <c r="D679" s="344"/>
      <c r="E679" s="407"/>
      <c r="F679" s="12" t="s">
        <v>79</v>
      </c>
      <c r="G679" s="7">
        <v>0</v>
      </c>
    </row>
    <row r="680" spans="1:7" ht="30" hidden="1" customHeight="1" outlineLevel="1" x14ac:dyDescent="0.2">
      <c r="A680" s="11" t="s">
        <v>157</v>
      </c>
      <c r="B680" s="406"/>
      <c r="C680" s="344"/>
      <c r="D680" s="344"/>
      <c r="E680" s="407"/>
      <c r="F680" s="12"/>
      <c r="G680" s="7">
        <v>0</v>
      </c>
    </row>
    <row r="681" spans="1:7" ht="30" hidden="1" customHeight="1" outlineLevel="1" x14ac:dyDescent="0.2">
      <c r="A681" s="11" t="s">
        <v>164</v>
      </c>
      <c r="B681" s="406"/>
      <c r="C681" s="344"/>
      <c r="D681" s="344"/>
      <c r="E681" s="407"/>
      <c r="F681" s="12"/>
      <c r="G681" s="7">
        <v>0</v>
      </c>
    </row>
    <row r="682" spans="1:7" ht="30" hidden="1" customHeight="1" outlineLevel="1" thickBot="1" x14ac:dyDescent="0.25">
      <c r="A682" s="5"/>
      <c r="B682" s="406"/>
      <c r="C682" s="344"/>
      <c r="D682" s="344"/>
      <c r="E682" s="407"/>
      <c r="F682" s="12"/>
      <c r="G682" s="24">
        <f>SUM(G670:G681)</f>
        <v>0</v>
      </c>
    </row>
    <row r="683" spans="1:7" ht="30" hidden="1" customHeight="1" outlineLevel="1" thickTop="1" x14ac:dyDescent="0.2">
      <c r="A683" s="5"/>
      <c r="B683" s="406"/>
      <c r="C683" s="344"/>
      <c r="D683" s="344"/>
      <c r="E683" s="407"/>
      <c r="F683" s="12"/>
      <c r="G683" s="25"/>
    </row>
    <row r="684" spans="1:7" ht="30" hidden="1" customHeight="1" outlineLevel="1" x14ac:dyDescent="0.2">
      <c r="A684" s="11" t="s">
        <v>92</v>
      </c>
      <c r="B684" s="405"/>
      <c r="C684" s="405"/>
      <c r="D684" s="405"/>
      <c r="E684" s="405"/>
      <c r="F684" s="405"/>
      <c r="G684" s="13"/>
    </row>
    <row r="685" spans="1:7" ht="30" hidden="1" customHeight="1" outlineLevel="1" x14ac:dyDescent="0.2">
      <c r="A685" s="11" t="s">
        <v>93</v>
      </c>
      <c r="B685" s="405"/>
      <c r="C685" s="405"/>
      <c r="D685" s="405"/>
      <c r="E685" s="405"/>
      <c r="F685" s="405"/>
      <c r="G685" s="13"/>
    </row>
    <row r="686" spans="1:7" ht="30" hidden="1" customHeight="1" outlineLevel="1" x14ac:dyDescent="0.2">
      <c r="A686" s="11" t="s">
        <v>94</v>
      </c>
      <c r="B686" s="408"/>
      <c r="C686" s="408"/>
      <c r="D686" s="408"/>
      <c r="E686" s="408"/>
      <c r="F686" s="408"/>
      <c r="G686" s="13"/>
    </row>
    <row r="687" spans="1:7" ht="30" hidden="1" customHeight="1" outlineLevel="1" x14ac:dyDescent="0.2">
      <c r="A687" s="11" t="s">
        <v>95</v>
      </c>
      <c r="B687" s="405"/>
      <c r="C687" s="405"/>
      <c r="D687" s="405"/>
      <c r="E687" s="405"/>
      <c r="F687" s="405"/>
      <c r="G687" s="13"/>
    </row>
    <row r="688" spans="1:7" ht="30" hidden="1" customHeight="1" outlineLevel="1" x14ac:dyDescent="0.2">
      <c r="A688" s="11" t="s">
        <v>96</v>
      </c>
      <c r="B688" s="405" t="s">
        <v>36</v>
      </c>
      <c r="C688" s="405"/>
      <c r="D688" s="405"/>
      <c r="E688" s="405"/>
      <c r="F688" s="405"/>
      <c r="G688" s="13"/>
    </row>
    <row r="689" spans="1:7" ht="30" hidden="1" customHeight="1" outlineLevel="1" x14ac:dyDescent="0.2">
      <c r="A689" s="11" t="s">
        <v>97</v>
      </c>
      <c r="B689" s="405" t="s">
        <v>98</v>
      </c>
      <c r="C689" s="405"/>
      <c r="D689" s="405"/>
      <c r="E689" s="405"/>
      <c r="F689" s="405"/>
      <c r="G689" s="13"/>
    </row>
    <row r="690" spans="1:7" ht="30" hidden="1" customHeight="1" outlineLevel="1" x14ac:dyDescent="0.2">
      <c r="A690" s="5"/>
      <c r="B690" s="406"/>
      <c r="C690" s="344"/>
      <c r="D690" s="344"/>
      <c r="E690" s="407"/>
      <c r="F690" s="12"/>
      <c r="G690" s="25"/>
    </row>
    <row r="691" spans="1:7" ht="30" hidden="1" customHeight="1" outlineLevel="1" x14ac:dyDescent="0.2">
      <c r="A691" s="14" t="s">
        <v>99</v>
      </c>
      <c r="B691" s="406"/>
      <c r="C691" s="344"/>
      <c r="D691" s="344"/>
      <c r="E691" s="407"/>
      <c r="F691" s="12"/>
      <c r="G691" s="25"/>
    </row>
    <row r="692" spans="1:7" ht="30" hidden="1" customHeight="1" outlineLevel="1" x14ac:dyDescent="0.2">
      <c r="A692" s="11" t="s">
        <v>158</v>
      </c>
      <c r="B692" s="406"/>
      <c r="C692" s="344"/>
      <c r="D692" s="344"/>
      <c r="E692" s="407"/>
      <c r="F692" s="9" t="s">
        <v>22</v>
      </c>
      <c r="G692" s="7">
        <v>0</v>
      </c>
    </row>
    <row r="693" spans="1:7" ht="30" hidden="1" customHeight="1" outlineLevel="1" x14ac:dyDescent="0.2">
      <c r="A693" s="11" t="s">
        <v>101</v>
      </c>
      <c r="B693" s="406"/>
      <c r="C693" s="344"/>
      <c r="D693" s="344"/>
      <c r="E693" s="407"/>
      <c r="F693" s="9" t="s">
        <v>22</v>
      </c>
      <c r="G693" s="7">
        <v>0</v>
      </c>
    </row>
    <row r="694" spans="1:7" ht="30" hidden="1" customHeight="1" outlineLevel="1" x14ac:dyDescent="0.2">
      <c r="A694" s="11" t="s">
        <v>100</v>
      </c>
      <c r="B694" s="406"/>
      <c r="C694" s="344"/>
      <c r="D694" s="344"/>
      <c r="E694" s="407"/>
      <c r="F694" s="9" t="s">
        <v>22</v>
      </c>
      <c r="G694" s="7">
        <v>0</v>
      </c>
    </row>
    <row r="695" spans="1:7" ht="30" hidden="1" customHeight="1" outlineLevel="1" x14ac:dyDescent="0.2">
      <c r="A695" s="11" t="s">
        <v>159</v>
      </c>
      <c r="B695" s="406"/>
      <c r="C695" s="344"/>
      <c r="D695" s="344"/>
      <c r="E695" s="407"/>
      <c r="F695" s="9" t="s">
        <v>22</v>
      </c>
      <c r="G695" s="7">
        <v>0</v>
      </c>
    </row>
    <row r="696" spans="1:7" ht="30" hidden="1" customHeight="1" outlineLevel="1" thickBot="1" x14ac:dyDescent="0.25">
      <c r="A696" s="5"/>
      <c r="B696" s="406"/>
      <c r="C696" s="344"/>
      <c r="D696" s="344"/>
      <c r="E696" s="407"/>
      <c r="F696" s="12"/>
      <c r="G696" s="24">
        <f>SUM(G692:G695)</f>
        <v>0</v>
      </c>
    </row>
    <row r="697" spans="1:7" ht="30" hidden="1" customHeight="1" outlineLevel="1" thickTop="1" x14ac:dyDescent="0.2">
      <c r="A697" s="5"/>
      <c r="B697" s="406"/>
      <c r="C697" s="344"/>
      <c r="D697" s="344"/>
      <c r="E697" s="407"/>
      <c r="F697" s="12"/>
      <c r="G697" s="7"/>
    </row>
    <row r="698" spans="1:7" ht="66" hidden="1" customHeight="1" outlineLevel="1" x14ac:dyDescent="0.2">
      <c r="A698" s="237" t="s">
        <v>136</v>
      </c>
      <c r="B698" s="260"/>
      <c r="C698" s="260"/>
      <c r="D698" s="260"/>
      <c r="E698" s="260"/>
      <c r="F698" s="261"/>
      <c r="G698" s="13"/>
    </row>
    <row r="699" spans="1:7" ht="30" customHeight="1" x14ac:dyDescent="0.2">
      <c r="A699" s="162"/>
      <c r="B699" s="228"/>
      <c r="C699" s="229"/>
      <c r="D699" s="229"/>
      <c r="E699" s="230"/>
      <c r="F699" s="163"/>
      <c r="G699" s="13"/>
    </row>
    <row r="700" spans="1:7" ht="30" customHeight="1" x14ac:dyDescent="0.15">
      <c r="A700" s="254" t="s">
        <v>247</v>
      </c>
      <c r="B700" s="267"/>
      <c r="C700" s="135" t="s">
        <v>134</v>
      </c>
      <c r="D700" s="135" t="s">
        <v>36</v>
      </c>
      <c r="E700" s="246" t="s">
        <v>60</v>
      </c>
      <c r="F700" s="247"/>
      <c r="G700" s="137" t="s">
        <v>22</v>
      </c>
    </row>
    <row r="701" spans="1:7" ht="97.5" customHeight="1" collapsed="1" x14ac:dyDescent="0.15">
      <c r="A701" s="248" t="s">
        <v>496</v>
      </c>
      <c r="B701" s="249"/>
      <c r="C701" s="249"/>
      <c r="D701" s="249"/>
      <c r="E701" s="259"/>
      <c r="F701" s="259"/>
      <c r="G701" s="250"/>
    </row>
    <row r="702" spans="1:7" ht="37.5" hidden="1" customHeight="1" outlineLevel="1" x14ac:dyDescent="0.2">
      <c r="A702" s="414">
        <f>B32</f>
        <v>0</v>
      </c>
      <c r="B702" s="415"/>
      <c r="C702" s="415"/>
      <c r="D702" s="415"/>
      <c r="E702" s="415"/>
      <c r="F702" s="415"/>
      <c r="G702" s="416"/>
    </row>
    <row r="703" spans="1:7" s="10" customFormat="1" ht="30" hidden="1" customHeight="1" outlineLevel="1" x14ac:dyDescent="0.2">
      <c r="A703" s="2" t="s">
        <v>452</v>
      </c>
      <c r="B703" s="308" t="s">
        <v>269</v>
      </c>
      <c r="C703" s="308"/>
      <c r="D703" s="308" t="s">
        <v>453</v>
      </c>
      <c r="E703" s="308"/>
      <c r="F703" s="34" t="s">
        <v>61</v>
      </c>
      <c r="G703" s="20" t="s">
        <v>66</v>
      </c>
    </row>
    <row r="704" spans="1:7" ht="30" hidden="1" customHeight="1" outlineLevel="1" x14ac:dyDescent="0.2">
      <c r="A704" s="11"/>
      <c r="B704" s="228"/>
      <c r="C704" s="230"/>
      <c r="D704" s="413"/>
      <c r="E704" s="413"/>
      <c r="F704" s="9" t="s">
        <v>454</v>
      </c>
      <c r="G704" s="7">
        <v>0</v>
      </c>
    </row>
    <row r="705" spans="1:7" ht="30" hidden="1" customHeight="1" outlineLevel="1" x14ac:dyDescent="0.2">
      <c r="A705" s="11"/>
      <c r="B705" s="228"/>
      <c r="C705" s="230"/>
      <c r="D705" s="413"/>
      <c r="E705" s="413"/>
      <c r="F705" s="9" t="s">
        <v>455</v>
      </c>
      <c r="G705" s="7">
        <v>0</v>
      </c>
    </row>
    <row r="706" spans="1:7" ht="30" hidden="1" customHeight="1" outlineLevel="1" x14ac:dyDescent="0.2">
      <c r="A706" s="11"/>
      <c r="B706" s="228"/>
      <c r="C706" s="230"/>
      <c r="D706" s="413"/>
      <c r="E706" s="413"/>
      <c r="F706" s="9"/>
      <c r="G706" s="7">
        <v>0</v>
      </c>
    </row>
    <row r="707" spans="1:7" ht="30" hidden="1" customHeight="1" outlineLevel="1" x14ac:dyDescent="0.2">
      <c r="A707" s="11"/>
      <c r="B707" s="228"/>
      <c r="C707" s="230"/>
      <c r="D707" s="413"/>
      <c r="E707" s="413"/>
      <c r="F707" s="9"/>
      <c r="G707" s="7">
        <v>0</v>
      </c>
    </row>
    <row r="708" spans="1:7" ht="30" hidden="1" customHeight="1" outlineLevel="1" x14ac:dyDescent="0.2">
      <c r="A708" s="11"/>
      <c r="B708" s="228"/>
      <c r="C708" s="230"/>
      <c r="D708" s="413"/>
      <c r="E708" s="413"/>
      <c r="F708" s="9"/>
      <c r="G708" s="7">
        <v>0</v>
      </c>
    </row>
    <row r="709" spans="1:7" ht="30" hidden="1" customHeight="1" outlineLevel="1" x14ac:dyDescent="0.2">
      <c r="A709" s="11"/>
      <c r="B709" s="228"/>
      <c r="C709" s="230"/>
      <c r="D709" s="413"/>
      <c r="E709" s="413"/>
      <c r="F709" s="9"/>
      <c r="G709" s="7">
        <v>0</v>
      </c>
    </row>
    <row r="710" spans="1:7" ht="30" hidden="1" customHeight="1" outlineLevel="1" x14ac:dyDescent="0.2">
      <c r="A710" s="11"/>
      <c r="B710" s="228"/>
      <c r="C710" s="230"/>
      <c r="D710" s="413"/>
      <c r="E710" s="413"/>
      <c r="F710" s="9"/>
      <c r="G710" s="7">
        <v>0</v>
      </c>
    </row>
    <row r="711" spans="1:7" ht="30" hidden="1" customHeight="1" outlineLevel="1" x14ac:dyDescent="0.2">
      <c r="A711" s="11"/>
      <c r="B711" s="228"/>
      <c r="C711" s="230"/>
      <c r="D711" s="413"/>
      <c r="E711" s="413"/>
      <c r="F711" s="9"/>
      <c r="G711" s="7">
        <v>0</v>
      </c>
    </row>
    <row r="712" spans="1:7" ht="30" hidden="1" customHeight="1" outlineLevel="1" thickBot="1" x14ac:dyDescent="0.25">
      <c r="A712" s="5"/>
      <c r="B712" s="228"/>
      <c r="C712" s="229"/>
      <c r="D712" s="229"/>
      <c r="E712" s="230"/>
      <c r="F712" s="9"/>
      <c r="G712" s="24">
        <f>SUM(G704:G711)</f>
        <v>0</v>
      </c>
    </row>
    <row r="713" spans="1:7" ht="30" hidden="1" customHeight="1" outlineLevel="1" thickTop="1" x14ac:dyDescent="0.2">
      <c r="A713" s="146"/>
      <c r="B713" s="228"/>
      <c r="C713" s="229"/>
      <c r="D713" s="229"/>
      <c r="E713" s="230"/>
      <c r="F713" s="15"/>
      <c r="G713" s="150"/>
    </row>
    <row r="714" spans="1:7" ht="30" hidden="1" customHeight="1" outlineLevel="1" x14ac:dyDescent="0.2">
      <c r="A714" s="11" t="s">
        <v>118</v>
      </c>
      <c r="B714" s="228"/>
      <c r="C714" s="229"/>
      <c r="D714" s="229"/>
      <c r="E714" s="230"/>
      <c r="F714" s="9" t="s">
        <v>36</v>
      </c>
      <c r="G714" s="150"/>
    </row>
    <row r="715" spans="1:7" ht="30" hidden="1" customHeight="1" outlineLevel="1" x14ac:dyDescent="0.2">
      <c r="A715" s="152" t="s">
        <v>67</v>
      </c>
      <c r="B715" s="228"/>
      <c r="C715" s="229"/>
      <c r="D715" s="229"/>
      <c r="E715" s="230"/>
      <c r="F715" s="15"/>
      <c r="G715" s="151"/>
    </row>
    <row r="716" spans="1:7" ht="30" hidden="1" customHeight="1" outlineLevel="1" x14ac:dyDescent="0.2">
      <c r="A716" s="11" t="s">
        <v>78</v>
      </c>
      <c r="B716" s="228"/>
      <c r="C716" s="229"/>
      <c r="D716" s="229"/>
      <c r="E716" s="230"/>
      <c r="F716" s="9" t="s">
        <v>22</v>
      </c>
      <c r="G716" s="7">
        <v>0</v>
      </c>
    </row>
    <row r="717" spans="1:7" ht="30" hidden="1" customHeight="1" outlineLevel="1" x14ac:dyDescent="0.2">
      <c r="A717" s="11" t="s">
        <v>119</v>
      </c>
      <c r="B717" s="228"/>
      <c r="C717" s="229"/>
      <c r="D717" s="229"/>
      <c r="E717" s="230"/>
      <c r="F717" s="9" t="s">
        <v>22</v>
      </c>
      <c r="G717" s="7">
        <v>0</v>
      </c>
    </row>
    <row r="718" spans="1:7" ht="30" hidden="1" customHeight="1" outlineLevel="1" x14ac:dyDescent="0.2">
      <c r="A718" s="11" t="s">
        <v>120</v>
      </c>
      <c r="B718" s="228"/>
      <c r="C718" s="229"/>
      <c r="D718" s="229"/>
      <c r="E718" s="230"/>
      <c r="F718" s="9">
        <v>3</v>
      </c>
      <c r="G718" s="7"/>
    </row>
    <row r="719" spans="1:7" ht="30" hidden="1" customHeight="1" outlineLevel="1" x14ac:dyDescent="0.2">
      <c r="A719" s="11" t="s">
        <v>121</v>
      </c>
      <c r="B719" s="228"/>
      <c r="C719" s="229"/>
      <c r="D719" s="229"/>
      <c r="E719" s="230"/>
      <c r="F719" s="9" t="s">
        <v>22</v>
      </c>
      <c r="G719" s="7">
        <v>0</v>
      </c>
    </row>
    <row r="720" spans="1:7" ht="30" hidden="1" customHeight="1" outlineLevel="1" x14ac:dyDescent="0.2">
      <c r="A720" s="11" t="s">
        <v>122</v>
      </c>
      <c r="B720" s="228"/>
      <c r="C720" s="229"/>
      <c r="D720" s="229"/>
      <c r="E720" s="230"/>
      <c r="F720" s="9" t="s">
        <v>22</v>
      </c>
      <c r="G720" s="7">
        <v>0</v>
      </c>
    </row>
    <row r="721" spans="1:7" ht="30" hidden="1" customHeight="1" outlineLevel="1" x14ac:dyDescent="0.2">
      <c r="A721" s="11" t="s">
        <v>588</v>
      </c>
      <c r="B721" s="228"/>
      <c r="C721" s="229"/>
      <c r="D721" s="229"/>
      <c r="E721" s="230"/>
      <c r="F721" s="9" t="s">
        <v>22</v>
      </c>
      <c r="G721" s="150"/>
    </row>
    <row r="722" spans="1:7" ht="30" hidden="1" customHeight="1" outlineLevel="1" x14ac:dyDescent="0.2">
      <c r="A722" s="33"/>
      <c r="B722" s="228"/>
      <c r="C722" s="229"/>
      <c r="D722" s="229"/>
      <c r="E722" s="230"/>
      <c r="F722" s="9"/>
      <c r="G722" s="150"/>
    </row>
    <row r="723" spans="1:7" ht="30" hidden="1" customHeight="1" outlineLevel="1" x14ac:dyDescent="0.2">
      <c r="A723" s="157" t="s">
        <v>65</v>
      </c>
      <c r="B723" s="228"/>
      <c r="C723" s="229"/>
      <c r="D723" s="229"/>
      <c r="E723" s="230"/>
      <c r="F723" s="15"/>
      <c r="G723" s="7"/>
    </row>
    <row r="724" spans="1:7" ht="30" hidden="1" customHeight="1" outlineLevel="1" x14ac:dyDescent="0.2">
      <c r="A724" s="22" t="s">
        <v>63</v>
      </c>
      <c r="B724" s="228"/>
      <c r="C724" s="229"/>
      <c r="D724" s="229"/>
      <c r="E724" s="230"/>
      <c r="F724" s="138" t="s">
        <v>36</v>
      </c>
      <c r="G724" s="7"/>
    </row>
    <row r="725" spans="1:7" ht="30" hidden="1" customHeight="1" outlineLevel="1" x14ac:dyDescent="0.2">
      <c r="A725" s="22" t="s">
        <v>123</v>
      </c>
      <c r="B725" s="228"/>
      <c r="C725" s="229"/>
      <c r="D725" s="229"/>
      <c r="E725" s="230"/>
      <c r="F725" s="138" t="s">
        <v>36</v>
      </c>
      <c r="G725" s="164"/>
    </row>
    <row r="726" spans="1:7" ht="30" hidden="1" customHeight="1" outlineLevel="1" x14ac:dyDescent="0.2">
      <c r="A726" s="157"/>
      <c r="B726" s="228"/>
      <c r="C726" s="229"/>
      <c r="D726" s="229"/>
      <c r="E726" s="230"/>
      <c r="F726" s="15"/>
      <c r="G726" s="7"/>
    </row>
    <row r="727" spans="1:7" ht="30" hidden="1" customHeight="1" outlineLevel="1" x14ac:dyDescent="0.2">
      <c r="A727" s="14" t="s">
        <v>133</v>
      </c>
      <c r="B727" s="228"/>
      <c r="C727" s="229"/>
      <c r="D727" s="229"/>
      <c r="E727" s="230"/>
      <c r="G727" s="7"/>
    </row>
    <row r="728" spans="1:7" ht="30" hidden="1" customHeight="1" outlineLevel="1" x14ac:dyDescent="0.2">
      <c r="A728" s="5" t="s">
        <v>473</v>
      </c>
      <c r="B728" s="228"/>
      <c r="C728" s="229"/>
      <c r="D728" s="229"/>
      <c r="E728" s="230"/>
      <c r="F728" s="9" t="s">
        <v>36</v>
      </c>
      <c r="G728" s="25"/>
    </row>
    <row r="729" spans="1:7" ht="30" hidden="1" customHeight="1" outlineLevel="1" x14ac:dyDescent="0.2">
      <c r="A729" s="17"/>
      <c r="B729" s="228"/>
      <c r="C729" s="229"/>
      <c r="D729" s="229"/>
      <c r="E729" s="230"/>
      <c r="F729" s="104"/>
      <c r="G729" s="25"/>
    </row>
    <row r="730" spans="1:7" ht="66" hidden="1" customHeight="1" outlineLevel="1" x14ac:dyDescent="0.2">
      <c r="A730" s="237" t="s">
        <v>136</v>
      </c>
      <c r="B730" s="417"/>
      <c r="C730" s="417"/>
      <c r="D730" s="417"/>
      <c r="E730" s="417"/>
      <c r="F730" s="418"/>
      <c r="G730" s="13"/>
    </row>
    <row r="731" spans="1:7" ht="30" customHeight="1" x14ac:dyDescent="0.2">
      <c r="A731" s="5"/>
      <c r="B731" s="412"/>
      <c r="C731" s="241"/>
      <c r="D731" s="241"/>
      <c r="E731" s="242"/>
      <c r="F731" s="16"/>
      <c r="G731" s="7"/>
    </row>
    <row r="732" spans="1:7" ht="30" customHeight="1" x14ac:dyDescent="0.15">
      <c r="A732" s="254" t="s">
        <v>178</v>
      </c>
      <c r="B732" s="267"/>
      <c r="C732" s="135" t="s">
        <v>134</v>
      </c>
      <c r="D732" s="135" t="s">
        <v>36</v>
      </c>
      <c r="E732" s="246" t="s">
        <v>60</v>
      </c>
      <c r="F732" s="247"/>
      <c r="G732" s="137" t="s">
        <v>22</v>
      </c>
    </row>
    <row r="733" spans="1:7" ht="59.25" customHeight="1" collapsed="1" x14ac:dyDescent="0.15">
      <c r="A733" s="419" t="s">
        <v>250</v>
      </c>
      <c r="B733" s="420"/>
      <c r="C733" s="420"/>
      <c r="D733" s="420"/>
      <c r="E733" s="420"/>
      <c r="F733" s="420"/>
      <c r="G733" s="421"/>
    </row>
    <row r="734" spans="1:7" s="168" customFormat="1" ht="30" hidden="1" customHeight="1" outlineLevel="1" x14ac:dyDescent="0.2">
      <c r="A734" s="165" t="s">
        <v>179</v>
      </c>
      <c r="B734" s="243" t="s">
        <v>228</v>
      </c>
      <c r="C734" s="244"/>
      <c r="D734" s="244"/>
      <c r="E734" s="245"/>
      <c r="F734" s="166" t="s">
        <v>61</v>
      </c>
      <c r="G734" s="167" t="s">
        <v>66</v>
      </c>
    </row>
    <row r="735" spans="1:7" ht="30" hidden="1" customHeight="1" outlineLevel="1" x14ac:dyDescent="0.2">
      <c r="A735" s="17" t="s">
        <v>501</v>
      </c>
      <c r="B735" s="228"/>
      <c r="C735" s="229"/>
      <c r="D735" s="229"/>
      <c r="E735" s="230"/>
      <c r="F735" s="9" t="s">
        <v>22</v>
      </c>
      <c r="G735" s="144">
        <f>IF(F735="Yes",250000,0)</f>
        <v>0</v>
      </c>
    </row>
    <row r="736" spans="1:7" ht="30" hidden="1" customHeight="1" outlineLevel="1" x14ac:dyDescent="0.2">
      <c r="A736" s="17"/>
      <c r="B736" s="228"/>
      <c r="C736" s="229"/>
      <c r="D736" s="229"/>
      <c r="E736" s="230"/>
      <c r="F736" s="9"/>
      <c r="G736" s="144"/>
    </row>
    <row r="737" spans="1:7" ht="66" hidden="1" customHeight="1" outlineLevel="1" x14ac:dyDescent="0.2">
      <c r="A737" s="237" t="s">
        <v>136</v>
      </c>
      <c r="B737" s="417"/>
      <c r="C737" s="417"/>
      <c r="D737" s="417"/>
      <c r="E737" s="417"/>
      <c r="F737" s="418"/>
      <c r="G737" s="13"/>
    </row>
    <row r="738" spans="1:7" ht="30" customHeight="1" x14ac:dyDescent="0.2">
      <c r="A738" s="5"/>
      <c r="B738" s="412"/>
      <c r="C738" s="241"/>
      <c r="D738" s="241"/>
      <c r="E738" s="242"/>
      <c r="F738" s="140"/>
      <c r="G738" s="144"/>
    </row>
    <row r="739" spans="1:7" ht="30" customHeight="1" x14ac:dyDescent="0.15">
      <c r="A739" s="105" t="s">
        <v>180</v>
      </c>
      <c r="B739" s="106"/>
      <c r="C739" s="135" t="s">
        <v>134</v>
      </c>
      <c r="D739" s="135" t="s">
        <v>36</v>
      </c>
      <c r="E739" s="141" t="s">
        <v>60</v>
      </c>
      <c r="F739" s="136"/>
      <c r="G739" s="137" t="s">
        <v>22</v>
      </c>
    </row>
    <row r="740" spans="1:7" ht="120" customHeight="1" collapsed="1" x14ac:dyDescent="0.2">
      <c r="A740" s="424" t="s">
        <v>497</v>
      </c>
      <c r="B740" s="357"/>
      <c r="C740" s="357"/>
      <c r="D740" s="357"/>
      <c r="E740" s="357"/>
      <c r="F740" s="357"/>
      <c r="G740" s="425"/>
    </row>
    <row r="741" spans="1:7" s="128" customFormat="1" ht="30" hidden="1" customHeight="1" outlineLevel="1" x14ac:dyDescent="0.2">
      <c r="A741" s="165" t="s">
        <v>181</v>
      </c>
      <c r="B741" s="243" t="s">
        <v>228</v>
      </c>
      <c r="C741" s="244"/>
      <c r="D741" s="244"/>
      <c r="E741" s="245"/>
      <c r="F741" s="169" t="s">
        <v>61</v>
      </c>
      <c r="G741" s="167" t="s">
        <v>66</v>
      </c>
    </row>
    <row r="742" spans="1:7" s="128" customFormat="1" ht="30" hidden="1" customHeight="1" outlineLevel="1" x14ac:dyDescent="0.2">
      <c r="A742" s="157" t="s">
        <v>182</v>
      </c>
      <c r="B742" s="422"/>
      <c r="C742" s="341"/>
      <c r="D742" s="341"/>
      <c r="E742" s="423"/>
      <c r="F742" s="15"/>
      <c r="G742" s="149"/>
    </row>
    <row r="743" spans="1:7" ht="30" hidden="1" customHeight="1" outlineLevel="1" x14ac:dyDescent="0.2">
      <c r="A743" s="17" t="s">
        <v>42</v>
      </c>
      <c r="B743" s="422"/>
      <c r="C743" s="341"/>
      <c r="D743" s="341"/>
      <c r="E743" s="423"/>
      <c r="F743" s="9" t="s">
        <v>22</v>
      </c>
      <c r="G743" s="144">
        <f>IF(F743="Yes",1,0)</f>
        <v>0</v>
      </c>
    </row>
    <row r="744" spans="1:7" ht="15" hidden="1" customHeight="1" outlineLevel="2" x14ac:dyDescent="0.2">
      <c r="A744" s="17" t="s">
        <v>185</v>
      </c>
      <c r="B744" s="422"/>
      <c r="C744" s="341"/>
      <c r="D744" s="341"/>
      <c r="E744" s="423"/>
      <c r="F744" s="9"/>
      <c r="G744" s="144">
        <f>IF(F743="Yes",50000,0)</f>
        <v>0</v>
      </c>
    </row>
    <row r="745" spans="1:7" ht="15" hidden="1" customHeight="1" outlineLevel="2" x14ac:dyDescent="0.2">
      <c r="A745" s="17" t="s">
        <v>183</v>
      </c>
      <c r="B745" s="422"/>
      <c r="C745" s="341"/>
      <c r="D745" s="341"/>
      <c r="E745" s="423"/>
      <c r="F745" s="9"/>
      <c r="G745" s="144">
        <f>IF(F743="Yes",25000,0)</f>
        <v>0</v>
      </c>
    </row>
    <row r="746" spans="1:7" ht="30" hidden="1" customHeight="1" outlineLevel="1" x14ac:dyDescent="0.2">
      <c r="A746" s="17" t="s">
        <v>184</v>
      </c>
      <c r="B746" s="422"/>
      <c r="C746" s="341"/>
      <c r="D746" s="341"/>
      <c r="E746" s="423"/>
      <c r="F746" s="9" t="s">
        <v>22</v>
      </c>
      <c r="G746" s="144">
        <f>IF(F746="Yes",1,0)</f>
        <v>0</v>
      </c>
    </row>
    <row r="747" spans="1:7" ht="15" hidden="1" customHeight="1" outlineLevel="2" x14ac:dyDescent="0.2">
      <c r="A747" s="17" t="s">
        <v>185</v>
      </c>
      <c r="B747" s="422"/>
      <c r="C747" s="341"/>
      <c r="D747" s="341"/>
      <c r="E747" s="423"/>
      <c r="F747" s="9"/>
      <c r="G747" s="144">
        <f>IF(F746="Yes",110000,0)</f>
        <v>0</v>
      </c>
    </row>
    <row r="748" spans="1:7" ht="15" hidden="1" customHeight="1" outlineLevel="2" x14ac:dyDescent="0.2">
      <c r="A748" s="17" t="s">
        <v>183</v>
      </c>
      <c r="B748" s="422"/>
      <c r="C748" s="341"/>
      <c r="D748" s="341"/>
      <c r="E748" s="423"/>
      <c r="F748" s="9"/>
      <c r="G748" s="144">
        <f>IF(F746="Yes",67500,0)</f>
        <v>0</v>
      </c>
    </row>
    <row r="749" spans="1:7" ht="30" hidden="1" customHeight="1" outlineLevel="1" x14ac:dyDescent="0.2">
      <c r="A749" s="17"/>
      <c r="B749" s="422"/>
      <c r="C749" s="341"/>
      <c r="D749" s="341"/>
      <c r="E749" s="423"/>
      <c r="F749" s="9"/>
      <c r="G749" s="144"/>
    </row>
    <row r="750" spans="1:7" ht="66" hidden="1" customHeight="1" outlineLevel="1" x14ac:dyDescent="0.2">
      <c r="A750" s="237" t="s">
        <v>136</v>
      </c>
      <c r="B750" s="417"/>
      <c r="C750" s="417"/>
      <c r="D750" s="417"/>
      <c r="E750" s="417"/>
      <c r="F750" s="418"/>
      <c r="G750" s="13"/>
    </row>
    <row r="751" spans="1:7" ht="30" customHeight="1" x14ac:dyDescent="0.2">
      <c r="A751" s="5"/>
      <c r="B751" s="412"/>
      <c r="C751" s="241"/>
      <c r="D751" s="241"/>
      <c r="E751" s="242"/>
      <c r="F751" s="140"/>
      <c r="G751" s="144"/>
    </row>
    <row r="752" spans="1:7" ht="30" customHeight="1" collapsed="1" x14ac:dyDescent="0.15">
      <c r="A752" s="470" t="s">
        <v>186</v>
      </c>
      <c r="B752" s="247"/>
      <c r="C752" s="135" t="s">
        <v>134</v>
      </c>
      <c r="D752" s="135" t="s">
        <v>36</v>
      </c>
      <c r="E752" s="141" t="s">
        <v>60</v>
      </c>
      <c r="F752" s="136"/>
      <c r="G752" s="137" t="s">
        <v>22</v>
      </c>
    </row>
    <row r="753" spans="1:7" ht="30" hidden="1" customHeight="1" outlineLevel="1" x14ac:dyDescent="0.2">
      <c r="A753" s="165" t="s">
        <v>181</v>
      </c>
      <c r="B753" s="478" t="s">
        <v>228</v>
      </c>
      <c r="C753" s="478"/>
      <c r="D753" s="478"/>
      <c r="E753" s="479"/>
      <c r="F753" s="166" t="s">
        <v>61</v>
      </c>
      <c r="G753" s="170" t="s">
        <v>66</v>
      </c>
    </row>
    <row r="754" spans="1:7" s="128" customFormat="1" ht="30" hidden="1" customHeight="1" outlineLevel="1" x14ac:dyDescent="0.2">
      <c r="A754" s="157" t="s">
        <v>187</v>
      </c>
      <c r="B754" s="262"/>
      <c r="C754" s="262"/>
      <c r="D754" s="262"/>
      <c r="E754" s="469"/>
      <c r="F754" s="9" t="s">
        <v>22</v>
      </c>
      <c r="G754" s="13">
        <f>SUBTOTAL(9,G755:G764)</f>
        <v>0</v>
      </c>
    </row>
    <row r="755" spans="1:7" ht="30" hidden="1" customHeight="1" outlineLevel="2" x14ac:dyDescent="0.2">
      <c r="A755" s="17" t="s">
        <v>188</v>
      </c>
      <c r="B755" s="262"/>
      <c r="C755" s="262"/>
      <c r="D755" s="262"/>
      <c r="E755" s="469"/>
      <c r="F755" s="9" t="s">
        <v>22</v>
      </c>
      <c r="G755" s="7">
        <v>0</v>
      </c>
    </row>
    <row r="756" spans="1:7" ht="30" hidden="1" customHeight="1" outlineLevel="2" x14ac:dyDescent="0.2">
      <c r="A756" s="17" t="s">
        <v>190</v>
      </c>
      <c r="B756" s="262"/>
      <c r="C756" s="262"/>
      <c r="D756" s="262"/>
      <c r="E756" s="469"/>
      <c r="F756" s="9" t="s">
        <v>22</v>
      </c>
      <c r="G756" s="7">
        <v>0</v>
      </c>
    </row>
    <row r="757" spans="1:7" ht="30" hidden="1" customHeight="1" outlineLevel="2" x14ac:dyDescent="0.2">
      <c r="A757" s="17" t="s">
        <v>191</v>
      </c>
      <c r="B757" s="262"/>
      <c r="C757" s="262"/>
      <c r="D757" s="262"/>
      <c r="E757" s="469"/>
      <c r="F757" s="9" t="s">
        <v>22</v>
      </c>
      <c r="G757" s="7">
        <v>0</v>
      </c>
    </row>
    <row r="758" spans="1:7" ht="30" hidden="1" customHeight="1" outlineLevel="2" x14ac:dyDescent="0.2">
      <c r="A758" s="17" t="s">
        <v>192</v>
      </c>
      <c r="B758" s="262"/>
      <c r="C758" s="262"/>
      <c r="D758" s="262"/>
      <c r="E758" s="469"/>
      <c r="F758" s="9" t="s">
        <v>22</v>
      </c>
      <c r="G758" s="7">
        <v>0</v>
      </c>
    </row>
    <row r="759" spans="1:7" ht="30" hidden="1" customHeight="1" outlineLevel="2" x14ac:dyDescent="0.2">
      <c r="A759" s="17" t="s">
        <v>193</v>
      </c>
      <c r="B759" s="262"/>
      <c r="C759" s="262"/>
      <c r="D759" s="262"/>
      <c r="E759" s="469"/>
      <c r="F759" s="9" t="s">
        <v>22</v>
      </c>
      <c r="G759" s="7">
        <v>0</v>
      </c>
    </row>
    <row r="760" spans="1:7" ht="30" hidden="1" customHeight="1" outlineLevel="2" x14ac:dyDescent="0.2">
      <c r="A760" s="17" t="s">
        <v>194</v>
      </c>
      <c r="B760" s="262"/>
      <c r="C760" s="262"/>
      <c r="D760" s="262"/>
      <c r="E760" s="469"/>
      <c r="F760" s="9" t="s">
        <v>22</v>
      </c>
      <c r="G760" s="7">
        <v>0</v>
      </c>
    </row>
    <row r="761" spans="1:7" ht="30" hidden="1" customHeight="1" outlineLevel="2" x14ac:dyDescent="0.2">
      <c r="A761" s="17" t="s">
        <v>195</v>
      </c>
      <c r="B761" s="262"/>
      <c r="C761" s="262"/>
      <c r="D761" s="262"/>
      <c r="E761" s="469"/>
      <c r="F761" s="9" t="s">
        <v>22</v>
      </c>
      <c r="G761" s="7">
        <v>0</v>
      </c>
    </row>
    <row r="762" spans="1:7" ht="30" hidden="1" customHeight="1" outlineLevel="2" x14ac:dyDescent="0.2">
      <c r="A762" s="17" t="s">
        <v>196</v>
      </c>
      <c r="B762" s="262"/>
      <c r="C762" s="262"/>
      <c r="D762" s="262"/>
      <c r="E762" s="469"/>
      <c r="F762" s="9" t="s">
        <v>22</v>
      </c>
      <c r="G762" s="7">
        <v>0</v>
      </c>
    </row>
    <row r="763" spans="1:7" ht="30" hidden="1" customHeight="1" outlineLevel="2" x14ac:dyDescent="0.2">
      <c r="A763" s="17" t="s">
        <v>197</v>
      </c>
      <c r="B763" s="262"/>
      <c r="C763" s="262"/>
      <c r="D763" s="262"/>
      <c r="E763" s="469"/>
      <c r="F763" s="9" t="s">
        <v>22</v>
      </c>
      <c r="G763" s="7">
        <v>0</v>
      </c>
    </row>
    <row r="764" spans="1:7" ht="30" hidden="1" customHeight="1" outlineLevel="2" x14ac:dyDescent="0.2">
      <c r="A764" s="17" t="s">
        <v>198</v>
      </c>
      <c r="B764" s="262"/>
      <c r="C764" s="262"/>
      <c r="D764" s="262"/>
      <c r="E764" s="469"/>
      <c r="F764" s="9" t="s">
        <v>22</v>
      </c>
      <c r="G764" s="7">
        <v>0</v>
      </c>
    </row>
    <row r="765" spans="1:7" ht="11.25" hidden="1" customHeight="1" outlineLevel="1" x14ac:dyDescent="0.2">
      <c r="A765" s="17"/>
      <c r="B765" s="262"/>
      <c r="C765" s="262"/>
      <c r="D765" s="262"/>
      <c r="E765" s="469"/>
      <c r="F765" s="9"/>
      <c r="G765" s="7"/>
    </row>
    <row r="766" spans="1:7" s="128" customFormat="1" ht="30" hidden="1" customHeight="1" outlineLevel="1" x14ac:dyDescent="0.2">
      <c r="A766" s="17" t="s">
        <v>189</v>
      </c>
      <c r="B766" s="232"/>
      <c r="C766" s="232"/>
      <c r="D766" s="232"/>
      <c r="E766" s="233"/>
      <c r="F766" s="9" t="s">
        <v>22</v>
      </c>
      <c r="G766" s="7">
        <f>SUBTOTAL(9,G767:G797)</f>
        <v>0</v>
      </c>
    </row>
    <row r="767" spans="1:7" ht="30" hidden="1" customHeight="1" outlineLevel="2" x14ac:dyDescent="0.2">
      <c r="A767" s="17" t="s">
        <v>199</v>
      </c>
      <c r="B767" s="262"/>
      <c r="C767" s="262"/>
      <c r="D767" s="262"/>
      <c r="E767" s="469"/>
      <c r="F767" s="9" t="s">
        <v>22</v>
      </c>
      <c r="G767" s="7">
        <v>0</v>
      </c>
    </row>
    <row r="768" spans="1:7" ht="30" hidden="1" customHeight="1" outlineLevel="2" x14ac:dyDescent="0.2">
      <c r="A768" s="17" t="s">
        <v>200</v>
      </c>
      <c r="B768" s="262"/>
      <c r="C768" s="262"/>
      <c r="D768" s="262"/>
      <c r="E768" s="469"/>
      <c r="F768" s="9" t="s">
        <v>22</v>
      </c>
      <c r="G768" s="7">
        <v>0</v>
      </c>
    </row>
    <row r="769" spans="1:7" ht="30" hidden="1" customHeight="1" outlineLevel="2" x14ac:dyDescent="0.2">
      <c r="A769" s="17" t="s">
        <v>201</v>
      </c>
      <c r="B769" s="262"/>
      <c r="C769" s="262"/>
      <c r="D769" s="262"/>
      <c r="E769" s="469"/>
      <c r="F769" s="9" t="s">
        <v>22</v>
      </c>
      <c r="G769" s="7">
        <v>0</v>
      </c>
    </row>
    <row r="770" spans="1:7" ht="30" hidden="1" customHeight="1" outlineLevel="2" x14ac:dyDescent="0.2">
      <c r="A770" s="17" t="s">
        <v>202</v>
      </c>
      <c r="B770" s="262"/>
      <c r="C770" s="262"/>
      <c r="D770" s="262"/>
      <c r="E770" s="469"/>
      <c r="F770" s="9" t="s">
        <v>22</v>
      </c>
      <c r="G770" s="7">
        <v>0</v>
      </c>
    </row>
    <row r="771" spans="1:7" ht="30" hidden="1" customHeight="1" outlineLevel="2" x14ac:dyDescent="0.2">
      <c r="A771" s="17" t="s">
        <v>235</v>
      </c>
      <c r="B771" s="262"/>
      <c r="C771" s="262"/>
      <c r="D771" s="262"/>
      <c r="E771" s="469"/>
      <c r="F771" s="9" t="s">
        <v>22</v>
      </c>
      <c r="G771" s="7">
        <v>0</v>
      </c>
    </row>
    <row r="772" spans="1:7" ht="30" hidden="1" customHeight="1" outlineLevel="2" x14ac:dyDescent="0.2">
      <c r="A772" s="17" t="s">
        <v>203</v>
      </c>
      <c r="B772" s="262"/>
      <c r="C772" s="262"/>
      <c r="D772" s="262"/>
      <c r="E772" s="469"/>
      <c r="F772" s="9" t="s">
        <v>22</v>
      </c>
      <c r="G772" s="7">
        <v>0</v>
      </c>
    </row>
    <row r="773" spans="1:7" ht="30" hidden="1" customHeight="1" outlineLevel="2" x14ac:dyDescent="0.2">
      <c r="A773" s="17" t="s">
        <v>204</v>
      </c>
      <c r="B773" s="262"/>
      <c r="C773" s="262"/>
      <c r="D773" s="262"/>
      <c r="E773" s="469"/>
      <c r="F773" s="9" t="s">
        <v>22</v>
      </c>
      <c r="G773" s="7">
        <v>0</v>
      </c>
    </row>
    <row r="774" spans="1:7" ht="30" hidden="1" customHeight="1" outlineLevel="2" x14ac:dyDescent="0.2">
      <c r="A774" s="17" t="s">
        <v>205</v>
      </c>
      <c r="B774" s="262"/>
      <c r="C774" s="262"/>
      <c r="D774" s="262"/>
      <c r="E774" s="469"/>
      <c r="F774" s="9" t="s">
        <v>22</v>
      </c>
      <c r="G774" s="7">
        <v>0</v>
      </c>
    </row>
    <row r="775" spans="1:7" ht="30" hidden="1" customHeight="1" outlineLevel="2" x14ac:dyDescent="0.2">
      <c r="A775" s="17" t="s">
        <v>206</v>
      </c>
      <c r="B775" s="262"/>
      <c r="C775" s="262"/>
      <c r="D775" s="262"/>
      <c r="E775" s="469"/>
      <c r="F775" s="9" t="s">
        <v>22</v>
      </c>
      <c r="G775" s="7">
        <v>0</v>
      </c>
    </row>
    <row r="776" spans="1:7" ht="30" hidden="1" customHeight="1" outlineLevel="2" x14ac:dyDescent="0.2">
      <c r="A776" s="17" t="s">
        <v>207</v>
      </c>
      <c r="B776" s="262"/>
      <c r="C776" s="262"/>
      <c r="D776" s="262"/>
      <c r="E776" s="469"/>
      <c r="F776" s="9" t="s">
        <v>22</v>
      </c>
      <c r="G776" s="7">
        <v>0</v>
      </c>
    </row>
    <row r="777" spans="1:7" ht="30" hidden="1" customHeight="1" outlineLevel="2" x14ac:dyDescent="0.2">
      <c r="A777" s="17" t="s">
        <v>208</v>
      </c>
      <c r="B777" s="262"/>
      <c r="C777" s="262"/>
      <c r="D777" s="262"/>
      <c r="E777" s="469"/>
      <c r="F777" s="9" t="s">
        <v>22</v>
      </c>
      <c r="G777" s="7">
        <v>0</v>
      </c>
    </row>
    <row r="778" spans="1:7" ht="30" hidden="1" customHeight="1" outlineLevel="2" x14ac:dyDescent="0.2">
      <c r="A778" s="17" t="s">
        <v>209</v>
      </c>
      <c r="B778" s="262"/>
      <c r="C778" s="262"/>
      <c r="D778" s="262"/>
      <c r="E778" s="469"/>
      <c r="F778" s="9" t="s">
        <v>22</v>
      </c>
      <c r="G778" s="7">
        <v>0</v>
      </c>
    </row>
    <row r="779" spans="1:7" ht="30" hidden="1" customHeight="1" outlineLevel="2" x14ac:dyDescent="0.2">
      <c r="A779" s="17" t="s">
        <v>210</v>
      </c>
      <c r="B779" s="262"/>
      <c r="C779" s="262"/>
      <c r="D779" s="262"/>
      <c r="E779" s="469"/>
      <c r="F779" s="9" t="s">
        <v>22</v>
      </c>
      <c r="G779" s="7">
        <v>0</v>
      </c>
    </row>
    <row r="780" spans="1:7" ht="30" hidden="1" customHeight="1" outlineLevel="2" x14ac:dyDescent="0.2">
      <c r="A780" s="17" t="s">
        <v>211</v>
      </c>
      <c r="B780" s="262"/>
      <c r="C780" s="262"/>
      <c r="D780" s="262"/>
      <c r="E780" s="469"/>
      <c r="F780" s="9" t="s">
        <v>22</v>
      </c>
      <c r="G780" s="7"/>
    </row>
    <row r="781" spans="1:7" ht="30" hidden="1" customHeight="1" outlineLevel="2" x14ac:dyDescent="0.2">
      <c r="A781" s="33" t="s">
        <v>212</v>
      </c>
      <c r="B781" s="232"/>
      <c r="C781" s="232"/>
      <c r="D781" s="232"/>
      <c r="E781" s="233"/>
      <c r="F781" s="171" t="s">
        <v>213</v>
      </c>
      <c r="G781" s="7">
        <v>0</v>
      </c>
    </row>
    <row r="782" spans="1:7" ht="30" hidden="1" customHeight="1" outlineLevel="2" x14ac:dyDescent="0.2">
      <c r="A782" s="17" t="s">
        <v>214</v>
      </c>
      <c r="B782" s="262"/>
      <c r="C782" s="262"/>
      <c r="D782" s="262"/>
      <c r="E782" s="469"/>
      <c r="F782" s="9" t="s">
        <v>22</v>
      </c>
      <c r="G782" s="7">
        <v>0</v>
      </c>
    </row>
    <row r="783" spans="1:7" ht="30" hidden="1" customHeight="1" outlineLevel="2" x14ac:dyDescent="0.2">
      <c r="A783" s="17" t="s">
        <v>215</v>
      </c>
      <c r="B783" s="262"/>
      <c r="C783" s="262"/>
      <c r="D783" s="262"/>
      <c r="E783" s="469"/>
      <c r="F783" s="9" t="s">
        <v>22</v>
      </c>
      <c r="G783" s="7">
        <v>0</v>
      </c>
    </row>
    <row r="784" spans="1:7" ht="30" hidden="1" customHeight="1" outlineLevel="2" x14ac:dyDescent="0.2">
      <c r="A784" s="17" t="s">
        <v>216</v>
      </c>
      <c r="B784" s="262"/>
      <c r="C784" s="262"/>
      <c r="D784" s="262"/>
      <c r="E784" s="469"/>
      <c r="F784" s="9" t="s">
        <v>22</v>
      </c>
      <c r="G784" s="7">
        <v>0</v>
      </c>
    </row>
    <row r="785" spans="1:7" ht="30" hidden="1" customHeight="1" outlineLevel="2" x14ac:dyDescent="0.2">
      <c r="A785" s="17" t="s">
        <v>217</v>
      </c>
      <c r="B785" s="262"/>
      <c r="C785" s="262"/>
      <c r="D785" s="262"/>
      <c r="E785" s="469"/>
      <c r="F785" s="9" t="s">
        <v>22</v>
      </c>
      <c r="G785" s="7">
        <v>0</v>
      </c>
    </row>
    <row r="786" spans="1:7" ht="30" hidden="1" customHeight="1" outlineLevel="2" x14ac:dyDescent="0.2">
      <c r="A786" s="17" t="s">
        <v>218</v>
      </c>
      <c r="B786" s="262"/>
      <c r="C786" s="262"/>
      <c r="D786" s="262"/>
      <c r="E786" s="469"/>
      <c r="F786" s="9" t="s">
        <v>22</v>
      </c>
      <c r="G786" s="7">
        <v>0</v>
      </c>
    </row>
    <row r="787" spans="1:7" ht="30" hidden="1" customHeight="1" outlineLevel="2" x14ac:dyDescent="0.2">
      <c r="A787" s="17" t="s">
        <v>219</v>
      </c>
      <c r="B787" s="262"/>
      <c r="C787" s="262"/>
      <c r="D787" s="262"/>
      <c r="E787" s="469"/>
      <c r="F787" s="9" t="s">
        <v>22</v>
      </c>
      <c r="G787" s="7">
        <v>0</v>
      </c>
    </row>
    <row r="788" spans="1:7" ht="30" hidden="1" customHeight="1" outlineLevel="2" x14ac:dyDescent="0.2">
      <c r="A788" s="17" t="s">
        <v>220</v>
      </c>
      <c r="B788" s="262"/>
      <c r="C788" s="262"/>
      <c r="D788" s="262"/>
      <c r="E788" s="469"/>
      <c r="F788" s="9" t="s">
        <v>22</v>
      </c>
      <c r="G788" s="7">
        <v>0</v>
      </c>
    </row>
    <row r="789" spans="1:7" ht="30" hidden="1" customHeight="1" outlineLevel="2" x14ac:dyDescent="0.2">
      <c r="A789" s="17" t="s">
        <v>221</v>
      </c>
      <c r="B789" s="262"/>
      <c r="C789" s="262"/>
      <c r="D789" s="262"/>
      <c r="E789" s="469"/>
      <c r="F789" s="9" t="s">
        <v>22</v>
      </c>
      <c r="G789" s="7">
        <v>0</v>
      </c>
    </row>
    <row r="790" spans="1:7" ht="30" hidden="1" customHeight="1" outlineLevel="2" x14ac:dyDescent="0.2">
      <c r="A790" s="17" t="s">
        <v>222</v>
      </c>
      <c r="B790" s="262"/>
      <c r="C790" s="262"/>
      <c r="D790" s="262"/>
      <c r="E790" s="469"/>
      <c r="F790" s="9" t="s">
        <v>22</v>
      </c>
      <c r="G790" s="7">
        <v>0</v>
      </c>
    </row>
    <row r="791" spans="1:7" ht="30" hidden="1" customHeight="1" outlineLevel="2" x14ac:dyDescent="0.2">
      <c r="A791" s="17" t="s">
        <v>223</v>
      </c>
      <c r="B791" s="232"/>
      <c r="C791" s="232"/>
      <c r="D791" s="232"/>
      <c r="E791" s="233"/>
      <c r="F791" s="9" t="s">
        <v>329</v>
      </c>
      <c r="G791" s="7"/>
    </row>
    <row r="792" spans="1:7" ht="30" hidden="1" customHeight="1" outlineLevel="2" x14ac:dyDescent="0.2">
      <c r="A792" s="33" t="s">
        <v>319</v>
      </c>
      <c r="B792" s="229"/>
      <c r="C792" s="229"/>
      <c r="D792" s="229"/>
      <c r="E792" s="230"/>
      <c r="F792" s="148" t="str">
        <f>IF(F791="Group J","No","Yes")</f>
        <v>No</v>
      </c>
      <c r="G792" s="7"/>
    </row>
    <row r="793" spans="1:7" ht="30" hidden="1" customHeight="1" outlineLevel="2" x14ac:dyDescent="0.2">
      <c r="A793" s="172" t="s">
        <v>320</v>
      </c>
      <c r="B793" s="232"/>
      <c r="C793" s="232"/>
      <c r="D793" s="232"/>
      <c r="E793" s="233"/>
      <c r="F793" s="9" t="s">
        <v>22</v>
      </c>
      <c r="G793" s="7"/>
    </row>
    <row r="794" spans="1:7" ht="30" hidden="1" customHeight="1" outlineLevel="2" x14ac:dyDescent="0.2">
      <c r="A794" s="33" t="s">
        <v>224</v>
      </c>
      <c r="B794" s="232"/>
      <c r="C794" s="232"/>
      <c r="D794" s="232"/>
      <c r="E794" s="233"/>
      <c r="F794" s="9" t="s">
        <v>464</v>
      </c>
      <c r="G794" s="7"/>
    </row>
    <row r="795" spans="1:7" ht="30" hidden="1" customHeight="1" outlineLevel="2" x14ac:dyDescent="0.2">
      <c r="A795" s="17" t="s">
        <v>225</v>
      </c>
      <c r="B795" s="262"/>
      <c r="C795" s="262"/>
      <c r="D795" s="262"/>
      <c r="E795" s="469"/>
      <c r="F795" s="9" t="s">
        <v>22</v>
      </c>
      <c r="G795" s="7">
        <v>0</v>
      </c>
    </row>
    <row r="796" spans="1:7" ht="30" hidden="1" customHeight="1" outlineLevel="2" x14ac:dyDescent="0.2">
      <c r="A796" s="17" t="s">
        <v>226</v>
      </c>
      <c r="B796" s="262"/>
      <c r="C796" s="262"/>
      <c r="D796" s="262"/>
      <c r="E796" s="469"/>
      <c r="F796" s="9" t="s">
        <v>22</v>
      </c>
      <c r="G796" s="7">
        <v>0</v>
      </c>
    </row>
    <row r="797" spans="1:7" ht="30" hidden="1" customHeight="1" outlineLevel="2" x14ac:dyDescent="0.2">
      <c r="A797" s="17" t="s">
        <v>227</v>
      </c>
      <c r="B797" s="262"/>
      <c r="C797" s="262"/>
      <c r="D797" s="262"/>
      <c r="E797" s="469"/>
      <c r="F797" s="9" t="s">
        <v>22</v>
      </c>
      <c r="G797" s="7">
        <v>0</v>
      </c>
    </row>
    <row r="798" spans="1:7" ht="30" hidden="1" customHeight="1" outlineLevel="2" x14ac:dyDescent="0.2">
      <c r="A798" s="302"/>
      <c r="B798" s="229"/>
      <c r="C798" s="229"/>
      <c r="D798" s="229"/>
      <c r="E798" s="229"/>
      <c r="F798" s="230"/>
      <c r="G798" s="7"/>
    </row>
    <row r="799" spans="1:7" ht="66" hidden="1" customHeight="1" outlineLevel="1" x14ac:dyDescent="0.2">
      <c r="A799" s="237" t="s">
        <v>136</v>
      </c>
      <c r="B799" s="260"/>
      <c r="C799" s="260"/>
      <c r="D799" s="260"/>
      <c r="E799" s="260"/>
      <c r="F799" s="260"/>
      <c r="G799" s="13"/>
    </row>
    <row r="800" spans="1:7" ht="30" customHeight="1" thickBot="1" x14ac:dyDescent="0.25">
      <c r="A800" s="17"/>
      <c r="B800" s="221"/>
      <c r="C800" s="221"/>
      <c r="D800" s="221"/>
      <c r="E800" s="222"/>
      <c r="F800" s="173"/>
      <c r="G800" s="144"/>
    </row>
    <row r="801" spans="1:7" ht="30" customHeight="1" x14ac:dyDescent="0.15">
      <c r="A801" s="461" t="s">
        <v>124</v>
      </c>
      <c r="B801" s="462"/>
      <c r="C801" s="462"/>
      <c r="D801" s="462"/>
      <c r="E801" s="462"/>
      <c r="F801" s="462"/>
      <c r="G801" s="471"/>
    </row>
    <row r="802" spans="1:7" ht="30" customHeight="1" x14ac:dyDescent="0.2">
      <c r="A802" s="2" t="s">
        <v>125</v>
      </c>
      <c r="B802" s="472"/>
      <c r="C802" s="473"/>
      <c r="D802" s="474"/>
      <c r="E802" s="15" t="s">
        <v>133</v>
      </c>
      <c r="F802" s="15" t="s">
        <v>61</v>
      </c>
      <c r="G802" s="29" t="s">
        <v>126</v>
      </c>
    </row>
    <row r="803" spans="1:7" ht="30" customHeight="1" x14ac:dyDescent="0.2">
      <c r="A803" s="17" t="s">
        <v>500</v>
      </c>
      <c r="B803" s="228"/>
      <c r="C803" s="229"/>
      <c r="D803" s="230"/>
      <c r="E803" s="9" t="s">
        <v>36</v>
      </c>
      <c r="F803" s="9" t="s">
        <v>22</v>
      </c>
      <c r="G803" s="151" t="s">
        <v>22</v>
      </c>
    </row>
    <row r="804" spans="1:7" ht="30" customHeight="1" x14ac:dyDescent="0.2">
      <c r="A804" s="17" t="s">
        <v>513</v>
      </c>
      <c r="B804" s="228"/>
      <c r="C804" s="229"/>
      <c r="D804" s="230"/>
      <c r="E804" s="9" t="s">
        <v>36</v>
      </c>
      <c r="F804" s="9" t="s">
        <v>22</v>
      </c>
      <c r="G804" s="151" t="s">
        <v>22</v>
      </c>
    </row>
    <row r="805" spans="1:7" ht="30" customHeight="1" x14ac:dyDescent="0.2">
      <c r="A805" s="17" t="s">
        <v>509</v>
      </c>
      <c r="B805" s="228"/>
      <c r="C805" s="229"/>
      <c r="D805" s="230"/>
      <c r="E805" s="9" t="s">
        <v>36</v>
      </c>
      <c r="F805" s="9" t="s">
        <v>22</v>
      </c>
      <c r="G805" s="151" t="s">
        <v>22</v>
      </c>
    </row>
    <row r="806" spans="1:7" ht="30" customHeight="1" x14ac:dyDescent="0.2">
      <c r="A806" s="17" t="s">
        <v>128</v>
      </c>
      <c r="B806" s="228"/>
      <c r="C806" s="229"/>
      <c r="D806" s="230"/>
      <c r="E806" s="9" t="s">
        <v>36</v>
      </c>
      <c r="F806" s="9" t="s">
        <v>22</v>
      </c>
      <c r="G806" s="151" t="s">
        <v>22</v>
      </c>
    </row>
    <row r="807" spans="1:7" ht="30" customHeight="1" x14ac:dyDescent="0.2">
      <c r="A807" s="17" t="s">
        <v>510</v>
      </c>
      <c r="B807" s="228"/>
      <c r="C807" s="229"/>
      <c r="D807" s="230"/>
      <c r="E807" s="9" t="s">
        <v>36</v>
      </c>
      <c r="F807" s="9" t="s">
        <v>22</v>
      </c>
      <c r="G807" s="151" t="s">
        <v>22</v>
      </c>
    </row>
    <row r="808" spans="1:7" ht="30" customHeight="1" x14ac:dyDescent="0.2">
      <c r="A808" s="17" t="s">
        <v>511</v>
      </c>
      <c r="B808" s="228"/>
      <c r="C808" s="229"/>
      <c r="D808" s="230"/>
      <c r="E808" s="9" t="s">
        <v>36</v>
      </c>
      <c r="F808" s="9" t="s">
        <v>22</v>
      </c>
      <c r="G808" s="151" t="s">
        <v>22</v>
      </c>
    </row>
    <row r="809" spans="1:7" ht="30" customHeight="1" x14ac:dyDescent="0.2">
      <c r="A809" s="17" t="s">
        <v>512</v>
      </c>
      <c r="B809" s="228"/>
      <c r="C809" s="229"/>
      <c r="D809" s="230"/>
      <c r="E809" s="9" t="s">
        <v>36</v>
      </c>
      <c r="F809" s="9" t="s">
        <v>22</v>
      </c>
      <c r="G809" s="151" t="s">
        <v>22</v>
      </c>
    </row>
    <row r="810" spans="1:7" ht="30" customHeight="1" thickBot="1" x14ac:dyDescent="0.25">
      <c r="A810" s="17"/>
      <c r="B810" s="475"/>
      <c r="C810" s="476"/>
      <c r="D810" s="477"/>
      <c r="E810" s="9"/>
      <c r="F810" s="9"/>
      <c r="G810" s="7"/>
    </row>
    <row r="811" spans="1:7" ht="30" customHeight="1" thickBot="1" x14ac:dyDescent="0.2">
      <c r="A811" s="296" t="s">
        <v>242</v>
      </c>
      <c r="B811" s="297"/>
      <c r="C811" s="297"/>
      <c r="D811" s="297"/>
      <c r="E811" s="297"/>
      <c r="F811" s="297"/>
      <c r="G811" s="298"/>
    </row>
    <row r="812" spans="1:7" ht="30" customHeight="1" outlineLevel="1" x14ac:dyDescent="0.2">
      <c r="A812" s="174" t="s">
        <v>58</v>
      </c>
      <c r="B812" s="175"/>
      <c r="C812" s="176"/>
      <c r="D812" s="177"/>
      <c r="E812" s="176"/>
      <c r="F812" s="178"/>
      <c r="G812" s="179">
        <v>0</v>
      </c>
    </row>
    <row r="813" spans="1:7" ht="30" customHeight="1" outlineLevel="1" x14ac:dyDescent="0.2">
      <c r="A813" s="180" t="s">
        <v>240</v>
      </c>
      <c r="B813" s="181"/>
      <c r="C813" s="182"/>
      <c r="D813" s="183"/>
      <c r="E813" s="182"/>
      <c r="F813" s="184"/>
      <c r="G813" s="185">
        <v>0</v>
      </c>
    </row>
    <row r="814" spans="1:7" ht="30" customHeight="1" outlineLevel="1" x14ac:dyDescent="0.2">
      <c r="A814" s="180" t="s">
        <v>471</v>
      </c>
      <c r="B814" s="181"/>
      <c r="C814" s="182"/>
      <c r="D814" s="183"/>
      <c r="E814" s="182"/>
      <c r="F814" s="184"/>
      <c r="G814" s="185">
        <v>0</v>
      </c>
    </row>
    <row r="815" spans="1:7" ht="30" customHeight="1" outlineLevel="1" x14ac:dyDescent="0.2">
      <c r="A815" s="180" t="s">
        <v>166</v>
      </c>
      <c r="B815" s="186"/>
      <c r="C815" s="182"/>
      <c r="D815" s="183"/>
      <c r="E815" s="182"/>
      <c r="F815" s="187"/>
      <c r="G815" s="185">
        <v>0</v>
      </c>
    </row>
    <row r="816" spans="1:7" ht="30" customHeight="1" outlineLevel="1" x14ac:dyDescent="0.2">
      <c r="A816" s="180" t="s">
        <v>241</v>
      </c>
      <c r="B816" s="186"/>
      <c r="C816" s="182"/>
      <c r="D816" s="183"/>
      <c r="E816" s="182"/>
      <c r="F816" s="184"/>
      <c r="G816" s="185">
        <v>0</v>
      </c>
    </row>
    <row r="817" spans="1:9" ht="30" customHeight="1" outlineLevel="1" thickBot="1" x14ac:dyDescent="0.25">
      <c r="A817" s="180" t="s">
        <v>162</v>
      </c>
      <c r="B817" s="186"/>
      <c r="C817" s="182"/>
      <c r="D817" s="183"/>
      <c r="E817" s="182"/>
      <c r="F817" s="184"/>
      <c r="G817" s="188">
        <f>SUM(G812:G816)</f>
        <v>0</v>
      </c>
    </row>
    <row r="818" spans="1:9" ht="10.5" customHeight="1" collapsed="1" thickTop="1" x14ac:dyDescent="0.2">
      <c r="A818" s="431"/>
      <c r="B818" s="341"/>
      <c r="C818" s="341"/>
      <c r="D818" s="341"/>
      <c r="E818" s="341"/>
      <c r="F818" s="341"/>
      <c r="G818" s="379"/>
    </row>
    <row r="819" spans="1:9" ht="30" hidden="1" customHeight="1" outlineLevel="1" x14ac:dyDescent="0.2">
      <c r="A819" s="180" t="s">
        <v>59</v>
      </c>
      <c r="B819" s="186"/>
      <c r="C819" s="182"/>
      <c r="D819" s="183"/>
      <c r="E819" s="182"/>
      <c r="F819" s="184"/>
      <c r="G819" s="185">
        <v>0</v>
      </c>
    </row>
    <row r="820" spans="1:9" ht="30" hidden="1" customHeight="1" outlineLevel="1" x14ac:dyDescent="0.2">
      <c r="A820" s="180" t="s">
        <v>243</v>
      </c>
      <c r="B820" s="186"/>
      <c r="C820" s="182"/>
      <c r="D820" s="183"/>
      <c r="E820" s="182"/>
      <c r="F820" s="187"/>
      <c r="G820" s="185">
        <v>0</v>
      </c>
      <c r="I820" s="8" t="str">
        <f>A820</f>
        <v xml:space="preserve">MONTHLY SASRIA </v>
      </c>
    </row>
    <row r="821" spans="1:9" ht="30" hidden="1" customHeight="1" outlineLevel="1" x14ac:dyDescent="0.2">
      <c r="A821" s="180" t="s">
        <v>472</v>
      </c>
      <c r="B821" s="181"/>
      <c r="C821" s="182"/>
      <c r="D821" s="183"/>
      <c r="E821" s="182"/>
      <c r="F821" s="184"/>
      <c r="G821" s="185">
        <v>0</v>
      </c>
    </row>
    <row r="822" spans="1:9" ht="30" hidden="1" customHeight="1" outlineLevel="1" x14ac:dyDescent="0.2">
      <c r="A822" s="180" t="s">
        <v>165</v>
      </c>
      <c r="B822" s="186"/>
      <c r="C822" s="182"/>
      <c r="D822" s="183"/>
      <c r="E822" s="182"/>
      <c r="F822" s="187"/>
      <c r="G822" s="185">
        <v>0</v>
      </c>
    </row>
    <row r="823" spans="1:9" ht="30" hidden="1" customHeight="1" outlineLevel="1" x14ac:dyDescent="0.2">
      <c r="A823" s="180" t="s">
        <v>239</v>
      </c>
      <c r="B823" s="186"/>
      <c r="C823" s="182"/>
      <c r="D823" s="189"/>
      <c r="E823" s="182"/>
      <c r="F823" s="182"/>
      <c r="G823" s="185">
        <v>0</v>
      </c>
    </row>
    <row r="824" spans="1:9" ht="30" hidden="1" customHeight="1" outlineLevel="1" thickBot="1" x14ac:dyDescent="0.25">
      <c r="A824" s="180" t="s">
        <v>131</v>
      </c>
      <c r="B824" s="186"/>
      <c r="C824" s="182"/>
      <c r="D824" s="183"/>
      <c r="E824" s="182"/>
      <c r="F824" s="184"/>
      <c r="G824" s="188">
        <f>SUM(G819:G823)</f>
        <v>0</v>
      </c>
    </row>
    <row r="825" spans="1:9" ht="13.5" customHeight="1" thickBot="1" x14ac:dyDescent="0.25">
      <c r="A825" s="180"/>
      <c r="B825" s="186"/>
      <c r="C825" s="182"/>
      <c r="D825" s="183"/>
      <c r="E825" s="182"/>
      <c r="F825" s="184"/>
      <c r="G825" s="185"/>
    </row>
    <row r="826" spans="1:9" ht="30" customHeight="1" x14ac:dyDescent="0.15">
      <c r="A826" s="461" t="s">
        <v>130</v>
      </c>
      <c r="B826" s="462"/>
      <c r="C826" s="462"/>
      <c r="D826" s="462"/>
      <c r="E826" s="463"/>
      <c r="F826" s="464" t="s">
        <v>161</v>
      </c>
      <c r="G826" s="465"/>
    </row>
    <row r="827" spans="1:9" ht="35.25" customHeight="1" x14ac:dyDescent="0.2">
      <c r="A827" s="466" t="s">
        <v>160</v>
      </c>
      <c r="B827" s="467"/>
      <c r="C827" s="467"/>
      <c r="D827" s="467"/>
      <c r="E827" s="468"/>
      <c r="F827" s="358" t="s">
        <v>36</v>
      </c>
      <c r="G827" s="454"/>
    </row>
    <row r="828" spans="1:9" ht="35.25" customHeight="1" x14ac:dyDescent="0.2">
      <c r="A828" s="304" t="s">
        <v>251</v>
      </c>
      <c r="B828" s="238"/>
      <c r="C828" s="238"/>
      <c r="D828" s="238"/>
      <c r="E828" s="239"/>
      <c r="F828" s="358" t="s">
        <v>36</v>
      </c>
      <c r="G828" s="454"/>
    </row>
    <row r="829" spans="1:9" ht="35.25" customHeight="1" x14ac:dyDescent="0.15">
      <c r="A829" s="432"/>
      <c r="B829" s="433"/>
      <c r="C829" s="433"/>
      <c r="D829" s="433"/>
      <c r="E829" s="433"/>
      <c r="F829" s="433"/>
      <c r="G829" s="434"/>
    </row>
    <row r="830" spans="1:9" ht="35.25" customHeight="1" x14ac:dyDescent="0.15">
      <c r="A830" s="435"/>
      <c r="B830" s="436"/>
      <c r="C830" s="436"/>
      <c r="D830" s="436"/>
      <c r="E830" s="436"/>
      <c r="F830" s="436"/>
      <c r="G830" s="437"/>
    </row>
    <row r="831" spans="1:9" ht="37.5" customHeight="1" x14ac:dyDescent="0.15">
      <c r="A831" s="438" t="s">
        <v>236</v>
      </c>
      <c r="B831" s="439"/>
      <c r="C831" s="439"/>
      <c r="D831" s="439"/>
      <c r="E831" s="439"/>
      <c r="F831" s="439"/>
      <c r="G831" s="440"/>
    </row>
    <row r="832" spans="1:9" ht="30" customHeight="1" x14ac:dyDescent="0.15">
      <c r="A832" s="441" t="s">
        <v>237</v>
      </c>
      <c r="B832" s="442"/>
      <c r="C832" s="442"/>
      <c r="D832" s="442"/>
      <c r="E832" s="442"/>
      <c r="F832" s="442"/>
      <c r="G832" s="443"/>
    </row>
    <row r="833" spans="1:7" ht="39.75" customHeight="1" x14ac:dyDescent="0.15">
      <c r="A833" s="441" t="s">
        <v>238</v>
      </c>
      <c r="B833" s="442"/>
      <c r="C833" s="442"/>
      <c r="D833" s="442"/>
      <c r="E833" s="442"/>
      <c r="F833" s="442"/>
      <c r="G833" s="443"/>
    </row>
    <row r="834" spans="1:7" ht="63" customHeight="1" x14ac:dyDescent="0.15">
      <c r="A834" s="458" t="s">
        <v>466</v>
      </c>
      <c r="B834" s="459"/>
      <c r="C834" s="459"/>
      <c r="D834" s="459"/>
      <c r="E834" s="459"/>
      <c r="F834" s="459"/>
      <c r="G834" s="460"/>
    </row>
    <row r="835" spans="1:7" ht="30" customHeight="1" x14ac:dyDescent="0.2">
      <c r="A835" s="455"/>
      <c r="B835" s="456"/>
      <c r="C835" s="456"/>
      <c r="D835" s="456"/>
      <c r="E835" s="456"/>
      <c r="F835" s="456"/>
      <c r="G835" s="457"/>
    </row>
    <row r="836" spans="1:7" ht="30" customHeight="1" x14ac:dyDescent="0.15">
      <c r="A836" s="444"/>
      <c r="B836" s="445"/>
      <c r="C836" s="446"/>
      <c r="D836" s="450"/>
      <c r="E836" s="446"/>
      <c r="F836" s="450"/>
      <c r="G836" s="452"/>
    </row>
    <row r="837" spans="1:7" ht="30" customHeight="1" x14ac:dyDescent="0.15">
      <c r="A837" s="447"/>
      <c r="B837" s="448"/>
      <c r="C837" s="449"/>
      <c r="D837" s="451"/>
      <c r="E837" s="449"/>
      <c r="F837" s="451"/>
      <c r="G837" s="453"/>
    </row>
    <row r="838" spans="1:7" ht="30" customHeight="1" thickBot="1" x14ac:dyDescent="0.2">
      <c r="A838" s="426" t="s">
        <v>246</v>
      </c>
      <c r="B838" s="427"/>
      <c r="C838" s="428"/>
      <c r="D838" s="429" t="s">
        <v>244</v>
      </c>
      <c r="E838" s="428"/>
      <c r="F838" s="429" t="s">
        <v>245</v>
      </c>
      <c r="G838" s="430"/>
    </row>
    <row r="839" spans="1:7" ht="15" customHeight="1" x14ac:dyDescent="0.15"/>
    <row r="840" spans="1:7" ht="15" customHeight="1" x14ac:dyDescent="0.15"/>
    <row r="841" spans="1:7" ht="15" customHeight="1" x14ac:dyDescent="0.15"/>
  </sheetData>
  <dataConsolidate/>
  <mergeCells count="918">
    <mergeCell ref="B378:E378"/>
    <mergeCell ref="B379:E379"/>
    <mergeCell ref="B371:E371"/>
    <mergeCell ref="B355:E355"/>
    <mergeCell ref="B357:E357"/>
    <mergeCell ref="B358:E358"/>
    <mergeCell ref="B364:E364"/>
    <mergeCell ref="B365:E365"/>
    <mergeCell ref="B368:E368"/>
    <mergeCell ref="B375:E375"/>
    <mergeCell ref="B360:E360"/>
    <mergeCell ref="B359:E359"/>
    <mergeCell ref="B372:E372"/>
    <mergeCell ref="B373:E373"/>
    <mergeCell ref="B374:E374"/>
    <mergeCell ref="B376:E376"/>
    <mergeCell ref="B377:E377"/>
    <mergeCell ref="A811:G811"/>
    <mergeCell ref="A798:F798"/>
    <mergeCell ref="B808:D808"/>
    <mergeCell ref="B810:D810"/>
    <mergeCell ref="B753:E753"/>
    <mergeCell ref="B754:E754"/>
    <mergeCell ref="B755:E755"/>
    <mergeCell ref="B780:E780"/>
    <mergeCell ref="B779:E779"/>
    <mergeCell ref="B778:E778"/>
    <mergeCell ref="B777:E777"/>
    <mergeCell ref="B776:E776"/>
    <mergeCell ref="B775:E775"/>
    <mergeCell ref="B773:E773"/>
    <mergeCell ref="B760:E760"/>
    <mergeCell ref="B759:E759"/>
    <mergeCell ref="B758:E758"/>
    <mergeCell ref="B757:E757"/>
    <mergeCell ref="B756:E756"/>
    <mergeCell ref="B771:E771"/>
    <mergeCell ref="B770:E770"/>
    <mergeCell ref="B769:E769"/>
    <mergeCell ref="B768:E768"/>
    <mergeCell ref="B767:E767"/>
    <mergeCell ref="B809:D809"/>
    <mergeCell ref="B797:E797"/>
    <mergeCell ref="B774:E774"/>
    <mergeCell ref="B796:E796"/>
    <mergeCell ref="B795:E795"/>
    <mergeCell ref="B794:E794"/>
    <mergeCell ref="B793:E793"/>
    <mergeCell ref="B791:E791"/>
    <mergeCell ref="B790:E790"/>
    <mergeCell ref="B806:D806"/>
    <mergeCell ref="B807:D807"/>
    <mergeCell ref="B805:D805"/>
    <mergeCell ref="B786:E786"/>
    <mergeCell ref="B792:E792"/>
    <mergeCell ref="B804:D804"/>
    <mergeCell ref="A799:F799"/>
    <mergeCell ref="A801:G801"/>
    <mergeCell ref="B802:D802"/>
    <mergeCell ref="B803:D803"/>
    <mergeCell ref="B789:E789"/>
    <mergeCell ref="B788:E788"/>
    <mergeCell ref="B787:E787"/>
    <mergeCell ref="B772:E772"/>
    <mergeCell ref="B749:E749"/>
    <mergeCell ref="A750:F750"/>
    <mergeCell ref="B751:E751"/>
    <mergeCell ref="B785:E785"/>
    <mergeCell ref="B784:E784"/>
    <mergeCell ref="B783:E783"/>
    <mergeCell ref="B782:E782"/>
    <mergeCell ref="B781:E781"/>
    <mergeCell ref="A752:B752"/>
    <mergeCell ref="B766:E766"/>
    <mergeCell ref="B765:E765"/>
    <mergeCell ref="B764:E764"/>
    <mergeCell ref="B763:E763"/>
    <mergeCell ref="B762:E762"/>
    <mergeCell ref="B761:E761"/>
    <mergeCell ref="A838:C838"/>
    <mergeCell ref="D838:E838"/>
    <mergeCell ref="F838:G838"/>
    <mergeCell ref="A818:G818"/>
    <mergeCell ref="A828:E828"/>
    <mergeCell ref="A829:G829"/>
    <mergeCell ref="A830:G830"/>
    <mergeCell ref="A831:G831"/>
    <mergeCell ref="A832:G832"/>
    <mergeCell ref="A833:G833"/>
    <mergeCell ref="A836:C837"/>
    <mergeCell ref="D836:E837"/>
    <mergeCell ref="F836:G837"/>
    <mergeCell ref="F828:G828"/>
    <mergeCell ref="A835:G835"/>
    <mergeCell ref="A834:G834"/>
    <mergeCell ref="A826:E826"/>
    <mergeCell ref="F826:G826"/>
    <mergeCell ref="A827:E827"/>
    <mergeCell ref="F827:G827"/>
    <mergeCell ref="B744:E744"/>
    <mergeCell ref="B745:E745"/>
    <mergeCell ref="B746:E746"/>
    <mergeCell ref="B747:E747"/>
    <mergeCell ref="A737:F737"/>
    <mergeCell ref="B738:E738"/>
    <mergeCell ref="A740:G740"/>
    <mergeCell ref="B741:E741"/>
    <mergeCell ref="B748:E748"/>
    <mergeCell ref="B742:E742"/>
    <mergeCell ref="B743:E743"/>
    <mergeCell ref="B734:E734"/>
    <mergeCell ref="B735:E735"/>
    <mergeCell ref="B736:E736"/>
    <mergeCell ref="B726:E726"/>
    <mergeCell ref="A730:F730"/>
    <mergeCell ref="B731:E731"/>
    <mergeCell ref="A732:B732"/>
    <mergeCell ref="E732:F732"/>
    <mergeCell ref="A733:G733"/>
    <mergeCell ref="B721:E721"/>
    <mergeCell ref="B723:E723"/>
    <mergeCell ref="B724:E724"/>
    <mergeCell ref="B725:E725"/>
    <mergeCell ref="B727:E727"/>
    <mergeCell ref="B728:E728"/>
    <mergeCell ref="B729:E729"/>
    <mergeCell ref="B719:E719"/>
    <mergeCell ref="B720:E720"/>
    <mergeCell ref="B696:E696"/>
    <mergeCell ref="B697:E697"/>
    <mergeCell ref="A698:F698"/>
    <mergeCell ref="B717:E717"/>
    <mergeCell ref="B711:C711"/>
    <mergeCell ref="B688:F688"/>
    <mergeCell ref="B689:F689"/>
    <mergeCell ref="B712:E712"/>
    <mergeCell ref="B713:E713"/>
    <mergeCell ref="B714:E714"/>
    <mergeCell ref="B715:E715"/>
    <mergeCell ref="B716:E716"/>
    <mergeCell ref="D705:E705"/>
    <mergeCell ref="D706:E706"/>
    <mergeCell ref="D707:E707"/>
    <mergeCell ref="D708:E708"/>
    <mergeCell ref="D709:E709"/>
    <mergeCell ref="D710:E710"/>
    <mergeCell ref="D711:E711"/>
    <mergeCell ref="D704:E704"/>
    <mergeCell ref="B699:E699"/>
    <mergeCell ref="A702:G702"/>
    <mergeCell ref="B690:E690"/>
    <mergeCell ref="A700:B700"/>
    <mergeCell ref="E700:F700"/>
    <mergeCell ref="A701:G701"/>
    <mergeCell ref="B691:E691"/>
    <mergeCell ref="B692:E692"/>
    <mergeCell ref="D703:E703"/>
    <mergeCell ref="B718:E718"/>
    <mergeCell ref="B305:E305"/>
    <mergeCell ref="B307:E307"/>
    <mergeCell ref="A308:F308"/>
    <mergeCell ref="B309:E309"/>
    <mergeCell ref="A647:B647"/>
    <mergeCell ref="E647:F647"/>
    <mergeCell ref="B679:E679"/>
    <mergeCell ref="B680:E680"/>
    <mergeCell ref="B669:E669"/>
    <mergeCell ref="B670:E670"/>
    <mergeCell ref="B671:E671"/>
    <mergeCell ref="B672:E672"/>
    <mergeCell ref="B673:E673"/>
    <mergeCell ref="B665:E665"/>
    <mergeCell ref="B693:E693"/>
    <mergeCell ref="B694:E694"/>
    <mergeCell ref="B695:E695"/>
    <mergeCell ref="E666:F666"/>
    <mergeCell ref="B284:E284"/>
    <mergeCell ref="B213:E213"/>
    <mergeCell ref="B214:E214"/>
    <mergeCell ref="B215:E215"/>
    <mergeCell ref="B216:E216"/>
    <mergeCell ref="B217:E217"/>
    <mergeCell ref="B218:E218"/>
    <mergeCell ref="B276:E276"/>
    <mergeCell ref="B674:E674"/>
    <mergeCell ref="A667:G667"/>
    <mergeCell ref="A648:G648"/>
    <mergeCell ref="B300:E300"/>
    <mergeCell ref="B301:E301"/>
    <mergeCell ref="B302:E302"/>
    <mergeCell ref="B303:E303"/>
    <mergeCell ref="A645:F645"/>
    <mergeCell ref="B646:E646"/>
    <mergeCell ref="A668:G668"/>
    <mergeCell ref="B366:E366"/>
    <mergeCell ref="B367:E367"/>
    <mergeCell ref="B369:E369"/>
    <mergeCell ref="B370:E370"/>
    <mergeCell ref="B380:E380"/>
    <mergeCell ref="B382:E382"/>
    <mergeCell ref="B269:E269"/>
    <mergeCell ref="B252:E252"/>
    <mergeCell ref="B253:E253"/>
    <mergeCell ref="B255:E255"/>
    <mergeCell ref="B207:E207"/>
    <mergeCell ref="B208:E208"/>
    <mergeCell ref="B209:E209"/>
    <mergeCell ref="B210:E210"/>
    <mergeCell ref="B211:E211"/>
    <mergeCell ref="B212:E212"/>
    <mergeCell ref="B219:E219"/>
    <mergeCell ref="B220:E220"/>
    <mergeCell ref="B287:E287"/>
    <mergeCell ref="B222:E222"/>
    <mergeCell ref="B223:E223"/>
    <mergeCell ref="B224:E224"/>
    <mergeCell ref="B225:E225"/>
    <mergeCell ref="B226:E226"/>
    <mergeCell ref="B227:E227"/>
    <mergeCell ref="B228:E228"/>
    <mergeCell ref="B229:E229"/>
    <mergeCell ref="B230:E230"/>
    <mergeCell ref="B231:E231"/>
    <mergeCell ref="B277:E277"/>
    <mergeCell ref="B261:E261"/>
    <mergeCell ref="B262:E262"/>
    <mergeCell ref="B263:E263"/>
    <mergeCell ref="B264:E264"/>
    <mergeCell ref="B265:E265"/>
    <mergeCell ref="B266:E266"/>
    <mergeCell ref="B267:E267"/>
    <mergeCell ref="B257:E257"/>
    <mergeCell ref="B258:E258"/>
    <mergeCell ref="B259:E259"/>
    <mergeCell ref="B260:E260"/>
    <mergeCell ref="B268:E268"/>
    <mergeCell ref="B183:E183"/>
    <mergeCell ref="B236:E236"/>
    <mergeCell ref="B237:E237"/>
    <mergeCell ref="B238:E238"/>
    <mergeCell ref="B195:E195"/>
    <mergeCell ref="B196:E196"/>
    <mergeCell ref="B197:E197"/>
    <mergeCell ref="B198:E198"/>
    <mergeCell ref="B199:E199"/>
    <mergeCell ref="B200:E200"/>
    <mergeCell ref="B202:E202"/>
    <mergeCell ref="B203:E203"/>
    <mergeCell ref="B204:E204"/>
    <mergeCell ref="B205:E205"/>
    <mergeCell ref="B206:E206"/>
    <mergeCell ref="B658:E658"/>
    <mergeCell ref="B659:E659"/>
    <mergeCell ref="B141:E141"/>
    <mergeCell ref="B142:E142"/>
    <mergeCell ref="B143:E143"/>
    <mergeCell ref="B144:E144"/>
    <mergeCell ref="B145:E145"/>
    <mergeCell ref="B146:E146"/>
    <mergeCell ref="B136:E136"/>
    <mergeCell ref="B137:E137"/>
    <mergeCell ref="B138:E138"/>
    <mergeCell ref="B139:E139"/>
    <mergeCell ref="B140:E140"/>
    <mergeCell ref="B166:E166"/>
    <mergeCell ref="B184:E184"/>
    <mergeCell ref="B201:E201"/>
    <mergeCell ref="B189:E189"/>
    <mergeCell ref="B190:E190"/>
    <mergeCell ref="B191:E191"/>
    <mergeCell ref="B192:E192"/>
    <mergeCell ref="B193:E193"/>
    <mergeCell ref="B194:E194"/>
    <mergeCell ref="E288:F288"/>
    <mergeCell ref="B274:E274"/>
    <mergeCell ref="B687:F687"/>
    <mergeCell ref="B650:E650"/>
    <mergeCell ref="B681:E681"/>
    <mergeCell ref="B682:E682"/>
    <mergeCell ref="B683:E683"/>
    <mergeCell ref="B684:F684"/>
    <mergeCell ref="B685:F685"/>
    <mergeCell ref="B686:F686"/>
    <mergeCell ref="B660:E660"/>
    <mergeCell ref="B661:E661"/>
    <mergeCell ref="B662:E662"/>
    <mergeCell ref="B663:E663"/>
    <mergeCell ref="A664:F664"/>
    <mergeCell ref="B651:E651"/>
    <mergeCell ref="B652:E652"/>
    <mergeCell ref="B653:E653"/>
    <mergeCell ref="B675:E675"/>
    <mergeCell ref="B676:E676"/>
    <mergeCell ref="B677:E677"/>
    <mergeCell ref="B678:E678"/>
    <mergeCell ref="B654:E654"/>
    <mergeCell ref="B655:E655"/>
    <mergeCell ref="B656:E656"/>
    <mergeCell ref="B657:E657"/>
    <mergeCell ref="B282:E282"/>
    <mergeCell ref="B283:E283"/>
    <mergeCell ref="B279:E279"/>
    <mergeCell ref="B280:E280"/>
    <mergeCell ref="B129:E129"/>
    <mergeCell ref="B130:E130"/>
    <mergeCell ref="B131:E131"/>
    <mergeCell ref="B132:E132"/>
    <mergeCell ref="B133:E133"/>
    <mergeCell ref="B134:E134"/>
    <mergeCell ref="B135:E135"/>
    <mergeCell ref="B256:E256"/>
    <mergeCell ref="B249:E249"/>
    <mergeCell ref="B234:E234"/>
    <mergeCell ref="B235:E235"/>
    <mergeCell ref="B275:E275"/>
    <mergeCell ref="B250:E250"/>
    <mergeCell ref="B251:E251"/>
    <mergeCell ref="B254:E254"/>
    <mergeCell ref="A188:G188"/>
    <mergeCell ref="B179:E179"/>
    <mergeCell ref="B180:E180"/>
    <mergeCell ref="B181:E181"/>
    <mergeCell ref="B182:E182"/>
    <mergeCell ref="B124:E125"/>
    <mergeCell ref="F124:F125"/>
    <mergeCell ref="G124:G125"/>
    <mergeCell ref="A122:F122"/>
    <mergeCell ref="A123:G123"/>
    <mergeCell ref="A120:G120"/>
    <mergeCell ref="E126:F126"/>
    <mergeCell ref="A127:G127"/>
    <mergeCell ref="B128:E128"/>
    <mergeCell ref="B88:C88"/>
    <mergeCell ref="D88:E88"/>
    <mergeCell ref="F88:G88"/>
    <mergeCell ref="B89:C89"/>
    <mergeCell ref="D89:E89"/>
    <mergeCell ref="F89:G89"/>
    <mergeCell ref="A115:G115"/>
    <mergeCell ref="A121:F121"/>
    <mergeCell ref="A99:G99"/>
    <mergeCell ref="A105:G105"/>
    <mergeCell ref="E109:G109"/>
    <mergeCell ref="E114:G114"/>
    <mergeCell ref="E111:G113"/>
    <mergeCell ref="E106:G108"/>
    <mergeCell ref="B107:C107"/>
    <mergeCell ref="B108:C108"/>
    <mergeCell ref="B109:C109"/>
    <mergeCell ref="B113:C113"/>
    <mergeCell ref="A110:G110"/>
    <mergeCell ref="A91:G91"/>
    <mergeCell ref="B94:G94"/>
    <mergeCell ref="B95:C95"/>
    <mergeCell ref="B96:C96"/>
    <mergeCell ref="B97:C97"/>
    <mergeCell ref="B86:C86"/>
    <mergeCell ref="D86:E86"/>
    <mergeCell ref="F86:G86"/>
    <mergeCell ref="B87:C87"/>
    <mergeCell ref="D87:E87"/>
    <mergeCell ref="F87:G87"/>
    <mergeCell ref="B84:C84"/>
    <mergeCell ref="D84:E84"/>
    <mergeCell ref="F84:G84"/>
    <mergeCell ref="B85:C85"/>
    <mergeCell ref="D85:E85"/>
    <mergeCell ref="F85:G85"/>
    <mergeCell ref="B82:C82"/>
    <mergeCell ref="D82:E82"/>
    <mergeCell ref="F82:G82"/>
    <mergeCell ref="B83:C83"/>
    <mergeCell ref="D83:E83"/>
    <mergeCell ref="F83:G83"/>
    <mergeCell ref="B79:G79"/>
    <mergeCell ref="B80:C80"/>
    <mergeCell ref="D80:E80"/>
    <mergeCell ref="F80:G80"/>
    <mergeCell ref="B81:C81"/>
    <mergeCell ref="D81:E81"/>
    <mergeCell ref="F81:G81"/>
    <mergeCell ref="A68:G68"/>
    <mergeCell ref="A69:G69"/>
    <mergeCell ref="B60:G60"/>
    <mergeCell ref="A61:G61"/>
    <mergeCell ref="A62:G62"/>
    <mergeCell ref="A64:E64"/>
    <mergeCell ref="A65:E65"/>
    <mergeCell ref="A63:E63"/>
    <mergeCell ref="F63:G63"/>
    <mergeCell ref="A66:E66"/>
    <mergeCell ref="F66:G66"/>
    <mergeCell ref="A67:E67"/>
    <mergeCell ref="F65:G65"/>
    <mergeCell ref="F67:G67"/>
    <mergeCell ref="A73:G73"/>
    <mergeCell ref="A74:G74"/>
    <mergeCell ref="D75:E75"/>
    <mergeCell ref="D76:E76"/>
    <mergeCell ref="D77:E77"/>
    <mergeCell ref="A78:F78"/>
    <mergeCell ref="A70:G70"/>
    <mergeCell ref="A71:G71"/>
    <mergeCell ref="A72:E72"/>
    <mergeCell ref="F72:G72"/>
    <mergeCell ref="A53:A59"/>
    <mergeCell ref="B53:C53"/>
    <mergeCell ref="D53:E53"/>
    <mergeCell ref="B54:C54"/>
    <mergeCell ref="D54:E54"/>
    <mergeCell ref="D55:E55"/>
    <mergeCell ref="B59:C59"/>
    <mergeCell ref="D59:E59"/>
    <mergeCell ref="B57:C57"/>
    <mergeCell ref="D57:E57"/>
    <mergeCell ref="B58:C58"/>
    <mergeCell ref="D58:E58"/>
    <mergeCell ref="F6:G6"/>
    <mergeCell ref="F1:G5"/>
    <mergeCell ref="A1:A5"/>
    <mergeCell ref="B2:E2"/>
    <mergeCell ref="B4:E4"/>
    <mergeCell ref="B3:E3"/>
    <mergeCell ref="B5:E5"/>
    <mergeCell ref="B1:E1"/>
    <mergeCell ref="B6:E6"/>
    <mergeCell ref="A8:G8"/>
    <mergeCell ref="A9:G9"/>
    <mergeCell ref="A10:G10"/>
    <mergeCell ref="A11:G11"/>
    <mergeCell ref="A13:G13"/>
    <mergeCell ref="A14:G14"/>
    <mergeCell ref="B41:C41"/>
    <mergeCell ref="A101:F101"/>
    <mergeCell ref="A102:G102"/>
    <mergeCell ref="D41:E41"/>
    <mergeCell ref="D42:E42"/>
    <mergeCell ref="B24:D24"/>
    <mergeCell ref="E24:F24"/>
    <mergeCell ref="B31:G31"/>
    <mergeCell ref="B32:G32"/>
    <mergeCell ref="B33:G33"/>
    <mergeCell ref="B21:D21"/>
    <mergeCell ref="D98:E98"/>
    <mergeCell ref="F95:G95"/>
    <mergeCell ref="F96:G96"/>
    <mergeCell ref="F97:G97"/>
    <mergeCell ref="F98:G98"/>
    <mergeCell ref="A12:G12"/>
    <mergeCell ref="A45:A50"/>
    <mergeCell ref="A15:G15"/>
    <mergeCell ref="B16:E16"/>
    <mergeCell ref="B17:G17"/>
    <mergeCell ref="B18:G18"/>
    <mergeCell ref="B19:G19"/>
    <mergeCell ref="B20:D20"/>
    <mergeCell ref="E20:F20"/>
    <mergeCell ref="A92:G92"/>
    <mergeCell ref="E21:F21"/>
    <mergeCell ref="B22:D22"/>
    <mergeCell ref="E22:F22"/>
    <mergeCell ref="B23:D23"/>
    <mergeCell ref="B35:G35"/>
    <mergeCell ref="B36:C36"/>
    <mergeCell ref="D36:E36"/>
    <mergeCell ref="B37:C37"/>
    <mergeCell ref="D37:E37"/>
    <mergeCell ref="D38:E38"/>
    <mergeCell ref="E23:F23"/>
    <mergeCell ref="B40:C40"/>
    <mergeCell ref="D40:E40"/>
    <mergeCell ref="B34:G34"/>
    <mergeCell ref="A36:A42"/>
    <mergeCell ref="B39:C39"/>
    <mergeCell ref="B703:C703"/>
    <mergeCell ref="B704:C704"/>
    <mergeCell ref="B705:C705"/>
    <mergeCell ref="B706:C706"/>
    <mergeCell ref="B707:C707"/>
    <mergeCell ref="B708:C708"/>
    <mergeCell ref="B709:C709"/>
    <mergeCell ref="B710:C710"/>
    <mergeCell ref="B163:E163"/>
    <mergeCell ref="B164:E164"/>
    <mergeCell ref="B165:E165"/>
    <mergeCell ref="B167:E167"/>
    <mergeCell ref="B168:E168"/>
    <mergeCell ref="B169:E169"/>
    <mergeCell ref="B170:E170"/>
    <mergeCell ref="B171:E171"/>
    <mergeCell ref="B172:E172"/>
    <mergeCell ref="B173:E173"/>
    <mergeCell ref="B174:E174"/>
    <mergeCell ref="B175:E175"/>
    <mergeCell ref="B176:E176"/>
    <mergeCell ref="B177:E177"/>
    <mergeCell ref="B178:E178"/>
    <mergeCell ref="B233:E233"/>
    <mergeCell ref="B157:E157"/>
    <mergeCell ref="B158:E158"/>
    <mergeCell ref="B159:E159"/>
    <mergeCell ref="B160:E160"/>
    <mergeCell ref="B161:E161"/>
    <mergeCell ref="B162:E162"/>
    <mergeCell ref="B232:E232"/>
    <mergeCell ref="B98:C98"/>
    <mergeCell ref="B111:C111"/>
    <mergeCell ref="B112:C112"/>
    <mergeCell ref="B148:E148"/>
    <mergeCell ref="B149:E149"/>
    <mergeCell ref="B150:E150"/>
    <mergeCell ref="B151:E151"/>
    <mergeCell ref="B152:E152"/>
    <mergeCell ref="B153:E153"/>
    <mergeCell ref="B154:E154"/>
    <mergeCell ref="B155:E155"/>
    <mergeCell ref="B156:E156"/>
    <mergeCell ref="A116:G116"/>
    <mergeCell ref="A117:G117"/>
    <mergeCell ref="A118:G118"/>
    <mergeCell ref="A119:G119"/>
    <mergeCell ref="A124:A125"/>
    <mergeCell ref="D95:E95"/>
    <mergeCell ref="A100:G100"/>
    <mergeCell ref="A25:G25"/>
    <mergeCell ref="B26:C26"/>
    <mergeCell ref="D26:E26"/>
    <mergeCell ref="B27:C27"/>
    <mergeCell ref="B28:C28"/>
    <mergeCell ref="B29:C29"/>
    <mergeCell ref="D27:E27"/>
    <mergeCell ref="D28:E28"/>
    <mergeCell ref="D29:E29"/>
    <mergeCell ref="F26:G26"/>
    <mergeCell ref="F27:G27"/>
    <mergeCell ref="F28:G28"/>
    <mergeCell ref="F29:G29"/>
    <mergeCell ref="B30:C30"/>
    <mergeCell ref="D30:E30"/>
    <mergeCell ref="F30:G30"/>
    <mergeCell ref="F64:G64"/>
    <mergeCell ref="B38:C38"/>
    <mergeCell ref="B47:C47"/>
    <mergeCell ref="B55:C55"/>
    <mergeCell ref="B49:C49"/>
    <mergeCell ref="D49:E49"/>
    <mergeCell ref="B46:C46"/>
    <mergeCell ref="D39:E39"/>
    <mergeCell ref="B42:C42"/>
    <mergeCell ref="B44:G44"/>
    <mergeCell ref="B51:G51"/>
    <mergeCell ref="B52:G52"/>
    <mergeCell ref="B43:G43"/>
    <mergeCell ref="B56:C56"/>
    <mergeCell ref="D56:E56"/>
    <mergeCell ref="B45:C45"/>
    <mergeCell ref="D45:E45"/>
    <mergeCell ref="D46:E46"/>
    <mergeCell ref="D47:E47"/>
    <mergeCell ref="B48:C48"/>
    <mergeCell ref="D48:E48"/>
    <mergeCell ref="B50:C50"/>
    <mergeCell ref="D50:E50"/>
    <mergeCell ref="D96:E96"/>
    <mergeCell ref="D97:E97"/>
    <mergeCell ref="A103:G103"/>
    <mergeCell ref="B93:G93"/>
    <mergeCell ref="B221:E221"/>
    <mergeCell ref="B270:E270"/>
    <mergeCell ref="B271:E271"/>
    <mergeCell ref="B272:E272"/>
    <mergeCell ref="B273:E273"/>
    <mergeCell ref="B241:E241"/>
    <mergeCell ref="B242:E242"/>
    <mergeCell ref="B243:E243"/>
    <mergeCell ref="B244:E244"/>
    <mergeCell ref="B245:E245"/>
    <mergeCell ref="B246:E246"/>
    <mergeCell ref="B247:E247"/>
    <mergeCell ref="B248:E248"/>
    <mergeCell ref="B147:E147"/>
    <mergeCell ref="A185:F185"/>
    <mergeCell ref="B186:E186"/>
    <mergeCell ref="A187:B187"/>
    <mergeCell ref="E187:F187"/>
    <mergeCell ref="B239:E239"/>
    <mergeCell ref="B240:E240"/>
    <mergeCell ref="A310:B310"/>
    <mergeCell ref="E310:F310"/>
    <mergeCell ref="A311:G311"/>
    <mergeCell ref="B312:E312"/>
    <mergeCell ref="B313:E313"/>
    <mergeCell ref="B314:E314"/>
    <mergeCell ref="B315:E315"/>
    <mergeCell ref="B316:E316"/>
    <mergeCell ref="B278:E278"/>
    <mergeCell ref="A289:G289"/>
    <mergeCell ref="B304:E304"/>
    <mergeCell ref="B290:E290"/>
    <mergeCell ref="B291:E291"/>
    <mergeCell ref="B292:E292"/>
    <mergeCell ref="B285:E285"/>
    <mergeCell ref="A286:F286"/>
    <mergeCell ref="B299:E299"/>
    <mergeCell ref="B293:E293"/>
    <mergeCell ref="B294:E294"/>
    <mergeCell ref="B295:E295"/>
    <mergeCell ref="B296:E296"/>
    <mergeCell ref="B297:E297"/>
    <mergeCell ref="B298:E298"/>
    <mergeCell ref="B281:E281"/>
    <mergeCell ref="B317:E317"/>
    <mergeCell ref="B318:E318"/>
    <mergeCell ref="B319:E319"/>
    <mergeCell ref="B320:E320"/>
    <mergeCell ref="B321:E321"/>
    <mergeCell ref="B322:E322"/>
    <mergeCell ref="B323:E323"/>
    <mergeCell ref="B324:E324"/>
    <mergeCell ref="B325:E325"/>
    <mergeCell ref="B326:E326"/>
    <mergeCell ref="B327:E327"/>
    <mergeCell ref="B328:E328"/>
    <mergeCell ref="B329:E329"/>
    <mergeCell ref="B330:E330"/>
    <mergeCell ref="B331:E331"/>
    <mergeCell ref="B332:E332"/>
    <mergeCell ref="B333:E333"/>
    <mergeCell ref="B334:E334"/>
    <mergeCell ref="B335:E335"/>
    <mergeCell ref="B336:E336"/>
    <mergeCell ref="B337:E337"/>
    <mergeCell ref="B338:E338"/>
    <mergeCell ref="B339:E339"/>
    <mergeCell ref="B340:E340"/>
    <mergeCell ref="B341:E341"/>
    <mergeCell ref="B342:E342"/>
    <mergeCell ref="B343:E343"/>
    <mergeCell ref="B344:E344"/>
    <mergeCell ref="B345:E345"/>
    <mergeCell ref="B346:E346"/>
    <mergeCell ref="B347:E347"/>
    <mergeCell ref="B348:E348"/>
    <mergeCell ref="B349:E349"/>
    <mergeCell ref="A350:F350"/>
    <mergeCell ref="A351:F351"/>
    <mergeCell ref="B649:E649"/>
    <mergeCell ref="E352:F352"/>
    <mergeCell ref="A353:G353"/>
    <mergeCell ref="B356:E356"/>
    <mergeCell ref="B384:E384"/>
    <mergeCell ref="B383:E383"/>
    <mergeCell ref="B385:E385"/>
    <mergeCell ref="B386:E386"/>
    <mergeCell ref="B389:E389"/>
    <mergeCell ref="B390:E390"/>
    <mergeCell ref="B391:E391"/>
    <mergeCell ref="B392:E392"/>
    <mergeCell ref="B354:E354"/>
    <mergeCell ref="B361:E361"/>
    <mergeCell ref="B362:E362"/>
    <mergeCell ref="B363:E363"/>
    <mergeCell ref="B393:E393"/>
    <mergeCell ref="B394:E394"/>
    <mergeCell ref="B395:E395"/>
    <mergeCell ref="B396:E396"/>
    <mergeCell ref="B397:E397"/>
    <mergeCell ref="B398:E398"/>
    <mergeCell ref="B399:E399"/>
    <mergeCell ref="B400:E400"/>
    <mergeCell ref="B401:E401"/>
    <mergeCell ref="B402:E402"/>
    <mergeCell ref="B403:E403"/>
    <mergeCell ref="B404:E404"/>
    <mergeCell ref="B405:E405"/>
    <mergeCell ref="B406:E406"/>
    <mergeCell ref="B407:E407"/>
    <mergeCell ref="B408:E408"/>
    <mergeCell ref="B409:E409"/>
    <mergeCell ref="B410:E410"/>
    <mergeCell ref="B411:E411"/>
    <mergeCell ref="B412:E412"/>
    <mergeCell ref="B413:E413"/>
    <mergeCell ref="B414:E414"/>
    <mergeCell ref="B415:E415"/>
    <mergeCell ref="B417:E417"/>
    <mergeCell ref="B418:E418"/>
    <mergeCell ref="B419:E419"/>
    <mergeCell ref="B420:E420"/>
    <mergeCell ref="B421:E421"/>
    <mergeCell ref="B424:E424"/>
    <mergeCell ref="B425:E425"/>
    <mergeCell ref="B426:E426"/>
    <mergeCell ref="B427:E427"/>
    <mergeCell ref="B428:E428"/>
    <mergeCell ref="B429:E429"/>
    <mergeCell ref="B430:E430"/>
    <mergeCell ref="B431:E431"/>
    <mergeCell ref="B432:E432"/>
    <mergeCell ref="B433:E433"/>
    <mergeCell ref="B434:E434"/>
    <mergeCell ref="B435:E435"/>
    <mergeCell ref="B436:E436"/>
    <mergeCell ref="B437:E437"/>
    <mergeCell ref="B438:E438"/>
    <mergeCell ref="B439:E439"/>
    <mergeCell ref="B440:E440"/>
    <mergeCell ref="B441:E441"/>
    <mergeCell ref="B442:E442"/>
    <mergeCell ref="B443:E443"/>
    <mergeCell ref="B444:E444"/>
    <mergeCell ref="B445:E445"/>
    <mergeCell ref="B446:E446"/>
    <mergeCell ref="B447:E447"/>
    <mergeCell ref="B448:E448"/>
    <mergeCell ref="B449:E449"/>
    <mergeCell ref="B450:E450"/>
    <mergeCell ref="B452:E452"/>
    <mergeCell ref="B453:E453"/>
    <mergeCell ref="B454:E454"/>
    <mergeCell ref="B455:E455"/>
    <mergeCell ref="B456:E456"/>
    <mergeCell ref="B459:E459"/>
    <mergeCell ref="B460:E460"/>
    <mergeCell ref="B461:E461"/>
    <mergeCell ref="B462:E462"/>
    <mergeCell ref="B463:E463"/>
    <mergeCell ref="B464:E464"/>
    <mergeCell ref="B465:E465"/>
    <mergeCell ref="B466:E466"/>
    <mergeCell ref="B467:E467"/>
    <mergeCell ref="B468:E468"/>
    <mergeCell ref="B469:E469"/>
    <mergeCell ref="B470:E470"/>
    <mergeCell ref="B471:E471"/>
    <mergeCell ref="B472:E472"/>
    <mergeCell ref="B473:E473"/>
    <mergeCell ref="B474:E474"/>
    <mergeCell ref="B475:E475"/>
    <mergeCell ref="B476:E476"/>
    <mergeCell ref="B477:E477"/>
    <mergeCell ref="B478:E478"/>
    <mergeCell ref="B479:E479"/>
    <mergeCell ref="B480:E480"/>
    <mergeCell ref="B481:E481"/>
    <mergeCell ref="B482:E482"/>
    <mergeCell ref="B483:E483"/>
    <mergeCell ref="B484:E484"/>
    <mergeCell ref="B485:E485"/>
    <mergeCell ref="B487:E487"/>
    <mergeCell ref="B488:E488"/>
    <mergeCell ref="B489:E489"/>
    <mergeCell ref="B490:E490"/>
    <mergeCell ref="B491:E491"/>
    <mergeCell ref="B494:E494"/>
    <mergeCell ref="B495:E495"/>
    <mergeCell ref="B496:E496"/>
    <mergeCell ref="B497:E497"/>
    <mergeCell ref="B498:E498"/>
    <mergeCell ref="B499:E499"/>
    <mergeCell ref="B500:E500"/>
    <mergeCell ref="B501:E501"/>
    <mergeCell ref="B502:E502"/>
    <mergeCell ref="B503:E503"/>
    <mergeCell ref="B504:E504"/>
    <mergeCell ref="B505:E505"/>
    <mergeCell ref="B506:E506"/>
    <mergeCell ref="B507:E507"/>
    <mergeCell ref="B508:E508"/>
    <mergeCell ref="B509:E509"/>
    <mergeCell ref="B519:E519"/>
    <mergeCell ref="B520:E520"/>
    <mergeCell ref="B522:E522"/>
    <mergeCell ref="B523:E523"/>
    <mergeCell ref="B524:E524"/>
    <mergeCell ref="B525:E525"/>
    <mergeCell ref="B526:E526"/>
    <mergeCell ref="B510:E510"/>
    <mergeCell ref="B511:E511"/>
    <mergeCell ref="B512:E512"/>
    <mergeCell ref="B513:E513"/>
    <mergeCell ref="B514:E514"/>
    <mergeCell ref="B515:E515"/>
    <mergeCell ref="B516:E516"/>
    <mergeCell ref="B517:E517"/>
    <mergeCell ref="B518:E518"/>
    <mergeCell ref="B550:E550"/>
    <mergeCell ref="B551:E551"/>
    <mergeCell ref="B552:E552"/>
    <mergeCell ref="B535:E535"/>
    <mergeCell ref="B536:E536"/>
    <mergeCell ref="B537:E537"/>
    <mergeCell ref="B538:E538"/>
    <mergeCell ref="B539:E539"/>
    <mergeCell ref="B540:E540"/>
    <mergeCell ref="B541:E541"/>
    <mergeCell ref="B542:E542"/>
    <mergeCell ref="B543:E543"/>
    <mergeCell ref="B565:E565"/>
    <mergeCell ref="B566:E566"/>
    <mergeCell ref="B567:E567"/>
    <mergeCell ref="B529:E529"/>
    <mergeCell ref="B530:E530"/>
    <mergeCell ref="B531:E531"/>
    <mergeCell ref="B532:E532"/>
    <mergeCell ref="B533:E533"/>
    <mergeCell ref="B534:E534"/>
    <mergeCell ref="B564:E564"/>
    <mergeCell ref="B553:E553"/>
    <mergeCell ref="B554:E554"/>
    <mergeCell ref="B555:E555"/>
    <mergeCell ref="B557:E557"/>
    <mergeCell ref="B558:E558"/>
    <mergeCell ref="B559:E559"/>
    <mergeCell ref="B560:E560"/>
    <mergeCell ref="B561:E561"/>
    <mergeCell ref="B544:E544"/>
    <mergeCell ref="B545:E545"/>
    <mergeCell ref="B546:E546"/>
    <mergeCell ref="B547:E547"/>
    <mergeCell ref="B548:E548"/>
    <mergeCell ref="B549:E549"/>
    <mergeCell ref="B580:E580"/>
    <mergeCell ref="B581:E581"/>
    <mergeCell ref="B582:E582"/>
    <mergeCell ref="B583:E583"/>
    <mergeCell ref="B584:E584"/>
    <mergeCell ref="B585:E585"/>
    <mergeCell ref="B568:E568"/>
    <mergeCell ref="B569:E569"/>
    <mergeCell ref="B570:E570"/>
    <mergeCell ref="B571:E571"/>
    <mergeCell ref="B572:E572"/>
    <mergeCell ref="B573:E573"/>
    <mergeCell ref="B574:E574"/>
    <mergeCell ref="B575:E575"/>
    <mergeCell ref="B576:E576"/>
    <mergeCell ref="B596:E596"/>
    <mergeCell ref="B388:E388"/>
    <mergeCell ref="B423:E423"/>
    <mergeCell ref="B458:E458"/>
    <mergeCell ref="B598:E598"/>
    <mergeCell ref="B493:E493"/>
    <mergeCell ref="B528:E528"/>
    <mergeCell ref="B563:E563"/>
    <mergeCell ref="B599:E599"/>
    <mergeCell ref="B486:E486"/>
    <mergeCell ref="B451:E451"/>
    <mergeCell ref="B416:E416"/>
    <mergeCell ref="B586:E586"/>
    <mergeCell ref="B587:E587"/>
    <mergeCell ref="B588:E588"/>
    <mergeCell ref="B589:E589"/>
    <mergeCell ref="B590:E590"/>
    <mergeCell ref="B592:E592"/>
    <mergeCell ref="B593:E593"/>
    <mergeCell ref="B594:E594"/>
    <mergeCell ref="B595:E595"/>
    <mergeCell ref="B577:E577"/>
    <mergeCell ref="B578:E578"/>
    <mergeCell ref="B579:E579"/>
    <mergeCell ref="B600:E600"/>
    <mergeCell ref="B601:E601"/>
    <mergeCell ref="B602:E602"/>
    <mergeCell ref="B603:E603"/>
    <mergeCell ref="B604:E604"/>
    <mergeCell ref="B605:E605"/>
    <mergeCell ref="B606:E606"/>
    <mergeCell ref="B607:E607"/>
    <mergeCell ref="B608:E608"/>
    <mergeCell ref="B631:E631"/>
    <mergeCell ref="B633:E633"/>
    <mergeCell ref="B626:E626"/>
    <mergeCell ref="B591:E591"/>
    <mergeCell ref="B556:E556"/>
    <mergeCell ref="B521:E521"/>
    <mergeCell ref="B618:E618"/>
    <mergeCell ref="B619:E619"/>
    <mergeCell ref="B620:E620"/>
    <mergeCell ref="B621:E621"/>
    <mergeCell ref="B622:E622"/>
    <mergeCell ref="B623:E623"/>
    <mergeCell ref="B624:E624"/>
    <mergeCell ref="B625:E625"/>
    <mergeCell ref="B627:E627"/>
    <mergeCell ref="B609:E609"/>
    <mergeCell ref="B610:E610"/>
    <mergeCell ref="B611:E611"/>
    <mergeCell ref="B612:E612"/>
    <mergeCell ref="B613:E613"/>
    <mergeCell ref="B614:E614"/>
    <mergeCell ref="B615:E615"/>
    <mergeCell ref="B616:E616"/>
    <mergeCell ref="B617:E617"/>
    <mergeCell ref="B306:E306"/>
    <mergeCell ref="B722:E722"/>
    <mergeCell ref="B644:E644"/>
    <mergeCell ref="B635:E635"/>
    <mergeCell ref="B636:E636"/>
    <mergeCell ref="B637:E637"/>
    <mergeCell ref="B638:E638"/>
    <mergeCell ref="B639:E639"/>
    <mergeCell ref="B640:E640"/>
    <mergeCell ref="B641:E641"/>
    <mergeCell ref="B642:E642"/>
    <mergeCell ref="B643:E643"/>
    <mergeCell ref="B381:E381"/>
    <mergeCell ref="B387:E387"/>
    <mergeCell ref="B422:E422"/>
    <mergeCell ref="B457:E457"/>
    <mergeCell ref="B492:E492"/>
    <mergeCell ref="B562:E562"/>
    <mergeCell ref="B597:E597"/>
    <mergeCell ref="B632:E632"/>
    <mergeCell ref="B634:E634"/>
    <mergeCell ref="B628:E628"/>
    <mergeCell ref="B629:E629"/>
    <mergeCell ref="B630:E630"/>
  </mergeCells>
  <dataValidations count="30">
    <dataValidation type="list" allowBlank="1" showInputMessage="1" showErrorMessage="1" sqref="F794" xr:uid="{00000000-0002-0000-0100-000000000000}">
      <formula1>"30 Days,45 Days,60 Days"</formula1>
    </dataValidation>
    <dataValidation type="list" allowBlank="1" showInputMessage="1" showErrorMessage="1" sqref="F791" xr:uid="{00000000-0002-0000-0100-000001000000}">
      <formula1>"Group A,Group B,Group C,Group D,Group H,Group K(SUV),Group J,Group M,Group F,Group K,Group Y,Group O,Group E,Group T,LDV"</formula1>
    </dataValidation>
    <dataValidation type="list" allowBlank="1" showInputMessage="1" showErrorMessage="1" sqref="F782:F790 F735 F746 F793 F827:G828 F754:F780 F742:F743 F72:G72 F795:F797 F63:G67" xr:uid="{00000000-0002-0000-0100-000002000000}">
      <formula1>"Yes,No"</formula1>
    </dataValidation>
    <dataValidation type="list" allowBlank="1" showInputMessage="1" showErrorMessage="1" sqref="B689:F689" xr:uid="{00000000-0002-0000-0100-000003000000}">
      <formula1>"Private &amp; Pleasure, Commercial (Marine Policy will berequired - No cover personal policy)"</formula1>
    </dataValidation>
    <dataValidation type="list" allowBlank="1" showInputMessage="1" showErrorMessage="1" sqref="F136:F137 F197 F155:F156 F174:F175 F229 F261" xr:uid="{00000000-0002-0000-0100-000004000000}">
      <formula1>"Primary Residence, Rented Out Property, Hiliday Home, Additional Residence"</formula1>
    </dataValidation>
    <dataValidation type="list" allowBlank="1" showInputMessage="1" showErrorMessage="1" sqref="B688:F688 B417:E418 B452:E453 B487:E488 B522:E523 B557:E558 B592:E593 B627:E628 B625:E625 B590:E590 B555:E555 B520:E520 B485:E485 B450:E450 B415:E415 B380:E380 B382:E383" xr:uid="{00000000-0002-0000-0100-000005000000}">
      <formula1>"Yes, No, N/A"</formula1>
    </dataValidation>
    <dataValidation type="list" allowBlank="1" showInputMessage="1" showErrorMessage="1" sqref="F718" xr:uid="{00000000-0002-0000-0100-000006000000}">
      <formula1>"3,6,9,12, N/A"</formula1>
    </dataValidation>
    <dataValidation type="list" allowBlank="1" showInputMessage="1" showErrorMessage="1" sqref="A598 A386 A423 A458 A633:A635 A493 A563 A421 A456 A491 A561 A596 A631 A526 A528" xr:uid="{00000000-0002-0000-0100-000007000000}">
      <formula1>"30 Days Car Hire - Automatic, 45 Days Car Hire - Automatic, 60 Days Car Hire - Automatic"</formula1>
    </dataValidation>
    <dataValidation type="list" allowBlank="1" showInputMessage="1" showErrorMessage="1" sqref="A385 A420 A455 A490 A525 A560 A595 A630" xr:uid="{00000000-0002-0000-0100-000008000000}">
      <formula1>"30 Days Car Hire - Manual, 45 Days Car Hire - Manual, 60 Days Car Hire - Manual"</formula1>
    </dataValidation>
    <dataValidation type="list" allowBlank="1" showInputMessage="1" showErrorMessage="1" sqref="G38 G40:G42 G47:G49 G55 G78 F455:F458 F714 F716:F717 F724:F725 F139:F145 F129 F134:F135 F205:F208 F302:F304 F291:F299 B75:B77 F658:F659 F190 F195:F196 F198:F202 F692:F695 F719:F721 F728 F158:F164 F148 F153:F154 F177:F184 F167 F172:F173 F237:F240 F230:F234 F222 F227:F228 F248:F254 F269:F272 F262:F266 F259:F260 F216:F219 E803:G809 F337:F340 F316:F318 F323:F325 F330:F333 F343:F347 F662 F650:F651 F654:F655 F279:F283 B384:E384 F385:F387 B419:E419 F595:F598 B454:E454 F420:F423 B489:E489 B524:E524 F525:F528 B559:E559 F490:F493 B594:E594 F560:F563 B629:E629 F630:F643 F306" xr:uid="{00000000-0002-0000-0100-000009000000}">
      <formula1>"Yes,No, N/A"</formula1>
    </dataValidation>
    <dataValidation type="list" allowBlank="1" showInputMessage="1" showErrorMessage="1" sqref="B35:G35 D310 D55:E58 D38:E41 G352 G126 G666 G187 G288 G700 G647 D352 D126 D666 D187 D288 D647 D700 G752 D732 G732 D739 G739 D752 G310 D47:E49 B365:E365 B400:E400 B435:E435 B470:E470 B505:E505 B540:E540 B575:E575 B610:E610" xr:uid="{00000000-0002-0000-0100-00000A000000}">
      <formula1>"Yes,No,N/A"</formula1>
    </dataValidation>
    <dataValidation type="list" allowBlank="1" showInputMessage="1" showErrorMessage="1" sqref="F355:F356 F390:F391 F425:F426 F460:F461 F495:F496 F530:F531 F565:F566 F600:F601" xr:uid="{00000000-0002-0000-0100-00000B000000}">
      <formula1>"Comprehensive, TP Fire &amp; Theft, Thirdparty only"</formula1>
    </dataValidation>
    <dataValidation type="list" allowBlank="1" showInputMessage="1" showErrorMessage="1" sqref="F133 F194 F152 F171 F226 F258" xr:uid="{00000000-0002-0000-0100-00000C000000}">
      <formula1>"Additional Residence,Holiday Home,Primary Residence,Primary &amp; Business, Other"</formula1>
    </dataValidation>
    <dataValidation type="list" allowBlank="1" showInputMessage="1" showErrorMessage="1" sqref="F132 F193 F151 F170 F225 F257" xr:uid="{00000000-0002-0000-0100-00000D000000}">
      <formula1>"Apartment, Cluster, Duplex, Farm, Flat above ground Floor,Flat Ground Floor,Free Holding, Holiday Home,House,Park Home,Retirement Village,Townhouse,Other"</formula1>
    </dataValidation>
    <dataValidation type="list" allowBlank="1" showInputMessage="1" showErrorMessage="1" sqref="F98:G98" xr:uid="{00000000-0002-0000-0100-00000E000000}">
      <formula1>"1,3,7,15"</formula1>
    </dataValidation>
    <dataValidation type="list" allowBlank="1" showInputMessage="1" showErrorMessage="1" sqref="B98:C98" xr:uid="{00000000-0002-0000-0100-00000F000000}">
      <formula1>"Current, Savings,Transmission"</formula1>
    </dataValidation>
    <dataValidation type="list" allowBlank="1" showInputMessage="1" showErrorMessage="1" sqref="F704:F711" xr:uid="{00000000-0002-0000-0100-000010000000}">
      <formula1>"Office Based Only,All Risk"</formula1>
    </dataValidation>
    <dataValidation type="list" allowBlank="1" showInputMessage="1" showErrorMessage="1" sqref="A14:G14" xr:uid="{00000000-0002-0000-0100-000011000000}">
      <formula1>"NEW POLICY - NEEDS ANALYSIS, RENEWAL - NEEDS ANALYSIS"</formula1>
    </dataValidation>
    <dataValidation type="list" allowBlank="1" showInputMessage="1" showErrorMessage="1" sqref="F838:G838" xr:uid="{00000000-0002-0000-0100-000012000000}">
      <formula1>"INCEPTION DATE, RENEWAL DATE"</formula1>
    </dataValidation>
    <dataValidation type="list" allowBlank="1" showInputMessage="1" showErrorMessage="1" sqref="D37:E37 D46:E46 D54:E54" xr:uid="{00000000-0002-0000-0100-000013000000}">
      <formula1>"Brick, Brick/Stone, Concrete, Wood, Asbestos, Other"</formula1>
    </dataValidation>
    <dataValidation type="list" allowBlank="1" showInputMessage="1" showErrorMessage="1" sqref="D36:E36 D45:E45 D53:E53" xr:uid="{00000000-0002-0000-0100-000014000000}">
      <formula1>"Concrete, Corrugated iron, Metal, Slate, Tile, Thatch, Asbestos, Other"</formula1>
    </dataValidation>
    <dataValidation type="list" allowBlank="1" showInputMessage="1" showErrorMessage="1" sqref="B364:E364 B399:E399 B434:E434 B469:E469 B504:E504 B539:E539 B574:E574 B609:E609" xr:uid="{00000000-0002-0000-0100-000015000000}">
      <formula1>"New,Used,Rebuilt,Stolen"</formula1>
    </dataValidation>
    <dataValidation type="list" allowBlank="1" showInputMessage="1" showErrorMessage="1" sqref="B371:E371 B406:E406 B441:E441 B476:E476 B511:E511 B546:E546 B581:E581 B616:E616" xr:uid="{00000000-0002-0000-0100-000016000000}">
      <formula1>"1,2,3,4,5,6,7,8,9,10"</formula1>
    </dataValidation>
    <dataValidation type="list" allowBlank="1" showInputMessage="1" showErrorMessage="1" sqref="B604:E604 B359:E359 B394:E394 B429:E429 B464:E464 B499:E499 B534:E534 B569:E569" xr:uid="{00000000-0002-0000-0100-000017000000}">
      <formula1>"Sedan/LDV or like, Road Bike, Off Road Bike, 3 Wheeler, Classic Car, Golf Cart, Motorised Wheelchair, Trekker, Other"</formula1>
    </dataValidation>
    <dataValidation type="list" allowBlank="1" showInputMessage="1" showErrorMessage="1" sqref="B360:E360 B395:E395 B430:E430 B465:E465 B500:E500 B535:E535 B570:E570 B605:E605" xr:uid="{00000000-0002-0000-0100-000018000000}">
      <formula1>"Factory Fitted Immobiliser, VESA 3 or 4 Immobiliser, Active Tracking Device, Early Warning Tracking Device, Double Tracking Device"</formula1>
    </dataValidation>
    <dataValidation type="list" allowBlank="1" showInputMessage="1" showErrorMessage="1" sqref="B368:E368 B403:E403 B438:E438 B473:E473 B508:E508 B543:E543 B578:E578 B613:E613" xr:uid="{00000000-0002-0000-0100-000019000000}">
      <formula1>"Insured, Spouse, Insured Child, Other"</formula1>
    </dataValidation>
    <dataValidation type="list" allowBlank="1" showInputMessage="1" showErrorMessage="1" sqref="B372:E372 B407:E407 B442:E442 B477:E477 B512:E512 B547:E547 B582:E582 B617:E617" xr:uid="{00000000-0002-0000-0100-00001A000000}">
      <formula1>"Male, Female"</formula1>
    </dataValidation>
    <dataValidation type="list" allowBlank="1" showInputMessage="1" showErrorMessage="1" sqref="B373:E373 B408:E408 B443:E443 B478:E478 B513:E513 B548:E548 B583:E583 B618:E618" xr:uid="{00000000-0002-0000-0100-00001B000000}">
      <formula1>"A, A1, B, C1, C, EB, EC1, EC"</formula1>
    </dataValidation>
    <dataValidation type="list" allowBlank="1" showInputMessage="1" showErrorMessage="1" sqref="B375:E375 B410:E410 B445:E445 B480:E480 B515:E515 B550:E550 B585:E585 B620:E620" xr:uid="{00000000-0002-0000-0100-00001C000000}">
      <formula1>"Social, Private, Business {Excluding transport/carrying of goods}"</formula1>
    </dataValidation>
    <dataValidation type="list" allowBlank="1" showInputMessage="1" showErrorMessage="1" sqref="B377:E377 B379:E379 B412:E412 B414:E414 B447:E447 B449:E449 B482:E482 B484:E484 B517:E517 B519:E519 B552:E552 B554:E554 B587:E587 B589:E589 B622:E622 B624:E624" xr:uid="{00000000-0002-0000-0100-00001D000000}">
      <formula1>"Locked Garage, Behind Locked Gates, Carport, Carport/Secured, In Open, Secure Parking Garage"</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15"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8:A33"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1:O31"/>
  <sheetViews>
    <sheetView topLeftCell="A4" zoomScaleNormal="100" workbookViewId="0">
      <selection activeCell="T12" sqref="T12"/>
    </sheetView>
  </sheetViews>
  <sheetFormatPr defaultRowHeight="14.25" x14ac:dyDescent="0.2"/>
  <cols>
    <col min="1" max="1" width="5" style="37" customWidth="1"/>
    <col min="2" max="2" width="6.7109375" style="37" customWidth="1"/>
    <col min="3" max="13" width="9.140625" style="37"/>
    <col min="14" max="14" width="4.85546875" style="37" customWidth="1"/>
    <col min="15" max="15" width="4.28515625" style="37" customWidth="1"/>
    <col min="16" max="16384" width="9.140625" style="37"/>
  </cols>
  <sheetData>
    <row r="11" spans="1:15" s="38" customFormat="1" ht="15" x14ac:dyDescent="0.2">
      <c r="A11" s="480" t="s">
        <v>280</v>
      </c>
      <c r="B11" s="480"/>
      <c r="C11" s="480"/>
      <c r="D11" s="480"/>
      <c r="E11" s="480"/>
      <c r="F11" s="480"/>
      <c r="G11" s="480"/>
      <c r="H11" s="480"/>
      <c r="I11" s="480"/>
      <c r="J11" s="480"/>
      <c r="K11" s="480"/>
      <c r="L11" s="480"/>
      <c r="M11" s="480"/>
      <c r="N11" s="194"/>
      <c r="O11" s="194"/>
    </row>
    <row r="12" spans="1:15" s="38" customFormat="1" ht="40.5" customHeight="1" x14ac:dyDescent="0.2">
      <c r="A12" s="481" t="s">
        <v>388</v>
      </c>
      <c r="B12" s="481"/>
      <c r="C12" s="481"/>
      <c r="D12" s="481"/>
      <c r="E12" s="481"/>
      <c r="F12" s="481"/>
      <c r="G12" s="481"/>
      <c r="H12" s="481"/>
      <c r="I12" s="481"/>
      <c r="J12" s="481"/>
      <c r="K12" s="481"/>
      <c r="L12" s="481"/>
      <c r="M12" s="481"/>
      <c r="N12" s="481"/>
    </row>
    <row r="13" spans="1:15" s="38" customFormat="1" ht="17.25" customHeight="1" x14ac:dyDescent="0.2">
      <c r="A13" s="485" t="s">
        <v>386</v>
      </c>
      <c r="B13" s="485"/>
      <c r="C13" s="486" t="str">
        <f>IF(VLOOKUP(Broker_Name,Broker_Table,4,FALSE)="",CONCATENATE(Broker_Name," and my personal contact details are as follows"),CONCATENATE(Broker_Name," ",VLOOKUP(Broker_Name,Broker_Table,4,FALSE)," and my personal contact details are as follows"))</f>
        <v>Warren Bennett and my personal contact details are as follows</v>
      </c>
      <c r="D13" s="486"/>
      <c r="E13" s="486"/>
      <c r="F13" s="486"/>
      <c r="G13" s="486"/>
      <c r="H13" s="486"/>
      <c r="I13" s="486"/>
      <c r="J13" s="486"/>
      <c r="K13" s="486"/>
      <c r="L13" s="486"/>
      <c r="M13" s="486"/>
      <c r="N13" s="486"/>
    </row>
    <row r="14" spans="1:15" s="38" customFormat="1" ht="17.25" customHeight="1" x14ac:dyDescent="0.2">
      <c r="A14" s="485" t="s">
        <v>387</v>
      </c>
      <c r="B14" s="485"/>
      <c r="C14" s="487" t="str">
        <f>CONCATENATE(VLOOKUP(Broker_Name,Broker_Table,6,FALSE),", Email: ",VLOOKUP(Broker_Name,Broker_Table,5,FALSE))</f>
        <v>082 569 3632 / 012 881 4580, Email: warren@smitk.co.za</v>
      </c>
      <c r="D14" s="487"/>
      <c r="E14" s="487"/>
      <c r="F14" s="487"/>
      <c r="G14" s="487"/>
      <c r="H14" s="487"/>
      <c r="I14" s="487"/>
      <c r="J14" s="487"/>
      <c r="K14" s="487"/>
      <c r="L14" s="487"/>
      <c r="M14" s="487"/>
      <c r="N14" s="487"/>
    </row>
    <row r="15" spans="1:15" s="38" customFormat="1" ht="17.25" customHeight="1" x14ac:dyDescent="0.2">
      <c r="A15" s="79"/>
      <c r="B15" s="79"/>
      <c r="C15" s="80"/>
      <c r="D15" s="80"/>
      <c r="E15" s="80"/>
      <c r="F15" s="80"/>
      <c r="G15" s="80"/>
      <c r="H15" s="80"/>
      <c r="I15" s="80"/>
      <c r="J15" s="80"/>
      <c r="K15" s="80"/>
      <c r="L15" s="80"/>
      <c r="M15" s="80"/>
      <c r="N15" s="80"/>
    </row>
    <row r="16" spans="1:15" s="38" customFormat="1" ht="102.75" customHeight="1" x14ac:dyDescent="0.2">
      <c r="A16" s="40" t="s">
        <v>281</v>
      </c>
      <c r="B16" s="41"/>
      <c r="C16" s="482"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some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A copy of the Licence, that contains details of the financial services I am authorized to provide, together with any exemptions,"," is available for inspection on request and the details of our FSP can also be viewed on the FSCA website www.fsca.co.za."))</f>
        <v>I am employed/mandated by Smit &amp; Kie Pretoria Brokers (Pty) Ltd and who had delegated some administrative functions to Smit &amp; Kie Brokers (Pty) Ltd, and Authorised Financial Services Provider, Licence number 43148. I am a registered Representative of said Company. The office is situated at 18 Hiden Road, Bloukrans Building, 5th Floor, Lynnwood Bridge, Pretoria, 0081. Smit &amp; Kie Pretoria Brokers (Pty) Ltd accepts responsibility for my activities.  A copy of the Licence, that contains details of the financial services I am authorized to provide, together with any exemptions, is available for inspection on request and the details of our FSP can also be viewed on the FSCA website www.fsca.co.za.</v>
      </c>
      <c r="D16" s="482"/>
      <c r="E16" s="482"/>
      <c r="F16" s="482"/>
      <c r="G16" s="482"/>
      <c r="H16" s="482"/>
      <c r="I16" s="482"/>
      <c r="J16" s="482"/>
      <c r="K16" s="482"/>
      <c r="L16" s="482"/>
      <c r="M16" s="482"/>
      <c r="N16" s="482"/>
      <c r="O16" s="47"/>
    </row>
    <row r="17" spans="1:14" s="38" customFormat="1" ht="56.25" customHeight="1" x14ac:dyDescent="0.2">
      <c r="A17" s="41" t="s">
        <v>282</v>
      </c>
      <c r="C17" s="483"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7" s="483"/>
      <c r="E17" s="483"/>
      <c r="F17" s="483"/>
      <c r="G17" s="483"/>
      <c r="H17" s="483"/>
      <c r="I17" s="483"/>
      <c r="J17" s="483"/>
      <c r="K17" s="483"/>
      <c r="L17" s="483"/>
      <c r="M17" s="483"/>
      <c r="N17" s="483"/>
    </row>
    <row r="18" spans="1:14" s="38" customFormat="1" ht="68.25" customHeight="1" x14ac:dyDescent="0.2">
      <c r="A18" s="41" t="s">
        <v>283</v>
      </c>
      <c r="C18" s="481" t="s">
        <v>284</v>
      </c>
      <c r="D18" s="481"/>
      <c r="E18" s="481"/>
      <c r="F18" s="481"/>
      <c r="G18" s="481"/>
      <c r="H18" s="481"/>
      <c r="I18" s="481"/>
      <c r="J18" s="481"/>
      <c r="K18" s="481"/>
      <c r="L18" s="481"/>
      <c r="M18" s="481"/>
      <c r="N18" s="481"/>
    </row>
    <row r="19" spans="1:14" s="38" customFormat="1" ht="53.25" customHeight="1" x14ac:dyDescent="0.2">
      <c r="A19" s="41" t="s">
        <v>285</v>
      </c>
      <c r="C19" s="484" t="s">
        <v>482</v>
      </c>
      <c r="D19" s="484"/>
      <c r="E19" s="484"/>
      <c r="F19" s="484"/>
      <c r="G19" s="484"/>
      <c r="H19" s="484"/>
      <c r="I19" s="484"/>
      <c r="J19" s="484"/>
      <c r="K19" s="484"/>
      <c r="L19" s="484"/>
      <c r="M19" s="484"/>
      <c r="N19" s="484"/>
    </row>
    <row r="20" spans="1:14" s="38" customFormat="1" ht="51.75" customHeight="1" x14ac:dyDescent="0.2">
      <c r="A20" s="41" t="s">
        <v>389</v>
      </c>
      <c r="C20" s="482" t="str">
        <f>IFERROR(VLOOKUP('Personal Needs Analysis'!$B$16,Lists!$A$18:$B$23,2,FALSE),Lists!$B$23)</f>
        <v>Compliance with the FAIS Act is monitored by Masthead (Pty) Ltd, a compliance practice approved by the Financial Sector Conduct Authority. Their postal address is PO Box 856, Howard Place, 7450. Their contact numbers are 021 686 3588(t) and 021 686 3589(f).</v>
      </c>
      <c r="D20" s="482"/>
      <c r="E20" s="482"/>
      <c r="F20" s="482"/>
      <c r="G20" s="482"/>
      <c r="H20" s="482"/>
      <c r="I20" s="482"/>
      <c r="J20" s="482"/>
      <c r="K20" s="482"/>
      <c r="L20" s="482"/>
      <c r="M20" s="482"/>
      <c r="N20" s="482"/>
    </row>
    <row r="21" spans="1:14" s="38" customFormat="1" ht="68.25" customHeight="1" x14ac:dyDescent="0.2">
      <c r="A21" s="41" t="s">
        <v>286</v>
      </c>
      <c r="C21" s="481" t="s">
        <v>289</v>
      </c>
      <c r="D21" s="481"/>
      <c r="E21" s="481"/>
      <c r="F21" s="481"/>
      <c r="G21" s="481"/>
      <c r="H21" s="481"/>
      <c r="I21" s="481"/>
      <c r="J21" s="481"/>
      <c r="K21" s="481"/>
      <c r="L21" s="481"/>
      <c r="M21" s="481"/>
      <c r="N21" s="481"/>
    </row>
    <row r="22" spans="1:14" s="38" customFormat="1" ht="48" customHeight="1" x14ac:dyDescent="0.2">
      <c r="A22" s="41" t="s">
        <v>288</v>
      </c>
      <c r="C22" s="481" t="s">
        <v>390</v>
      </c>
      <c r="D22" s="481"/>
      <c r="E22" s="481"/>
      <c r="F22" s="481"/>
      <c r="G22" s="481"/>
      <c r="H22" s="481"/>
      <c r="I22" s="481"/>
      <c r="J22" s="481"/>
      <c r="K22" s="481"/>
      <c r="L22" s="481"/>
      <c r="M22" s="481"/>
      <c r="N22" s="481"/>
    </row>
    <row r="23" spans="1:14" s="38" customFormat="1" ht="39" customHeight="1" x14ac:dyDescent="0.2">
      <c r="A23" s="41" t="s">
        <v>290</v>
      </c>
      <c r="C23" s="481" t="s">
        <v>292</v>
      </c>
      <c r="D23" s="481"/>
      <c r="E23" s="481"/>
      <c r="F23" s="481"/>
      <c r="G23" s="481"/>
      <c r="H23" s="481"/>
      <c r="I23" s="481"/>
      <c r="J23" s="481"/>
      <c r="K23" s="481"/>
      <c r="L23" s="481"/>
      <c r="M23" s="481"/>
      <c r="N23" s="481"/>
    </row>
    <row r="24" spans="1:14" s="38" customFormat="1" ht="69" customHeight="1" x14ac:dyDescent="0.2">
      <c r="A24" s="41" t="s">
        <v>291</v>
      </c>
      <c r="C24" s="481" t="s">
        <v>294</v>
      </c>
      <c r="D24" s="481"/>
      <c r="E24" s="481"/>
      <c r="F24" s="481"/>
      <c r="G24" s="481"/>
      <c r="H24" s="481"/>
      <c r="I24" s="481"/>
      <c r="J24" s="481"/>
      <c r="K24" s="481"/>
      <c r="L24" s="481"/>
      <c r="M24" s="481"/>
      <c r="N24" s="481"/>
    </row>
    <row r="25" spans="1:14" s="38" customFormat="1" ht="109.5" customHeight="1" x14ac:dyDescent="0.2">
      <c r="A25" s="41" t="s">
        <v>293</v>
      </c>
      <c r="C25" s="481" t="s">
        <v>295</v>
      </c>
      <c r="D25" s="481"/>
      <c r="E25" s="481"/>
      <c r="F25" s="481"/>
      <c r="G25" s="481"/>
      <c r="H25" s="481"/>
      <c r="I25" s="481"/>
      <c r="J25" s="481"/>
      <c r="K25" s="481"/>
      <c r="L25" s="481"/>
      <c r="M25" s="481"/>
      <c r="N25" s="481"/>
    </row>
    <row r="27" spans="1:14" ht="33" customHeight="1" x14ac:dyDescent="0.2">
      <c r="A27" s="487" t="s">
        <v>484</v>
      </c>
      <c r="B27" s="487"/>
      <c r="C27" s="487"/>
      <c r="D27" s="487"/>
      <c r="E27" s="487"/>
      <c r="F27" s="488"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G27" s="488"/>
      <c r="H27" s="488"/>
      <c r="I27" s="488"/>
      <c r="J27" s="488"/>
      <c r="K27" s="488"/>
      <c r="L27" s="488"/>
      <c r="M27" s="488"/>
      <c r="N27" s="488"/>
    </row>
    <row r="28" spans="1:14" x14ac:dyDescent="0.2">
      <c r="A28" s="68"/>
      <c r="B28" s="68"/>
      <c r="C28" s="68"/>
      <c r="D28" s="68"/>
      <c r="E28" s="68"/>
    </row>
    <row r="29" spans="1:14" ht="30.75" customHeight="1" x14ac:dyDescent="0.2">
      <c r="A29" s="487" t="s">
        <v>485</v>
      </c>
      <c r="B29" s="487"/>
      <c r="C29" s="487"/>
      <c r="D29" s="487"/>
      <c r="E29" s="487"/>
      <c r="F29" s="488"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n/a</v>
      </c>
      <c r="G29" s="488"/>
      <c r="H29" s="488"/>
      <c r="I29" s="488"/>
      <c r="J29" s="488"/>
      <c r="K29" s="488"/>
      <c r="L29" s="488"/>
      <c r="M29" s="488"/>
      <c r="N29" s="488"/>
    </row>
    <row r="30" spans="1:14" x14ac:dyDescent="0.2">
      <c r="A30" s="68"/>
      <c r="B30" s="68"/>
      <c r="C30" s="68"/>
      <c r="D30" s="68"/>
      <c r="E30" s="68"/>
    </row>
    <row r="31" spans="1:14" ht="27" customHeight="1" x14ac:dyDescent="0.2">
      <c r="A31" s="68" t="s">
        <v>486</v>
      </c>
      <c r="D31" s="488"/>
      <c r="E31" s="488"/>
      <c r="F31" s="488"/>
      <c r="G31" s="488"/>
      <c r="H31" s="193" t="s">
        <v>4</v>
      </c>
      <c r="I31" s="488"/>
      <c r="J31" s="488"/>
      <c r="K31" s="488"/>
      <c r="L31" s="488"/>
      <c r="M31" s="488"/>
      <c r="N31" s="488"/>
    </row>
  </sheetData>
  <mergeCells count="22">
    <mergeCell ref="D31:G31"/>
    <mergeCell ref="I31:N31"/>
    <mergeCell ref="A27:E27"/>
    <mergeCell ref="F27:N27"/>
    <mergeCell ref="A29:E29"/>
    <mergeCell ref="F29:N29"/>
    <mergeCell ref="A11:M11"/>
    <mergeCell ref="C24:N24"/>
    <mergeCell ref="C25:N25"/>
    <mergeCell ref="C20:N20"/>
    <mergeCell ref="C21:N21"/>
    <mergeCell ref="C22:N22"/>
    <mergeCell ref="C23:N23"/>
    <mergeCell ref="A12:N12"/>
    <mergeCell ref="C16:N16"/>
    <mergeCell ref="C17:N17"/>
    <mergeCell ref="C18:N18"/>
    <mergeCell ref="C19:N19"/>
    <mergeCell ref="A13:B13"/>
    <mergeCell ref="C13:N13"/>
    <mergeCell ref="A14:B14"/>
    <mergeCell ref="C14:N14"/>
  </mergeCells>
  <printOptions horizontalCentered="1"/>
  <pageMargins left="0.23622047244094491" right="0.23622047244094491" top="0.19685039370078741" bottom="0.19685039370078741" header="0.31496062992125984" footer="0.31496062992125984"/>
  <pageSetup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3:P106"/>
  <sheetViews>
    <sheetView zoomScaleNormal="100" workbookViewId="0">
      <selection activeCell="G4" sqref="G4"/>
    </sheetView>
  </sheetViews>
  <sheetFormatPr defaultRowHeight="14.25" x14ac:dyDescent="0.2"/>
  <cols>
    <col min="1" max="1" width="5" style="37" customWidth="1"/>
    <col min="2" max="2" width="6.28515625" style="37" customWidth="1"/>
    <col min="3" max="10" width="9.140625" style="37"/>
    <col min="11" max="11" width="10.85546875" style="37" customWidth="1"/>
    <col min="12" max="13" width="9.140625" style="37"/>
    <col min="14" max="14" width="4.85546875" style="37" customWidth="1"/>
    <col min="15" max="15" width="4.28515625" style="37" customWidth="1"/>
    <col min="16" max="16384" width="9.140625" style="37"/>
  </cols>
  <sheetData>
    <row r="13" spans="1:16" ht="27" customHeight="1" x14ac:dyDescent="0.2">
      <c r="A13" s="502" t="s">
        <v>484</v>
      </c>
      <c r="B13" s="502"/>
      <c r="C13" s="502"/>
      <c r="D13" s="502"/>
      <c r="E13" s="502"/>
      <c r="F13" s="502"/>
      <c r="G13" s="503"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3" s="503"/>
      <c r="I13" s="503"/>
      <c r="J13" s="503"/>
      <c r="K13" s="503"/>
      <c r="L13" s="503"/>
      <c r="M13" s="503"/>
      <c r="N13" s="503"/>
    </row>
    <row r="14" spans="1:16" ht="28.5" customHeight="1" x14ac:dyDescent="0.2">
      <c r="A14" s="502" t="s">
        <v>487</v>
      </c>
      <c r="B14" s="502"/>
      <c r="C14" s="502"/>
      <c r="D14" s="502"/>
      <c r="E14" s="502"/>
      <c r="F14" s="502"/>
      <c r="G14" s="503"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n/a</v>
      </c>
      <c r="H14" s="503"/>
      <c r="I14" s="503"/>
      <c r="J14" s="503"/>
      <c r="K14" s="503"/>
      <c r="L14" s="503"/>
      <c r="M14" s="503"/>
      <c r="N14" s="503"/>
    </row>
    <row r="16" spans="1:16" ht="15" x14ac:dyDescent="0.2">
      <c r="A16" s="480" t="s">
        <v>296</v>
      </c>
      <c r="B16" s="480"/>
      <c r="C16" s="480"/>
      <c r="D16" s="480"/>
      <c r="E16" s="480"/>
      <c r="F16" s="480"/>
      <c r="G16" s="480"/>
      <c r="H16" s="480"/>
      <c r="I16" s="480"/>
      <c r="J16" s="480"/>
      <c r="K16" s="480"/>
      <c r="L16" s="480"/>
      <c r="M16" s="480"/>
      <c r="N16" s="480"/>
      <c r="O16" s="194"/>
      <c r="P16" s="194"/>
    </row>
    <row r="17" spans="1:15" s="38" customFormat="1" x14ac:dyDescent="0.2">
      <c r="A17" s="489"/>
      <c r="B17" s="489"/>
      <c r="C17" s="489"/>
      <c r="D17" s="489"/>
      <c r="E17" s="489"/>
      <c r="F17" s="489"/>
      <c r="G17" s="489"/>
      <c r="H17" s="489"/>
      <c r="I17" s="489"/>
      <c r="J17" s="489"/>
      <c r="K17" s="489"/>
      <c r="L17" s="489"/>
      <c r="M17" s="489"/>
      <c r="N17" s="489"/>
      <c r="O17" s="489"/>
    </row>
    <row r="18" spans="1:15" s="38" customFormat="1" x14ac:dyDescent="0.2">
      <c r="A18" s="486" t="str">
        <f>IF('Personal Needs Analysis'!B16="Smit &amp; Kie Pretoria Brokers (Pty) Ltd", CONCATENATE("Hereby I/we authorize",'Personal Needs Analysis'!B16, " to obtain any applicable financial information"),"Hereby I/we authorize Smit &amp; Kie Brokers (Pty) Ltd to obtain any applicable financial information")</f>
        <v>Hereby I/we authorizeSmit &amp; Kie Pretoria Brokers (Pty) Ltd to obtain any applicable financial information</v>
      </c>
      <c r="B18" s="486"/>
      <c r="C18" s="486"/>
      <c r="D18" s="486"/>
      <c r="E18" s="486"/>
      <c r="F18" s="486"/>
      <c r="G18" s="486"/>
      <c r="H18" s="486"/>
      <c r="I18" s="486"/>
      <c r="J18" s="486"/>
      <c r="K18" s="486"/>
      <c r="L18" s="486"/>
      <c r="M18" s="486"/>
      <c r="N18" s="486"/>
    </row>
    <row r="19" spans="1:15" s="38" customFormat="1" x14ac:dyDescent="0.2">
      <c r="A19" s="42"/>
      <c r="B19" s="494" t="s">
        <v>297</v>
      </c>
      <c r="C19" s="494"/>
      <c r="D19" s="494"/>
      <c r="E19" s="494"/>
      <c r="F19" s="494"/>
      <c r="G19" s="494"/>
      <c r="H19" s="494"/>
      <c r="I19" s="494"/>
      <c r="J19" s="494"/>
      <c r="K19" s="494"/>
      <c r="L19" s="494"/>
      <c r="M19" s="494"/>
      <c r="N19" s="42"/>
    </row>
    <row r="20" spans="1:15" s="38" customFormat="1" x14ac:dyDescent="0.2">
      <c r="A20" s="42"/>
      <c r="B20" s="494" t="s">
        <v>298</v>
      </c>
      <c r="C20" s="494"/>
      <c r="D20" s="494"/>
      <c r="E20" s="494"/>
      <c r="F20" s="494"/>
      <c r="G20" s="494"/>
      <c r="H20" s="494"/>
      <c r="I20" s="494"/>
      <c r="J20" s="494"/>
      <c r="K20" s="494"/>
      <c r="L20" s="494"/>
      <c r="M20" s="494"/>
      <c r="N20" s="42"/>
    </row>
    <row r="21" spans="1:15" s="38" customFormat="1" x14ac:dyDescent="0.2">
      <c r="A21" s="40"/>
      <c r="B21" s="41"/>
      <c r="C21" s="481"/>
      <c r="D21" s="481"/>
      <c r="E21" s="481"/>
      <c r="F21" s="481"/>
      <c r="G21" s="481"/>
      <c r="H21" s="481"/>
      <c r="I21" s="481"/>
      <c r="J21" s="481"/>
      <c r="K21" s="481"/>
      <c r="L21" s="481"/>
      <c r="M21" s="481"/>
      <c r="N21" s="481"/>
      <c r="O21" s="47"/>
    </row>
    <row r="22" spans="1:15" s="38" customFormat="1" ht="20.25" customHeight="1" x14ac:dyDescent="0.2">
      <c r="A22" s="501" t="s">
        <v>394</v>
      </c>
      <c r="B22" s="501"/>
      <c r="C22" s="501"/>
      <c r="D22" s="501"/>
      <c r="E22" s="501"/>
      <c r="F22" s="495" t="s">
        <v>395</v>
      </c>
      <c r="G22" s="495"/>
      <c r="H22" s="495"/>
      <c r="I22" s="495"/>
      <c r="J22" s="498" t="s">
        <v>396</v>
      </c>
      <c r="K22" s="499"/>
      <c r="L22" s="499"/>
      <c r="M22" s="499"/>
      <c r="N22" s="500"/>
    </row>
    <row r="23" spans="1:15" ht="30.75" customHeight="1" x14ac:dyDescent="0.2">
      <c r="A23" s="496" t="str">
        <f>'Personal Needs Analysis'!A27</f>
        <v>n/a</v>
      </c>
      <c r="B23" s="496"/>
      <c r="C23" s="496"/>
      <c r="D23" s="496"/>
      <c r="E23" s="496"/>
      <c r="F23" s="496" t="str">
        <f>'Personal Needs Analysis'!B27</f>
        <v>n/a</v>
      </c>
      <c r="G23" s="496"/>
      <c r="H23" s="496"/>
      <c r="I23" s="496"/>
      <c r="J23" s="496" t="str">
        <f>IF('Personal Needs Analysis'!D27=0,"",'Personal Needs Analysis'!D27)</f>
        <v>n/a</v>
      </c>
      <c r="K23" s="496"/>
      <c r="L23" s="496"/>
      <c r="M23" s="496"/>
      <c r="N23" s="496"/>
    </row>
    <row r="24" spans="1:15" ht="30.75" customHeight="1" x14ac:dyDescent="0.2">
      <c r="A24" s="496" t="str">
        <f>'Personal Needs Analysis'!A28</f>
        <v>n/a</v>
      </c>
      <c r="B24" s="496"/>
      <c r="C24" s="496"/>
      <c r="D24" s="496"/>
      <c r="E24" s="496"/>
      <c r="F24" s="496" t="str">
        <f>'Personal Needs Analysis'!B28</f>
        <v>n/a</v>
      </c>
      <c r="G24" s="496"/>
      <c r="H24" s="496"/>
      <c r="I24" s="496"/>
      <c r="J24" s="496" t="str">
        <f>IF('Personal Needs Analysis'!D28=0,"",'Personal Needs Analysis'!D28)</f>
        <v>n/a</v>
      </c>
      <c r="K24" s="496"/>
      <c r="L24" s="496"/>
      <c r="M24" s="496"/>
      <c r="N24" s="496"/>
    </row>
    <row r="25" spans="1:15" ht="30.75" customHeight="1" x14ac:dyDescent="0.2">
      <c r="A25" s="496" t="str">
        <f>'Personal Needs Analysis'!A29</f>
        <v>n/a</v>
      </c>
      <c r="B25" s="496"/>
      <c r="C25" s="496"/>
      <c r="D25" s="496"/>
      <c r="E25" s="496"/>
      <c r="F25" s="496" t="str">
        <f>'Personal Needs Analysis'!B29</f>
        <v>n/a</v>
      </c>
      <c r="G25" s="496"/>
      <c r="H25" s="496"/>
      <c r="I25" s="496"/>
      <c r="J25" s="496" t="str">
        <f>IF('Personal Needs Analysis'!D29=0,"",'Personal Needs Analysis'!D29)</f>
        <v>n/a</v>
      </c>
      <c r="K25" s="496"/>
      <c r="L25" s="496"/>
      <c r="M25" s="496"/>
      <c r="N25" s="496"/>
    </row>
    <row r="26" spans="1:15" ht="30.75" customHeight="1" x14ac:dyDescent="0.2">
      <c r="A26" s="496" t="str">
        <f>'Personal Needs Analysis'!A30</f>
        <v>n/a</v>
      </c>
      <c r="B26" s="496"/>
      <c r="C26" s="496"/>
      <c r="D26" s="496"/>
      <c r="E26" s="496"/>
      <c r="F26" s="496" t="str">
        <f>'Personal Needs Analysis'!B30</f>
        <v>n/a</v>
      </c>
      <c r="G26" s="496"/>
      <c r="H26" s="496"/>
      <c r="I26" s="496"/>
      <c r="J26" s="496" t="str">
        <f>IF('Personal Needs Analysis'!D30=0,"",'Personal Needs Analysis'!D30)</f>
        <v>n/a</v>
      </c>
      <c r="K26" s="496"/>
      <c r="L26" s="496"/>
      <c r="M26" s="496"/>
      <c r="N26" s="496"/>
    </row>
    <row r="27" spans="1:15" x14ac:dyDescent="0.2">
      <c r="A27" s="43"/>
      <c r="C27" s="483"/>
      <c r="D27" s="483"/>
      <c r="E27" s="483"/>
      <c r="F27" s="483"/>
      <c r="G27" s="483"/>
      <c r="H27" s="483"/>
      <c r="I27" s="483"/>
      <c r="J27" s="483"/>
      <c r="K27" s="483"/>
      <c r="L27" s="483"/>
      <c r="M27" s="483"/>
      <c r="N27" s="483"/>
    </row>
    <row r="28" spans="1:15" x14ac:dyDescent="0.2">
      <c r="A28" s="497" t="s">
        <v>300</v>
      </c>
      <c r="B28" s="497"/>
      <c r="C28" s="497"/>
      <c r="D28" s="504"/>
      <c r="E28" s="504"/>
      <c r="F28" s="504"/>
      <c r="G28" s="504"/>
      <c r="H28" s="504"/>
      <c r="I28" s="504"/>
      <c r="J28" s="44"/>
      <c r="K28" s="44"/>
      <c r="L28" s="44"/>
      <c r="M28" s="44"/>
      <c r="N28" s="44"/>
    </row>
    <row r="29" spans="1:15" x14ac:dyDescent="0.2">
      <c r="A29" s="43"/>
      <c r="C29" s="483"/>
      <c r="D29" s="483"/>
      <c r="E29" s="483"/>
      <c r="F29" s="483"/>
      <c r="G29" s="483"/>
      <c r="H29" s="483"/>
      <c r="I29" s="483"/>
      <c r="J29" s="483"/>
      <c r="K29" s="483"/>
      <c r="L29" s="483"/>
      <c r="M29" s="483"/>
      <c r="N29" s="483"/>
    </row>
    <row r="30" spans="1:15" x14ac:dyDescent="0.2">
      <c r="A30" s="489"/>
      <c r="B30" s="489"/>
      <c r="C30" s="489"/>
      <c r="D30" s="489"/>
      <c r="E30" s="489"/>
      <c r="F30" s="489"/>
      <c r="G30" s="489"/>
      <c r="H30" s="489"/>
      <c r="I30" s="489"/>
      <c r="J30" s="489"/>
      <c r="K30" s="489"/>
      <c r="L30" s="489"/>
      <c r="M30" s="489"/>
      <c r="N30" s="489"/>
      <c r="O30" s="489"/>
    </row>
    <row r="31" spans="1:15" ht="90" customHeight="1" x14ac:dyDescent="0.2">
      <c r="A31" s="483" t="str">
        <f>IF('Personal Needs Analysis'!B16="Smit &amp; Kie Pretoria Brokers (Pty) Ltd",
CONCATENATE("I hereby appoint ",'Personal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Pretoria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31" s="483"/>
      <c r="C31" s="483"/>
      <c r="D31" s="483"/>
      <c r="E31" s="483"/>
      <c r="F31" s="483"/>
      <c r="G31" s="483"/>
      <c r="H31" s="483"/>
      <c r="I31" s="483"/>
      <c r="J31" s="483"/>
      <c r="K31" s="483"/>
      <c r="L31" s="483"/>
      <c r="M31" s="483"/>
      <c r="N31" s="483"/>
    </row>
    <row r="32" spans="1:15" x14ac:dyDescent="0.2">
      <c r="A32" s="43"/>
      <c r="C32" s="45"/>
      <c r="D32" s="45"/>
      <c r="E32" s="45"/>
      <c r="F32" s="45"/>
      <c r="G32" s="45"/>
      <c r="H32" s="45"/>
      <c r="I32" s="45"/>
      <c r="J32" s="45"/>
      <c r="K32" s="45"/>
      <c r="L32" s="45"/>
      <c r="M32" s="45"/>
      <c r="N32" s="45"/>
    </row>
    <row r="33" spans="1:14" x14ac:dyDescent="0.2">
      <c r="A33" s="497" t="s">
        <v>300</v>
      </c>
      <c r="B33" s="497"/>
      <c r="C33" s="497"/>
      <c r="D33" s="504"/>
      <c r="E33" s="504"/>
      <c r="F33" s="504"/>
      <c r="G33" s="504"/>
      <c r="H33" s="504"/>
      <c r="I33" s="504"/>
      <c r="J33" s="45"/>
      <c r="K33" s="45"/>
      <c r="L33" s="45"/>
      <c r="M33" s="45"/>
      <c r="N33" s="45"/>
    </row>
    <row r="34" spans="1:14" x14ac:dyDescent="0.2">
      <c r="A34" s="204"/>
      <c r="B34" s="204"/>
      <c r="C34" s="204"/>
      <c r="D34" s="204"/>
      <c r="E34" s="204"/>
      <c r="F34" s="204"/>
      <c r="G34" s="204"/>
      <c r="H34" s="204"/>
      <c r="I34" s="204"/>
      <c r="J34" s="45"/>
      <c r="K34" s="45"/>
      <c r="L34" s="45"/>
      <c r="M34" s="45"/>
      <c r="N34" s="45"/>
    </row>
    <row r="35" spans="1:14" x14ac:dyDescent="0.2">
      <c r="B35" s="493" t="s">
        <v>301</v>
      </c>
      <c r="C35" s="493"/>
      <c r="D35" s="493"/>
      <c r="E35" s="493"/>
      <c r="F35" s="493"/>
      <c r="G35" s="493"/>
      <c r="H35" s="493"/>
      <c r="I35" s="493"/>
      <c r="J35" s="493"/>
      <c r="K35" s="493"/>
      <c r="L35" s="493"/>
      <c r="M35" s="493"/>
      <c r="N35" s="493"/>
    </row>
    <row r="36" spans="1:14" ht="49.5" customHeight="1" x14ac:dyDescent="0.2">
      <c r="A36" s="204" t="s">
        <v>302</v>
      </c>
      <c r="B36" s="483" t="s">
        <v>303</v>
      </c>
      <c r="C36" s="483"/>
      <c r="D36" s="483"/>
      <c r="E36" s="483"/>
      <c r="F36" s="483"/>
      <c r="G36" s="483"/>
      <c r="H36" s="483"/>
      <c r="I36" s="483"/>
      <c r="J36" s="483"/>
      <c r="K36" s="483"/>
      <c r="L36" s="483"/>
      <c r="M36" s="483"/>
      <c r="N36" s="483"/>
    </row>
    <row r="37" spans="1:14" x14ac:dyDescent="0.2">
      <c r="A37" s="204" t="s">
        <v>304</v>
      </c>
      <c r="B37" s="490" t="s">
        <v>305</v>
      </c>
      <c r="C37" s="490"/>
      <c r="D37" s="490"/>
      <c r="E37" s="490"/>
      <c r="F37" s="490"/>
      <c r="G37" s="490"/>
      <c r="H37" s="490"/>
      <c r="I37" s="490"/>
      <c r="J37" s="490"/>
      <c r="K37" s="490"/>
      <c r="L37" s="490"/>
      <c r="M37" s="490"/>
      <c r="N37" s="490"/>
    </row>
    <row r="38" spans="1:14" x14ac:dyDescent="0.2">
      <c r="A38" s="204"/>
      <c r="B38" s="490" t="s">
        <v>306</v>
      </c>
      <c r="C38" s="490"/>
      <c r="D38" s="490"/>
      <c r="E38" s="490"/>
      <c r="F38" s="490"/>
      <c r="G38" s="490"/>
      <c r="H38" s="490"/>
      <c r="I38" s="490"/>
      <c r="J38" s="490"/>
      <c r="K38" s="490"/>
      <c r="L38" s="490"/>
      <c r="M38" s="490"/>
      <c r="N38" s="490"/>
    </row>
    <row r="39" spans="1:14" x14ac:dyDescent="0.2">
      <c r="A39" s="204"/>
      <c r="B39" s="195" t="s">
        <v>307</v>
      </c>
      <c r="C39" s="195"/>
      <c r="D39" s="195"/>
      <c r="E39" s="195"/>
      <c r="F39" s="195"/>
      <c r="G39" s="195"/>
      <c r="H39" s="195"/>
      <c r="I39" s="195"/>
      <c r="J39" s="195"/>
      <c r="K39" s="195"/>
      <c r="L39" s="195"/>
      <c r="M39" s="195"/>
      <c r="N39" s="195"/>
    </row>
    <row r="40" spans="1:14" x14ac:dyDescent="0.2">
      <c r="A40" s="204"/>
      <c r="B40" s="195"/>
      <c r="C40" s="195"/>
      <c r="D40" s="195"/>
      <c r="E40" s="195"/>
      <c r="F40" s="195"/>
      <c r="G40" s="195"/>
      <c r="H40" s="195"/>
      <c r="I40" s="195"/>
      <c r="J40" s="195"/>
      <c r="K40" s="195"/>
      <c r="L40" s="195"/>
      <c r="M40" s="195"/>
      <c r="N40" s="195"/>
    </row>
    <row r="41" spans="1:14" x14ac:dyDescent="0.2">
      <c r="A41" s="204"/>
      <c r="B41" s="195"/>
      <c r="C41" s="195"/>
      <c r="D41" s="195"/>
      <c r="E41" s="195"/>
      <c r="F41" s="195"/>
      <c r="G41" s="195"/>
      <c r="H41" s="195"/>
      <c r="I41" s="195"/>
      <c r="J41" s="195"/>
      <c r="K41" s="195"/>
      <c r="L41" s="195"/>
      <c r="M41" s="195"/>
      <c r="N41" s="195"/>
    </row>
    <row r="42" spans="1:14" ht="57.75" customHeight="1" x14ac:dyDescent="0.2">
      <c r="A42" s="483" t="s">
        <v>308</v>
      </c>
      <c r="B42" s="483"/>
      <c r="C42" s="483"/>
      <c r="D42" s="483"/>
      <c r="E42" s="483"/>
      <c r="F42" s="483"/>
      <c r="G42" s="483"/>
      <c r="H42" s="483"/>
      <c r="I42" s="483"/>
      <c r="J42" s="483"/>
      <c r="K42" s="483"/>
      <c r="L42" s="483"/>
      <c r="M42" s="483"/>
      <c r="N42" s="483"/>
    </row>
    <row r="43" spans="1:14" x14ac:dyDescent="0.2">
      <c r="A43" s="490" t="s">
        <v>309</v>
      </c>
      <c r="B43" s="490"/>
      <c r="C43" s="490"/>
      <c r="D43" s="490"/>
      <c r="E43" s="490"/>
      <c r="F43" s="490"/>
      <c r="G43" s="490"/>
      <c r="H43" s="490"/>
      <c r="I43" s="490"/>
      <c r="J43" s="490"/>
      <c r="K43" s="490"/>
      <c r="L43" s="490"/>
      <c r="M43" s="490"/>
      <c r="N43" s="490"/>
    </row>
    <row r="44" spans="1:14" x14ac:dyDescent="0.2">
      <c r="A44" s="195"/>
      <c r="B44" s="195"/>
      <c r="C44" s="195"/>
      <c r="D44" s="195"/>
      <c r="E44" s="195"/>
      <c r="F44" s="195"/>
      <c r="G44" s="195"/>
      <c r="H44" s="195"/>
      <c r="I44" s="195"/>
      <c r="J44" s="195"/>
      <c r="K44" s="195"/>
      <c r="L44" s="195"/>
      <c r="M44" s="195"/>
      <c r="N44" s="195"/>
    </row>
    <row r="45" spans="1:14" x14ac:dyDescent="0.2">
      <c r="A45" s="42"/>
      <c r="B45" s="490" t="s">
        <v>310</v>
      </c>
      <c r="C45" s="490"/>
      <c r="D45" s="490"/>
      <c r="E45" s="490"/>
      <c r="F45" s="490"/>
      <c r="G45" s="490"/>
      <c r="H45" s="490"/>
      <c r="I45" s="490"/>
      <c r="J45" s="490"/>
      <c r="K45" s="490"/>
      <c r="L45" s="490"/>
      <c r="M45" s="490"/>
      <c r="N45" s="490"/>
    </row>
    <row r="46" spans="1:14" x14ac:dyDescent="0.2">
      <c r="A46" s="42"/>
      <c r="B46" s="490" t="s">
        <v>311</v>
      </c>
      <c r="C46" s="490"/>
      <c r="D46" s="490"/>
      <c r="E46" s="490"/>
      <c r="F46" s="490"/>
      <c r="G46" s="490"/>
      <c r="H46" s="490"/>
      <c r="I46" s="490"/>
      <c r="J46" s="490"/>
      <c r="K46" s="490"/>
      <c r="L46" s="490"/>
      <c r="M46" s="490"/>
      <c r="N46" s="490"/>
    </row>
    <row r="47" spans="1:14" x14ac:dyDescent="0.2">
      <c r="A47" s="204"/>
      <c r="B47" s="195"/>
      <c r="C47" s="195"/>
      <c r="D47" s="195"/>
      <c r="E47" s="195"/>
      <c r="F47" s="195"/>
      <c r="G47" s="195"/>
      <c r="H47" s="195"/>
      <c r="I47" s="195"/>
      <c r="J47" s="195"/>
      <c r="K47" s="195"/>
      <c r="L47" s="195"/>
      <c r="M47" s="195"/>
      <c r="N47" s="195"/>
    </row>
    <row r="48" spans="1:14" ht="46.5" customHeight="1" x14ac:dyDescent="0.2">
      <c r="A48" s="483" t="s">
        <v>312</v>
      </c>
      <c r="B48" s="483"/>
      <c r="C48" s="483"/>
      <c r="D48" s="483"/>
      <c r="E48" s="483"/>
      <c r="F48" s="483"/>
      <c r="G48" s="483"/>
      <c r="H48" s="483"/>
      <c r="I48" s="483"/>
      <c r="J48" s="483"/>
      <c r="K48" s="483"/>
      <c r="L48" s="483"/>
      <c r="M48" s="483"/>
      <c r="N48" s="483"/>
    </row>
    <row r="49" spans="1:14" ht="8.25" customHeight="1" x14ac:dyDescent="0.2">
      <c r="A49" s="204"/>
      <c r="B49" s="195"/>
      <c r="C49" s="195"/>
      <c r="D49" s="195"/>
      <c r="E49" s="195"/>
      <c r="F49" s="195"/>
      <c r="G49" s="195"/>
      <c r="H49" s="195"/>
      <c r="I49" s="195"/>
      <c r="J49" s="195"/>
      <c r="K49" s="195"/>
      <c r="L49" s="195"/>
      <c r="M49" s="195"/>
      <c r="N49" s="195"/>
    </row>
    <row r="50" spans="1:14" ht="47.25" customHeight="1" x14ac:dyDescent="0.2">
      <c r="A50" s="483" t="s">
        <v>391</v>
      </c>
      <c r="B50" s="483"/>
      <c r="C50" s="483"/>
      <c r="D50" s="483"/>
      <c r="E50" s="483"/>
      <c r="F50" s="483"/>
      <c r="G50" s="483"/>
      <c r="H50" s="483"/>
      <c r="I50" s="483"/>
      <c r="J50" s="483"/>
      <c r="K50" s="483"/>
      <c r="L50" s="483"/>
      <c r="M50" s="483"/>
      <c r="N50" s="483"/>
    </row>
    <row r="51" spans="1:14" x14ac:dyDescent="0.2">
      <c r="A51" s="204"/>
      <c r="B51" s="195"/>
      <c r="C51" s="195"/>
      <c r="D51" s="195"/>
      <c r="E51" s="195"/>
      <c r="F51" s="195"/>
      <c r="G51" s="195"/>
      <c r="H51" s="195"/>
      <c r="I51" s="195"/>
      <c r="J51" s="195"/>
      <c r="K51" s="195"/>
      <c r="L51" s="195"/>
      <c r="M51" s="195"/>
      <c r="N51" s="195"/>
    </row>
    <row r="52" spans="1:14" ht="21" customHeight="1" x14ac:dyDescent="0.2">
      <c r="A52" s="43"/>
      <c r="C52" s="45"/>
      <c r="D52" s="45"/>
      <c r="E52" s="45"/>
      <c r="F52" s="45"/>
      <c r="G52" s="45"/>
      <c r="H52" s="45"/>
      <c r="I52" s="45"/>
      <c r="J52" s="45"/>
      <c r="K52" s="45"/>
      <c r="L52" s="45"/>
      <c r="M52" s="45"/>
      <c r="N52" s="45"/>
    </row>
    <row r="54" spans="1:14" x14ac:dyDescent="0.2">
      <c r="A54" s="487" t="s">
        <v>313</v>
      </c>
      <c r="B54" s="487"/>
      <c r="C54" s="487"/>
      <c r="D54" s="487"/>
      <c r="E54" s="492"/>
      <c r="F54" s="492"/>
      <c r="G54" s="492"/>
      <c r="H54" s="492"/>
      <c r="I54" s="492"/>
      <c r="J54" s="37" t="s">
        <v>4</v>
      </c>
      <c r="K54" s="491" t="str">
        <f ca="1">TEXT(TODAY(),"dd/mm/yyyy")</f>
        <v>06/03/2023</v>
      </c>
      <c r="L54" s="492"/>
      <c r="M54" s="492"/>
      <c r="N54" s="492"/>
    </row>
    <row r="55" spans="1:14" x14ac:dyDescent="0.2">
      <c r="A55" s="68"/>
      <c r="B55" s="68"/>
      <c r="C55" s="68"/>
      <c r="D55" s="68"/>
    </row>
    <row r="56" spans="1:14" ht="30.75" customHeight="1" x14ac:dyDescent="0.2">
      <c r="A56" s="487" t="s">
        <v>475</v>
      </c>
      <c r="B56" s="487"/>
      <c r="C56" s="487"/>
      <c r="D56" s="487"/>
      <c r="E56" s="488" t="str">
        <f>'Letter of Introduction'!F27</f>
        <v/>
      </c>
      <c r="F56" s="488"/>
      <c r="G56" s="488"/>
      <c r="H56" s="488"/>
      <c r="I56" s="488"/>
      <c r="J56" s="488"/>
      <c r="K56" s="488"/>
      <c r="L56" s="488"/>
      <c r="M56" s="488"/>
      <c r="N56" s="488"/>
    </row>
    <row r="106" ht="15.75" customHeight="1" x14ac:dyDescent="0.2"/>
  </sheetData>
  <mergeCells count="48">
    <mergeCell ref="A14:F14"/>
    <mergeCell ref="A13:F13"/>
    <mergeCell ref="G14:N14"/>
    <mergeCell ref="G13:N13"/>
    <mergeCell ref="A33:C33"/>
    <mergeCell ref="D33:I33"/>
    <mergeCell ref="D28:I28"/>
    <mergeCell ref="A17:O17"/>
    <mergeCell ref="A24:E24"/>
    <mergeCell ref="A23:E23"/>
    <mergeCell ref="J25:N25"/>
    <mergeCell ref="J24:N24"/>
    <mergeCell ref="J23:N23"/>
    <mergeCell ref="B19:M19"/>
    <mergeCell ref="A18:N18"/>
    <mergeCell ref="C21:N21"/>
    <mergeCell ref="B35:N35"/>
    <mergeCell ref="B36:N36"/>
    <mergeCell ref="B20:M20"/>
    <mergeCell ref="F22:I22"/>
    <mergeCell ref="C27:N27"/>
    <mergeCell ref="C29:N29"/>
    <mergeCell ref="F25:I25"/>
    <mergeCell ref="A28:C28"/>
    <mergeCell ref="A26:E26"/>
    <mergeCell ref="F26:I26"/>
    <mergeCell ref="J26:N26"/>
    <mergeCell ref="J22:N22"/>
    <mergeCell ref="F23:I23"/>
    <mergeCell ref="A25:E25"/>
    <mergeCell ref="A22:E22"/>
    <mergeCell ref="F24:I24"/>
    <mergeCell ref="A16:N16"/>
    <mergeCell ref="A30:O30"/>
    <mergeCell ref="A31:N31"/>
    <mergeCell ref="A56:D56"/>
    <mergeCell ref="A43:N43"/>
    <mergeCell ref="B45:N45"/>
    <mergeCell ref="B46:N46"/>
    <mergeCell ref="A48:N48"/>
    <mergeCell ref="A50:N50"/>
    <mergeCell ref="K54:N54"/>
    <mergeCell ref="A54:D54"/>
    <mergeCell ref="E54:I54"/>
    <mergeCell ref="E56:N56"/>
    <mergeCell ref="B37:N37"/>
    <mergeCell ref="B38:N38"/>
    <mergeCell ref="A42:N42"/>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17</xdr:row>
                    <xdr:rowOff>142875</xdr:rowOff>
                  </from>
                  <to>
                    <xdr:col>0</xdr:col>
                    <xdr:colOff>266700</xdr:colOff>
                    <xdr:row>19</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18</xdr:row>
                    <xdr:rowOff>133350</xdr:rowOff>
                  </from>
                  <to>
                    <xdr:col>0</xdr:col>
                    <xdr:colOff>266700</xdr:colOff>
                    <xdr:row>20</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43</xdr:row>
                    <xdr:rowOff>161925</xdr:rowOff>
                  </from>
                  <to>
                    <xdr:col>0</xdr:col>
                    <xdr:colOff>314325</xdr:colOff>
                    <xdr:row>45</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44</xdr:row>
                    <xdr:rowOff>152400</xdr:rowOff>
                  </from>
                  <to>
                    <xdr:col>0</xdr:col>
                    <xdr:colOff>314325</xdr:colOff>
                    <xdr:row>46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0:O76"/>
  <sheetViews>
    <sheetView zoomScaleNormal="100" workbookViewId="0">
      <selection activeCell="F6" sqref="F6"/>
    </sheetView>
  </sheetViews>
  <sheetFormatPr defaultRowHeight="14.25" x14ac:dyDescent="0.2"/>
  <cols>
    <col min="1" max="1" width="5" style="37" customWidth="1"/>
    <col min="2" max="2" width="6.28515625" style="37" customWidth="1"/>
    <col min="3" max="10" width="9.140625" style="37"/>
    <col min="11" max="11" width="10.85546875" style="37" customWidth="1"/>
    <col min="12" max="13" width="9.140625" style="37"/>
    <col min="14" max="14" width="4.85546875" style="37" customWidth="1"/>
    <col min="15" max="15" width="4.28515625" style="37" customWidth="1"/>
    <col min="16" max="16384" width="9.140625" style="37"/>
  </cols>
  <sheetData>
    <row r="10" spans="1:15" s="38" customFormat="1" ht="15" x14ac:dyDescent="0.2">
      <c r="A10" s="480" t="s">
        <v>314</v>
      </c>
      <c r="B10" s="480"/>
      <c r="C10" s="480"/>
      <c r="D10" s="480"/>
      <c r="E10" s="480"/>
      <c r="F10" s="480"/>
      <c r="G10" s="480"/>
      <c r="H10" s="480"/>
      <c r="I10" s="480"/>
      <c r="J10" s="480"/>
      <c r="K10" s="480"/>
      <c r="L10" s="480"/>
      <c r="M10" s="480"/>
      <c r="N10" s="194"/>
      <c r="O10" s="194"/>
    </row>
    <row r="11" spans="1:15" s="38" customFormat="1" ht="15" x14ac:dyDescent="0.2">
      <c r="A11" s="39"/>
      <c r="B11" s="39"/>
      <c r="C11" s="39"/>
      <c r="D11" s="39"/>
      <c r="E11" s="39"/>
      <c r="F11" s="39"/>
      <c r="G11" s="39"/>
      <c r="H11" s="39"/>
      <c r="I11" s="39"/>
      <c r="J11" s="39"/>
      <c r="K11" s="39"/>
      <c r="L11" s="39"/>
      <c r="M11" s="39"/>
      <c r="N11" s="39"/>
      <c r="O11" s="39"/>
    </row>
    <row r="12" spans="1:15" s="38" customFormat="1" ht="16.5" customHeight="1" x14ac:dyDescent="0.2">
      <c r="A12" s="505" t="s">
        <v>476</v>
      </c>
      <c r="B12" s="505"/>
      <c r="D12" s="486" t="str">
        <f>IF('Personal Needs Analysis'!B16="Smit &amp; Kie Pretoria Brokers (Pty) Ltd","Smit &amp; Kie Pretoria Brokers (Pty) Ltd","Smit &amp; Kie Brokers (Pty) Ltd")</f>
        <v>Smit &amp; Kie Pretoria Brokers (Pty) Ltd</v>
      </c>
      <c r="E12" s="486"/>
      <c r="F12" s="486"/>
      <c r="G12" s="486"/>
      <c r="H12" s="486"/>
      <c r="I12" s="486"/>
      <c r="J12" s="205"/>
      <c r="K12" s="205"/>
      <c r="L12" s="205"/>
      <c r="M12" s="205"/>
      <c r="N12" s="205"/>
    </row>
    <row r="13" spans="1:15" s="38" customFormat="1" ht="17.25" customHeight="1" x14ac:dyDescent="0.2">
      <c r="A13" s="494" t="s">
        <v>477</v>
      </c>
      <c r="B13" s="494"/>
      <c r="D13" s="486">
        <f>IF('Personal Needs Analysis'!B16="Smit &amp; Kie Pretoria Brokers (Pty) Ltd",43148,11184)</f>
        <v>43148</v>
      </c>
      <c r="E13" s="486"/>
      <c r="F13" s="486"/>
      <c r="G13" s="486"/>
      <c r="H13" s="486"/>
      <c r="I13" s="486"/>
      <c r="J13" s="205"/>
      <c r="K13" s="205"/>
      <c r="L13" s="205"/>
      <c r="M13" s="205"/>
      <c r="N13" s="205"/>
    </row>
    <row r="14" spans="1:15" s="38" customFormat="1" ht="37.5" customHeight="1" x14ac:dyDescent="0.2">
      <c r="A14" s="507" t="s">
        <v>315</v>
      </c>
      <c r="B14" s="507"/>
      <c r="C14" s="507"/>
      <c r="D14" s="509"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E14" s="509"/>
      <c r="F14" s="509"/>
      <c r="G14" s="509"/>
      <c r="H14" s="509"/>
      <c r="I14" s="509"/>
      <c r="J14" s="46"/>
      <c r="K14" s="46"/>
      <c r="L14" s="46"/>
      <c r="M14" s="46"/>
      <c r="N14" s="42"/>
    </row>
    <row r="15" spans="1:15" s="38" customFormat="1" ht="40.5" customHeight="1" x14ac:dyDescent="0.2">
      <c r="A15" s="508" t="s">
        <v>47</v>
      </c>
      <c r="B15" s="508"/>
      <c r="C15" s="508"/>
      <c r="D15" s="509" t="str">
        <f>CONCATENATE('Authority to Obtain Information'!J23," / ",'Authority to Obtain Information'!J24," / ",'Authority to Obtain Information'!J25," / ",'Authority to Obtain Information'!J26)</f>
        <v>n/a / n/a / n/a / n/a</v>
      </c>
      <c r="E15" s="509"/>
      <c r="F15" s="509"/>
      <c r="G15" s="509"/>
      <c r="H15" s="509"/>
      <c r="I15" s="509"/>
      <c r="J15" s="46"/>
      <c r="K15" s="46"/>
      <c r="L15" s="46"/>
      <c r="M15" s="46"/>
      <c r="N15" s="46"/>
      <c r="O15" s="47"/>
    </row>
    <row r="16" spans="1:15" s="38" customFormat="1" ht="30.75" customHeight="1" x14ac:dyDescent="0.2">
      <c r="A16" s="41"/>
      <c r="B16" s="41"/>
      <c r="C16" s="41"/>
      <c r="D16" s="41"/>
      <c r="E16" s="41"/>
      <c r="F16" s="47"/>
      <c r="G16" s="47"/>
      <c r="H16" s="47"/>
      <c r="I16" s="47"/>
      <c r="J16" s="47"/>
      <c r="K16" s="47"/>
      <c r="L16" s="47"/>
      <c r="M16" s="47"/>
      <c r="N16" s="47"/>
    </row>
    <row r="17" spans="1:15" ht="48" customHeight="1" x14ac:dyDescent="0.2">
      <c r="A17" s="483" t="s">
        <v>316</v>
      </c>
      <c r="B17" s="483"/>
      <c r="C17" s="483"/>
      <c r="D17" s="483"/>
      <c r="E17" s="483"/>
      <c r="F17" s="483"/>
      <c r="G17" s="483"/>
      <c r="H17" s="483"/>
      <c r="I17" s="483"/>
      <c r="J17" s="483"/>
      <c r="K17" s="483"/>
      <c r="L17" s="483"/>
      <c r="M17" s="483"/>
      <c r="N17" s="483"/>
    </row>
    <row r="18" spans="1:15" x14ac:dyDescent="0.2">
      <c r="A18" s="43"/>
      <c r="B18" s="43"/>
      <c r="C18" s="43"/>
      <c r="D18" s="43"/>
      <c r="E18" s="43"/>
      <c r="F18" s="45"/>
      <c r="G18" s="45"/>
      <c r="H18" s="45"/>
      <c r="I18" s="45"/>
      <c r="J18" s="45"/>
      <c r="K18" s="45"/>
      <c r="L18" s="45"/>
      <c r="M18" s="45"/>
      <c r="N18" s="45"/>
    </row>
    <row r="19" spans="1:15" ht="91.5" customHeight="1" x14ac:dyDescent="0.2">
      <c r="A19" s="483" t="str">
        <f>IF('Personal Needs Analysis'!B16="Smit &amp; Kie Pretoria Brokers (Pty) Ltd",CONCATENATE('Personal Needs Analysis'!B16," provides advice and intermediary services"," in relation to your non-life insurance policy and for acting as an intermediary. ",'Personal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&amp; Kie Pretoria Brokers (Pty) Ltd provides advice and intermediary services in relation to your non-life insurance policy and for acting as an intermediary. Smit &amp; Kie Pretoria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483"/>
      <c r="C19" s="483"/>
      <c r="D19" s="483"/>
      <c r="E19" s="483"/>
      <c r="F19" s="483"/>
      <c r="G19" s="483"/>
      <c r="H19" s="483"/>
      <c r="I19" s="483"/>
      <c r="J19" s="483"/>
      <c r="K19" s="483"/>
      <c r="L19" s="483"/>
      <c r="M19" s="483"/>
      <c r="N19" s="483"/>
    </row>
    <row r="20" spans="1:15" x14ac:dyDescent="0.2">
      <c r="A20" s="43"/>
      <c r="C20" s="483"/>
      <c r="D20" s="483"/>
      <c r="E20" s="483"/>
      <c r="F20" s="483"/>
      <c r="G20" s="483"/>
      <c r="H20" s="483"/>
      <c r="I20" s="483"/>
      <c r="J20" s="483"/>
      <c r="K20" s="483"/>
      <c r="L20" s="483"/>
      <c r="M20" s="483"/>
      <c r="N20" s="483"/>
    </row>
    <row r="21" spans="1:15" ht="45" customHeight="1" x14ac:dyDescent="0.2">
      <c r="A21" s="483" t="s">
        <v>317</v>
      </c>
      <c r="B21" s="490"/>
      <c r="C21" s="490"/>
      <c r="D21" s="490"/>
      <c r="E21" s="490"/>
      <c r="F21" s="490"/>
      <c r="G21" s="490"/>
      <c r="H21" s="490"/>
      <c r="I21" s="490"/>
      <c r="J21" s="490"/>
      <c r="K21" s="490"/>
      <c r="L21" s="490"/>
      <c r="M21" s="490"/>
      <c r="N21" s="490"/>
    </row>
    <row r="22" spans="1:15" x14ac:dyDescent="0.2">
      <c r="A22" s="43"/>
      <c r="C22" s="45"/>
      <c r="D22" s="45"/>
      <c r="E22" s="45"/>
      <c r="F22" s="45"/>
      <c r="G22" s="45"/>
      <c r="H22" s="45"/>
      <c r="I22" s="45"/>
      <c r="J22" s="45"/>
      <c r="K22" s="45"/>
      <c r="L22" s="45"/>
      <c r="M22" s="45"/>
      <c r="N22" s="45"/>
    </row>
    <row r="23" spans="1:15" ht="257.25" customHeight="1" x14ac:dyDescent="0.2">
      <c r="A23" s="481" t="s">
        <v>481</v>
      </c>
      <c r="B23" s="506"/>
      <c r="C23" s="506"/>
      <c r="D23" s="506"/>
      <c r="E23" s="506"/>
      <c r="F23" s="506"/>
      <c r="G23" s="506"/>
      <c r="H23" s="506"/>
      <c r="I23" s="506"/>
      <c r="J23" s="506"/>
      <c r="K23" s="506"/>
      <c r="L23" s="506"/>
      <c r="M23" s="506"/>
      <c r="N23" s="506"/>
      <c r="O23" s="194"/>
    </row>
    <row r="25" spans="1:15" x14ac:dyDescent="0.2">
      <c r="A25" s="497" t="s">
        <v>489</v>
      </c>
      <c r="B25" s="497"/>
      <c r="C25" s="497"/>
      <c r="D25" s="195"/>
      <c r="E25" s="195"/>
      <c r="F25" s="195"/>
      <c r="G25" s="195"/>
      <c r="H25" s="195"/>
      <c r="I25" s="195"/>
      <c r="J25" s="195"/>
      <c r="K25" s="195"/>
      <c r="L25" s="195"/>
      <c r="M25" s="195"/>
      <c r="N25" s="195"/>
    </row>
    <row r="26" spans="1:15" ht="46.5" customHeight="1" x14ac:dyDescent="0.2">
      <c r="A26" s="483" t="str">
        <f>IF('Personal Needs Analysis'!B16="Smit &amp; Kie Pretoria Brokers (Pty) Ltd", CONCATENATE("For the additional services set out above ",'Personal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&amp; Kie Pretoria Brokers (Pty) Ltd charges 10% of the monthly premium inclusive of VAT and will be reviewed at policy renewal stage.</v>
      </c>
      <c r="B26" s="483"/>
      <c r="C26" s="483"/>
      <c r="D26" s="483"/>
      <c r="E26" s="483"/>
      <c r="F26" s="483"/>
      <c r="G26" s="483"/>
      <c r="H26" s="483"/>
      <c r="I26" s="483"/>
      <c r="J26" s="483"/>
      <c r="K26" s="483"/>
      <c r="L26" s="483"/>
      <c r="M26" s="483"/>
      <c r="N26" s="483"/>
    </row>
    <row r="27" spans="1:15" ht="8.25" customHeight="1" x14ac:dyDescent="0.2">
      <c r="A27" s="204"/>
      <c r="B27" s="195"/>
      <c r="C27" s="195"/>
      <c r="D27" s="195"/>
      <c r="E27" s="195"/>
      <c r="F27" s="195"/>
      <c r="G27" s="195"/>
      <c r="H27" s="195"/>
      <c r="I27" s="195"/>
      <c r="J27" s="195"/>
      <c r="K27" s="195"/>
      <c r="L27" s="195"/>
      <c r="M27" s="195"/>
      <c r="N27" s="195"/>
    </row>
    <row r="28" spans="1:15" ht="70.5" customHeight="1" x14ac:dyDescent="0.2">
      <c r="A28" s="483" t="s">
        <v>483</v>
      </c>
      <c r="B28" s="483"/>
      <c r="C28" s="483"/>
      <c r="D28" s="483"/>
      <c r="E28" s="483"/>
      <c r="F28" s="483"/>
      <c r="G28" s="483"/>
      <c r="H28" s="483"/>
      <c r="I28" s="483"/>
      <c r="J28" s="483"/>
      <c r="K28" s="483"/>
      <c r="L28" s="483"/>
      <c r="M28" s="483"/>
      <c r="N28" s="483"/>
    </row>
    <row r="30" spans="1:15" x14ac:dyDescent="0.2">
      <c r="A30" s="487" t="s">
        <v>313</v>
      </c>
      <c r="B30" s="487"/>
      <c r="C30" s="487"/>
      <c r="D30" s="487"/>
      <c r="E30" s="492"/>
      <c r="F30" s="492"/>
      <c r="G30" s="492"/>
      <c r="H30" s="492"/>
      <c r="I30" s="492"/>
      <c r="J30" s="37" t="s">
        <v>4</v>
      </c>
      <c r="K30" s="491"/>
      <c r="L30" s="492"/>
      <c r="M30" s="492"/>
      <c r="N30" s="492"/>
    </row>
    <row r="32" spans="1:15" ht="26.25" customHeight="1" x14ac:dyDescent="0.2">
      <c r="A32" s="487" t="s">
        <v>475</v>
      </c>
      <c r="B32" s="487"/>
      <c r="C32" s="487"/>
      <c r="D32" s="487"/>
      <c r="E32" s="488" t="str">
        <f>'Letter of Introduction'!F27</f>
        <v/>
      </c>
      <c r="F32" s="488"/>
      <c r="G32" s="488"/>
      <c r="H32" s="488"/>
      <c r="I32" s="488"/>
      <c r="J32" s="488"/>
      <c r="K32" s="488"/>
      <c r="L32" s="488"/>
      <c r="M32" s="488"/>
      <c r="N32" s="488"/>
    </row>
    <row r="76" ht="15.75" customHeight="1" x14ac:dyDescent="0.2"/>
  </sheetData>
  <mergeCells count="22">
    <mergeCell ref="E32:N32"/>
    <mergeCell ref="A32:D32"/>
    <mergeCell ref="A14:C14"/>
    <mergeCell ref="A15:C15"/>
    <mergeCell ref="D15:I15"/>
    <mergeCell ref="D14:I14"/>
    <mergeCell ref="A26:N26"/>
    <mergeCell ref="A28:N28"/>
    <mergeCell ref="A30:D30"/>
    <mergeCell ref="E30:I30"/>
    <mergeCell ref="K30:N30"/>
    <mergeCell ref="A17:N17"/>
    <mergeCell ref="A12:B12"/>
    <mergeCell ref="A13:B13"/>
    <mergeCell ref="A25:C25"/>
    <mergeCell ref="A10:M10"/>
    <mergeCell ref="D12:I12"/>
    <mergeCell ref="D13:I13"/>
    <mergeCell ref="A23:N23"/>
    <mergeCell ref="C20:N20"/>
    <mergeCell ref="A19:N19"/>
    <mergeCell ref="A21:N21"/>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2:P132"/>
  <sheetViews>
    <sheetView zoomScaleNormal="100" workbookViewId="0">
      <selection activeCell="F5" sqref="F5"/>
    </sheetView>
  </sheetViews>
  <sheetFormatPr defaultRowHeight="14.25" x14ac:dyDescent="0.2"/>
  <cols>
    <col min="1" max="1" width="5" style="81" customWidth="1"/>
    <col min="2" max="2" width="6.28515625" style="81" customWidth="1"/>
    <col min="3" max="3" width="10.85546875" style="81" customWidth="1"/>
    <col min="4" max="4" width="13" style="81" customWidth="1"/>
    <col min="5" max="5" width="2.42578125" style="81" customWidth="1"/>
    <col min="6" max="6" width="9.140625" style="81" customWidth="1"/>
    <col min="7" max="7" width="5.28515625" style="81" customWidth="1"/>
    <col min="8" max="8" width="5.85546875" style="81" customWidth="1"/>
    <col min="9" max="9" width="13.7109375" style="81" customWidth="1"/>
    <col min="10" max="10" width="9.140625" style="81"/>
    <col min="11" max="11" width="10.85546875" style="81" customWidth="1"/>
    <col min="12" max="12" width="9.140625" style="81"/>
    <col min="13" max="13" width="13.5703125" style="81" customWidth="1"/>
    <col min="14" max="14" width="4.85546875" style="81" customWidth="1"/>
    <col min="15" max="15" width="4.28515625" style="81" customWidth="1"/>
    <col min="16" max="16384" width="9.140625" style="81"/>
  </cols>
  <sheetData>
    <row r="12" spans="1:16" s="82" customFormat="1" ht="15" x14ac:dyDescent="0.2">
      <c r="A12" s="531" t="s">
        <v>392</v>
      </c>
      <c r="B12" s="531"/>
      <c r="C12" s="531"/>
      <c r="D12" s="531"/>
      <c r="E12" s="531"/>
      <c r="F12" s="531"/>
      <c r="G12" s="531"/>
      <c r="H12" s="531"/>
      <c r="I12" s="531"/>
      <c r="J12" s="531"/>
      <c r="K12" s="531"/>
      <c r="L12" s="531"/>
      <c r="M12" s="531"/>
      <c r="N12" s="206"/>
      <c r="O12" s="206"/>
      <c r="P12" s="206"/>
    </row>
    <row r="13" spans="1:16" s="82" customFormat="1" x14ac:dyDescent="0.2">
      <c r="A13" s="197"/>
      <c r="B13" s="197"/>
      <c r="C13" s="197"/>
      <c r="D13" s="197"/>
      <c r="E13" s="197"/>
      <c r="F13" s="197"/>
      <c r="G13" s="197"/>
      <c r="H13" s="197"/>
      <c r="I13" s="197"/>
      <c r="J13" s="197"/>
      <c r="K13" s="197"/>
      <c r="L13" s="197"/>
      <c r="M13" s="197"/>
      <c r="N13" s="197"/>
      <c r="O13" s="197"/>
    </row>
    <row r="14" spans="1:16" s="82" customFormat="1" ht="40.5" customHeight="1" x14ac:dyDescent="0.2">
      <c r="A14" s="502" t="s">
        <v>484</v>
      </c>
      <c r="B14" s="502"/>
      <c r="C14" s="502"/>
      <c r="D14" s="502"/>
      <c r="E14" s="502"/>
      <c r="F14" s="502"/>
      <c r="G14" s="503"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4" s="503"/>
      <c r="I14" s="503"/>
      <c r="J14" s="503"/>
      <c r="K14" s="503"/>
      <c r="L14" s="503"/>
      <c r="M14" s="503"/>
      <c r="N14" s="83"/>
    </row>
    <row r="15" spans="1:16" s="82" customFormat="1" ht="47.25" customHeight="1" x14ac:dyDescent="0.2">
      <c r="A15" s="502" t="s">
        <v>487</v>
      </c>
      <c r="B15" s="502"/>
      <c r="C15" s="502"/>
      <c r="D15" s="502"/>
      <c r="E15" s="502"/>
      <c r="F15" s="502"/>
      <c r="G15" s="535"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n/a</v>
      </c>
      <c r="H15" s="535"/>
      <c r="I15" s="535"/>
      <c r="J15" s="535"/>
      <c r="K15" s="535"/>
      <c r="L15" s="535"/>
      <c r="M15" s="535"/>
      <c r="N15" s="83"/>
    </row>
    <row r="16" spans="1:16" s="82" customFormat="1" ht="18.75" customHeight="1" x14ac:dyDescent="0.2">
      <c r="A16" s="536"/>
      <c r="B16" s="536"/>
      <c r="C16" s="536"/>
      <c r="D16" s="537"/>
      <c r="E16" s="537"/>
      <c r="F16" s="537"/>
      <c r="G16" s="537"/>
      <c r="H16" s="537"/>
      <c r="I16" s="537"/>
      <c r="J16" s="83"/>
      <c r="K16" s="83"/>
      <c r="L16" s="83"/>
      <c r="M16" s="83"/>
      <c r="N16" s="84"/>
    </row>
    <row r="17" spans="1:15" s="82" customFormat="1" ht="20.25" customHeight="1" x14ac:dyDescent="0.2">
      <c r="A17" s="532" t="s">
        <v>393</v>
      </c>
      <c r="B17" s="532"/>
      <c r="C17" s="532"/>
      <c r="D17" s="532"/>
      <c r="E17" s="532"/>
      <c r="F17" s="532"/>
      <c r="G17" s="532"/>
      <c r="H17" s="532"/>
      <c r="I17" s="532"/>
      <c r="J17" s="532"/>
      <c r="K17" s="532"/>
      <c r="L17" s="532"/>
      <c r="M17" s="532"/>
      <c r="N17" s="532"/>
      <c r="O17" s="86"/>
    </row>
    <row r="18" spans="1:15" s="82" customFormat="1" ht="6" customHeight="1" x14ac:dyDescent="0.2">
      <c r="A18" s="85"/>
      <c r="B18" s="85"/>
      <c r="C18" s="85"/>
      <c r="D18" s="85"/>
      <c r="E18" s="85"/>
      <c r="F18" s="85"/>
      <c r="G18" s="85"/>
      <c r="H18" s="85"/>
      <c r="I18" s="85"/>
      <c r="J18" s="85"/>
      <c r="K18" s="85"/>
      <c r="L18" s="85"/>
      <c r="M18" s="85"/>
      <c r="N18" s="85"/>
      <c r="O18" s="86"/>
    </row>
    <row r="19" spans="1:15" s="82" customFormat="1" x14ac:dyDescent="0.2">
      <c r="A19" s="533" t="s">
        <v>394</v>
      </c>
      <c r="B19" s="533"/>
      <c r="C19" s="533"/>
      <c r="D19" s="533"/>
      <c r="E19" s="534" t="s">
        <v>395</v>
      </c>
      <c r="F19" s="534"/>
      <c r="G19" s="534"/>
      <c r="H19" s="534"/>
      <c r="I19" s="534" t="s">
        <v>396</v>
      </c>
      <c r="J19" s="534"/>
      <c r="K19" s="534"/>
      <c r="L19" s="534"/>
      <c r="M19" s="86"/>
    </row>
    <row r="20" spans="1:15" ht="28.5" customHeight="1" x14ac:dyDescent="0.2">
      <c r="A20" s="530" t="str">
        <f>'Personal Needs Analysis'!A27</f>
        <v>n/a</v>
      </c>
      <c r="B20" s="530"/>
      <c r="C20" s="530"/>
      <c r="D20" s="530"/>
      <c r="E20" s="530" t="str">
        <f>'Personal Needs Analysis'!B27</f>
        <v>n/a</v>
      </c>
      <c r="F20" s="530"/>
      <c r="G20" s="530"/>
      <c r="H20" s="530"/>
      <c r="I20" s="530" t="str">
        <f>IF('Personal Needs Analysis'!D27=0,"",'Personal Needs Analysis'!D27)</f>
        <v>n/a</v>
      </c>
      <c r="J20" s="530"/>
      <c r="K20" s="530"/>
      <c r="L20" s="530"/>
      <c r="M20" s="87"/>
    </row>
    <row r="21" spans="1:15" ht="28.5" customHeight="1" x14ac:dyDescent="0.2">
      <c r="A21" s="530" t="str">
        <f>'Personal Needs Analysis'!A28</f>
        <v>n/a</v>
      </c>
      <c r="B21" s="530"/>
      <c r="C21" s="530"/>
      <c r="D21" s="530"/>
      <c r="E21" s="530" t="str">
        <f>'Personal Needs Analysis'!B28</f>
        <v>n/a</v>
      </c>
      <c r="F21" s="530"/>
      <c r="G21" s="530"/>
      <c r="H21" s="530"/>
      <c r="I21" s="530" t="str">
        <f>IF('Personal Needs Analysis'!D28=0,"",'Personal Needs Analysis'!D28)</f>
        <v>n/a</v>
      </c>
      <c r="J21" s="530"/>
      <c r="K21" s="530"/>
      <c r="L21" s="530"/>
      <c r="M21" s="87"/>
    </row>
    <row r="22" spans="1:15" ht="28.5" customHeight="1" x14ac:dyDescent="0.2">
      <c r="A22" s="530" t="str">
        <f>'Personal Needs Analysis'!A29</f>
        <v>n/a</v>
      </c>
      <c r="B22" s="530"/>
      <c r="C22" s="530"/>
      <c r="D22" s="530"/>
      <c r="E22" s="530" t="str">
        <f>'Personal Needs Analysis'!B29</f>
        <v>n/a</v>
      </c>
      <c r="F22" s="530"/>
      <c r="G22" s="530"/>
      <c r="H22" s="530"/>
      <c r="I22" s="530" t="str">
        <f>IF('Personal Needs Analysis'!D29=0,"",'Personal Needs Analysis'!D29)</f>
        <v>n/a</v>
      </c>
      <c r="J22" s="530"/>
      <c r="K22" s="530"/>
      <c r="L22" s="530"/>
      <c r="M22" s="87"/>
    </row>
    <row r="23" spans="1:15" ht="28.5" customHeight="1" x14ac:dyDescent="0.2">
      <c r="A23" s="530" t="str">
        <f>'Personal Needs Analysis'!A30</f>
        <v>n/a</v>
      </c>
      <c r="B23" s="530"/>
      <c r="C23" s="530"/>
      <c r="D23" s="530"/>
      <c r="E23" s="530" t="str">
        <f>'Personal Needs Analysis'!B30</f>
        <v>n/a</v>
      </c>
      <c r="F23" s="530"/>
      <c r="G23" s="530"/>
      <c r="H23" s="530"/>
      <c r="I23" s="530" t="str">
        <f>IF('Personal Needs Analysis'!D30=0,"",'Personal Needs Analysis'!D30)</f>
        <v>n/a</v>
      </c>
      <c r="J23" s="530"/>
      <c r="K23" s="530"/>
      <c r="L23" s="530"/>
      <c r="M23" s="87"/>
    </row>
    <row r="24" spans="1:15" x14ac:dyDescent="0.2">
      <c r="A24" s="88"/>
      <c r="C24" s="516"/>
      <c r="D24" s="516"/>
      <c r="E24" s="516"/>
      <c r="F24" s="516"/>
      <c r="G24" s="516"/>
      <c r="H24" s="516"/>
      <c r="I24" s="516"/>
      <c r="J24" s="516"/>
      <c r="K24" s="516"/>
      <c r="L24" s="516"/>
      <c r="M24" s="516"/>
      <c r="N24" s="516"/>
    </row>
    <row r="25" spans="1:15" x14ac:dyDescent="0.2">
      <c r="A25" s="526" t="s">
        <v>397</v>
      </c>
      <c r="B25" s="527"/>
      <c r="C25" s="527"/>
      <c r="D25" s="527"/>
      <c r="E25" s="527"/>
      <c r="F25" s="527"/>
      <c r="G25" s="527"/>
      <c r="H25" s="527"/>
      <c r="I25" s="527"/>
      <c r="J25" s="527"/>
      <c r="K25" s="527"/>
      <c r="L25" s="527"/>
      <c r="M25" s="527"/>
      <c r="N25" s="527"/>
    </row>
    <row r="26" spans="1:15" x14ac:dyDescent="0.2">
      <c r="A26" s="88"/>
      <c r="C26" s="87"/>
      <c r="D26" s="87"/>
      <c r="E26" s="87"/>
      <c r="F26" s="87"/>
      <c r="G26" s="87"/>
      <c r="H26" s="87"/>
      <c r="I26" s="87"/>
      <c r="J26" s="87"/>
      <c r="K26" s="87"/>
      <c r="L26" s="87"/>
      <c r="M26" s="87"/>
      <c r="N26" s="87"/>
    </row>
    <row r="27" spans="1:15" s="89" customFormat="1" ht="15" customHeight="1" x14ac:dyDescent="0.2">
      <c r="A27" s="519" t="s">
        <v>398</v>
      </c>
      <c r="B27" s="519"/>
      <c r="C27" s="519"/>
      <c r="D27" s="86"/>
      <c r="E27" s="528" t="s">
        <v>399</v>
      </c>
      <c r="F27" s="528"/>
      <c r="G27" s="528"/>
      <c r="I27" s="199" t="s">
        <v>400</v>
      </c>
      <c r="J27" s="199"/>
      <c r="K27" s="199"/>
      <c r="L27" s="86"/>
      <c r="M27" s="86"/>
      <c r="N27" s="86"/>
      <c r="O27" s="198"/>
    </row>
    <row r="28" spans="1:15" s="89" customFormat="1" ht="15" customHeight="1" x14ac:dyDescent="0.2">
      <c r="A28" s="200"/>
      <c r="B28" s="200"/>
      <c r="C28" s="200"/>
      <c r="D28" s="86"/>
      <c r="E28" s="201"/>
      <c r="F28" s="201"/>
      <c r="G28" s="201"/>
      <c r="H28" s="200"/>
      <c r="I28" s="200"/>
      <c r="J28" s="200"/>
      <c r="K28" s="200"/>
      <c r="L28" s="86"/>
      <c r="M28" s="86"/>
      <c r="N28" s="86"/>
      <c r="O28" s="198"/>
    </row>
    <row r="29" spans="1:15" s="89" customFormat="1" ht="15" customHeight="1" x14ac:dyDescent="0.2">
      <c r="A29" s="529" t="s">
        <v>491</v>
      </c>
      <c r="B29" s="529"/>
      <c r="C29" s="529"/>
      <c r="D29" s="529"/>
      <c r="E29" s="529"/>
      <c r="F29" s="529"/>
      <c r="G29" s="529"/>
      <c r="H29" s="529"/>
      <c r="I29" s="529"/>
      <c r="J29" s="529"/>
      <c r="K29" s="529"/>
      <c r="L29" s="529"/>
      <c r="M29" s="529"/>
      <c r="N29" s="86"/>
      <c r="O29" s="198"/>
    </row>
    <row r="30" spans="1:15" s="89" customFormat="1" ht="15" customHeight="1" x14ac:dyDescent="0.2">
      <c r="N30" s="86"/>
      <c r="O30" s="198"/>
    </row>
    <row r="31" spans="1:15" s="89" customFormat="1" ht="38.25" customHeight="1" x14ac:dyDescent="0.2">
      <c r="A31" s="516" t="str">
        <f>CONCATENATE("I confirm that the advising broker ", Broker_Name, " has made his recommendations available to me and my financial position is as follows:")</f>
        <v>I confirm that the advising broker Warren Bennett has made his recommendations available to me and my financial position is as follows:</v>
      </c>
      <c r="B31" s="515"/>
      <c r="C31" s="515"/>
      <c r="D31" s="515"/>
      <c r="E31" s="515"/>
      <c r="F31" s="515"/>
      <c r="G31" s="515"/>
      <c r="H31" s="515"/>
      <c r="I31" s="515"/>
      <c r="J31" s="515"/>
      <c r="K31" s="515"/>
      <c r="L31" s="515"/>
      <c r="M31" s="515"/>
      <c r="N31" s="86"/>
      <c r="O31" s="198"/>
    </row>
    <row r="32" spans="1:15" s="89" customFormat="1" x14ac:dyDescent="0.2">
      <c r="A32" s="520"/>
      <c r="B32" s="520"/>
      <c r="C32" s="520"/>
      <c r="D32" s="520"/>
      <c r="E32" s="520"/>
      <c r="F32" s="520"/>
      <c r="G32" s="520"/>
      <c r="H32" s="520"/>
      <c r="I32" s="520"/>
      <c r="J32" s="520"/>
      <c r="K32" s="520"/>
      <c r="L32" s="520"/>
      <c r="M32" s="520"/>
      <c r="N32" s="86"/>
      <c r="O32" s="198"/>
    </row>
    <row r="33" spans="1:15" s="89" customFormat="1" x14ac:dyDescent="0.2">
      <c r="A33" s="521"/>
      <c r="B33" s="521"/>
      <c r="C33" s="521"/>
      <c r="D33" s="521"/>
      <c r="E33" s="521"/>
      <c r="F33" s="521"/>
      <c r="G33" s="521"/>
      <c r="H33" s="521"/>
      <c r="I33" s="521"/>
      <c r="J33" s="521"/>
      <c r="K33" s="521"/>
      <c r="L33" s="521"/>
      <c r="M33" s="521"/>
      <c r="N33" s="86"/>
      <c r="O33" s="198"/>
    </row>
    <row r="34" spans="1:15" s="89" customFormat="1" x14ac:dyDescent="0.2">
      <c r="A34" s="521"/>
      <c r="B34" s="521"/>
      <c r="C34" s="521"/>
      <c r="D34" s="521"/>
      <c r="E34" s="521"/>
      <c r="F34" s="521"/>
      <c r="G34" s="521"/>
      <c r="H34" s="521"/>
      <c r="I34" s="521"/>
      <c r="J34" s="521"/>
      <c r="K34" s="521"/>
      <c r="L34" s="521"/>
      <c r="M34" s="521"/>
      <c r="N34" s="86"/>
      <c r="O34" s="198"/>
    </row>
    <row r="35" spans="1:15" s="89" customFormat="1" x14ac:dyDescent="0.2">
      <c r="A35" s="521"/>
      <c r="B35" s="521"/>
      <c r="C35" s="521"/>
      <c r="D35" s="521"/>
      <c r="E35" s="521"/>
      <c r="F35" s="521"/>
      <c r="G35" s="521"/>
      <c r="H35" s="521"/>
      <c r="I35" s="521"/>
      <c r="J35" s="521"/>
      <c r="K35" s="521"/>
      <c r="L35" s="521"/>
      <c r="M35" s="521"/>
      <c r="N35" s="86"/>
      <c r="O35" s="198"/>
    </row>
    <row r="36" spans="1:15" s="89" customFormat="1" x14ac:dyDescent="0.2">
      <c r="A36" s="202"/>
      <c r="B36" s="202"/>
      <c r="C36" s="202"/>
      <c r="D36" s="202"/>
      <c r="E36" s="202"/>
      <c r="F36" s="202"/>
      <c r="G36" s="202"/>
      <c r="H36" s="202"/>
      <c r="I36" s="202"/>
      <c r="J36" s="202"/>
      <c r="K36" s="202"/>
      <c r="L36" s="202"/>
      <c r="M36" s="202"/>
      <c r="N36" s="86"/>
      <c r="O36" s="198"/>
    </row>
    <row r="37" spans="1:15" s="89" customFormat="1" ht="15" customHeight="1" x14ac:dyDescent="0.2">
      <c r="A37" s="519" t="s">
        <v>401</v>
      </c>
      <c r="B37" s="519"/>
      <c r="C37" s="519"/>
      <c r="D37" s="519"/>
      <c r="E37" s="519"/>
      <c r="F37" s="519"/>
      <c r="G37" s="519"/>
      <c r="H37" s="519"/>
      <c r="I37" s="519"/>
      <c r="J37" s="519"/>
      <c r="K37" s="519"/>
      <c r="L37" s="519"/>
      <c r="M37" s="519"/>
      <c r="N37" s="86"/>
      <c r="O37" s="198"/>
    </row>
    <row r="38" spans="1:15" s="89" customFormat="1" ht="15" customHeight="1" x14ac:dyDescent="0.2">
      <c r="A38" s="520"/>
      <c r="B38" s="520"/>
      <c r="C38" s="520"/>
      <c r="D38" s="520"/>
      <c r="E38" s="520"/>
      <c r="F38" s="520"/>
      <c r="G38" s="520"/>
      <c r="H38" s="520"/>
      <c r="I38" s="520"/>
      <c r="J38" s="520"/>
      <c r="K38" s="520"/>
      <c r="L38" s="520"/>
      <c r="M38" s="520"/>
      <c r="N38" s="86"/>
      <c r="O38" s="198"/>
    </row>
    <row r="39" spans="1:15" s="89" customFormat="1" ht="15" customHeight="1" x14ac:dyDescent="0.2">
      <c r="A39" s="521"/>
      <c r="B39" s="521"/>
      <c r="C39" s="521"/>
      <c r="D39" s="521"/>
      <c r="E39" s="521"/>
      <c r="F39" s="521"/>
      <c r="G39" s="521"/>
      <c r="H39" s="521"/>
      <c r="I39" s="521"/>
      <c r="J39" s="521"/>
      <c r="K39" s="521"/>
      <c r="L39" s="521"/>
      <c r="M39" s="521"/>
      <c r="N39" s="86"/>
      <c r="O39" s="198"/>
    </row>
    <row r="40" spans="1:15" s="89" customFormat="1" ht="15" customHeight="1" x14ac:dyDescent="0.2">
      <c r="A40" s="521"/>
      <c r="B40" s="521"/>
      <c r="C40" s="521"/>
      <c r="D40" s="521"/>
      <c r="E40" s="521"/>
      <c r="F40" s="521"/>
      <c r="G40" s="521"/>
      <c r="H40" s="521"/>
      <c r="I40" s="521"/>
      <c r="J40" s="521"/>
      <c r="K40" s="521"/>
      <c r="L40" s="521"/>
      <c r="M40" s="521"/>
      <c r="N40" s="86"/>
      <c r="O40" s="198"/>
    </row>
    <row r="41" spans="1:15" s="89" customFormat="1" ht="15" customHeight="1" x14ac:dyDescent="0.2">
      <c r="A41" s="521"/>
      <c r="B41" s="521"/>
      <c r="C41" s="521"/>
      <c r="D41" s="521"/>
      <c r="E41" s="521"/>
      <c r="F41" s="521"/>
      <c r="G41" s="521"/>
      <c r="H41" s="521"/>
      <c r="I41" s="521"/>
      <c r="J41" s="521"/>
      <c r="K41" s="521"/>
      <c r="L41" s="521"/>
      <c r="M41" s="521"/>
      <c r="N41" s="86"/>
      <c r="O41" s="198"/>
    </row>
    <row r="42" spans="1:15" s="89" customFormat="1" ht="15" customHeight="1" x14ac:dyDescent="0.2">
      <c r="A42" s="521"/>
      <c r="B42" s="521"/>
      <c r="C42" s="521"/>
      <c r="D42" s="521"/>
      <c r="E42" s="521"/>
      <c r="F42" s="521"/>
      <c r="G42" s="521"/>
      <c r="H42" s="521"/>
      <c r="I42" s="521"/>
      <c r="J42" s="521"/>
      <c r="K42" s="521"/>
      <c r="L42" s="521"/>
      <c r="M42" s="521"/>
      <c r="N42" s="86"/>
      <c r="O42" s="198"/>
    </row>
    <row r="43" spans="1:15" s="89" customFormat="1" ht="15" customHeight="1" x14ac:dyDescent="0.2">
      <c r="A43" s="521"/>
      <c r="B43" s="521"/>
      <c r="C43" s="521"/>
      <c r="D43" s="521"/>
      <c r="E43" s="521"/>
      <c r="F43" s="521"/>
      <c r="G43" s="521"/>
      <c r="H43" s="521"/>
      <c r="I43" s="521"/>
      <c r="J43" s="521"/>
      <c r="K43" s="521"/>
      <c r="L43" s="521"/>
      <c r="M43" s="521"/>
      <c r="N43" s="86"/>
      <c r="O43" s="198"/>
    </row>
    <row r="44" spans="1:15" s="89" customFormat="1" ht="15" customHeight="1" x14ac:dyDescent="0.2">
      <c r="A44" s="521"/>
      <c r="B44" s="521"/>
      <c r="C44" s="521"/>
      <c r="D44" s="521"/>
      <c r="E44" s="521"/>
      <c r="F44" s="521"/>
      <c r="G44" s="521"/>
      <c r="H44" s="521"/>
      <c r="I44" s="521"/>
      <c r="J44" s="521"/>
      <c r="K44" s="521"/>
      <c r="L44" s="521"/>
      <c r="M44" s="521"/>
      <c r="N44" s="86"/>
      <c r="O44" s="198"/>
    </row>
    <row r="45" spans="1:15" s="89" customFormat="1" ht="15" customHeight="1" x14ac:dyDescent="0.2">
      <c r="A45" s="521"/>
      <c r="B45" s="521"/>
      <c r="C45" s="521"/>
      <c r="D45" s="521"/>
      <c r="E45" s="521"/>
      <c r="F45" s="521"/>
      <c r="G45" s="521"/>
      <c r="H45" s="521"/>
      <c r="I45" s="521"/>
      <c r="J45" s="521"/>
      <c r="K45" s="521"/>
      <c r="L45" s="521"/>
      <c r="M45" s="521"/>
      <c r="N45" s="86"/>
      <c r="O45" s="198"/>
    </row>
    <row r="46" spans="1:15" s="89" customFormat="1" ht="15" customHeight="1" x14ac:dyDescent="0.2">
      <c r="A46" s="200"/>
      <c r="B46" s="200"/>
      <c r="C46" s="200"/>
      <c r="D46" s="201"/>
      <c r="E46" s="201"/>
      <c r="F46" s="201"/>
      <c r="G46" s="201"/>
      <c r="H46" s="200"/>
      <c r="I46" s="200"/>
      <c r="J46" s="200"/>
      <c r="K46" s="200"/>
      <c r="L46" s="201"/>
      <c r="M46" s="201"/>
      <c r="N46" s="86"/>
      <c r="O46" s="198"/>
    </row>
    <row r="47" spans="1:15" x14ac:dyDescent="0.2">
      <c r="A47" s="516" t="s">
        <v>402</v>
      </c>
      <c r="B47" s="515"/>
      <c r="C47" s="515"/>
      <c r="D47" s="515"/>
      <c r="E47" s="515"/>
      <c r="F47" s="515"/>
      <c r="G47" s="515"/>
      <c r="H47" s="515"/>
      <c r="I47" s="515"/>
      <c r="J47" s="515"/>
      <c r="K47" s="515"/>
      <c r="L47" s="515"/>
      <c r="M47" s="515"/>
      <c r="N47" s="196"/>
    </row>
    <row r="48" spans="1:15" x14ac:dyDescent="0.2">
      <c r="A48" s="516" t="s">
        <v>403</v>
      </c>
      <c r="B48" s="516"/>
      <c r="C48" s="516"/>
      <c r="D48" s="516"/>
      <c r="E48" s="516"/>
      <c r="F48" s="516"/>
      <c r="G48" s="516"/>
      <c r="H48" s="516"/>
      <c r="I48" s="516"/>
      <c r="J48" s="516"/>
      <c r="K48" s="516"/>
      <c r="L48" s="516"/>
      <c r="M48" s="516"/>
      <c r="N48" s="87"/>
    </row>
    <row r="49" spans="1:14" x14ac:dyDescent="0.2">
      <c r="A49" s="523"/>
      <c r="B49" s="523"/>
      <c r="C49" s="523"/>
      <c r="D49" s="523"/>
      <c r="E49" s="523"/>
      <c r="F49" s="523"/>
      <c r="G49" s="523"/>
      <c r="H49" s="523"/>
      <c r="I49" s="523"/>
      <c r="J49" s="523"/>
      <c r="K49" s="523"/>
      <c r="L49" s="523"/>
      <c r="M49" s="523"/>
      <c r="N49" s="196"/>
    </row>
    <row r="50" spans="1:14" x14ac:dyDescent="0.2">
      <c r="A50" s="522"/>
      <c r="B50" s="522"/>
      <c r="C50" s="522"/>
      <c r="D50" s="522"/>
      <c r="E50" s="522"/>
      <c r="F50" s="522"/>
      <c r="G50" s="522"/>
      <c r="H50" s="522"/>
      <c r="I50" s="522"/>
      <c r="J50" s="522"/>
      <c r="K50" s="522"/>
      <c r="L50" s="522"/>
      <c r="M50" s="522"/>
      <c r="N50" s="87"/>
    </row>
    <row r="51" spans="1:14" x14ac:dyDescent="0.2">
      <c r="A51" s="522"/>
      <c r="B51" s="522"/>
      <c r="C51" s="522"/>
      <c r="D51" s="522"/>
      <c r="E51" s="522"/>
      <c r="F51" s="522"/>
      <c r="G51" s="522"/>
      <c r="H51" s="522"/>
      <c r="I51" s="522"/>
      <c r="J51" s="522"/>
      <c r="K51" s="522"/>
      <c r="L51" s="522"/>
      <c r="M51" s="522"/>
      <c r="N51" s="88"/>
    </row>
    <row r="52" spans="1:14" x14ac:dyDescent="0.2">
      <c r="A52" s="522"/>
      <c r="B52" s="522"/>
      <c r="C52" s="522"/>
      <c r="D52" s="522"/>
      <c r="E52" s="522"/>
      <c r="F52" s="522"/>
      <c r="G52" s="522"/>
      <c r="H52" s="522"/>
      <c r="I52" s="522"/>
      <c r="J52" s="522"/>
      <c r="K52" s="522"/>
      <c r="L52" s="522"/>
      <c r="M52" s="522"/>
      <c r="N52" s="87"/>
    </row>
    <row r="53" spans="1:14" x14ac:dyDescent="0.2">
      <c r="A53" s="522"/>
      <c r="B53" s="522"/>
      <c r="C53" s="522"/>
      <c r="D53" s="522"/>
      <c r="E53" s="522"/>
      <c r="F53" s="522"/>
      <c r="G53" s="522"/>
      <c r="H53" s="522"/>
      <c r="I53" s="522"/>
      <c r="J53" s="522"/>
      <c r="K53" s="522"/>
      <c r="L53" s="522"/>
      <c r="M53" s="522"/>
      <c r="N53" s="87"/>
    </row>
    <row r="54" spans="1:14" x14ac:dyDescent="0.2">
      <c r="A54" s="522"/>
      <c r="B54" s="522"/>
      <c r="C54" s="522"/>
      <c r="D54" s="522"/>
      <c r="E54" s="522"/>
      <c r="F54" s="522"/>
      <c r="G54" s="522"/>
      <c r="H54" s="522"/>
      <c r="I54" s="522"/>
      <c r="J54" s="522"/>
      <c r="K54" s="522"/>
      <c r="L54" s="522"/>
      <c r="M54" s="522"/>
    </row>
    <row r="55" spans="1:14" ht="17.25" customHeight="1" x14ac:dyDescent="0.2">
      <c r="A55" s="524" t="s">
        <v>404</v>
      </c>
      <c r="B55" s="524"/>
      <c r="C55" s="524"/>
      <c r="D55" s="524"/>
      <c r="E55" s="524"/>
      <c r="F55" s="524"/>
      <c r="G55" s="524"/>
      <c r="H55" s="524"/>
      <c r="I55" s="525" t="str">
        <f>CONCATENATE('Personal Needs Analysis'!B27," / ",'Personal Needs Analysis'!B28," / ",'Personal Needs Analysis'!B29," / ",'Personal Needs Analysis'!B30)</f>
        <v>n/a / n/a / n/a / n/a</v>
      </c>
      <c r="J55" s="525"/>
      <c r="K55" s="525"/>
      <c r="L55" s="525"/>
      <c r="M55" s="81" t="s">
        <v>405</v>
      </c>
    </row>
    <row r="56" spans="1:14" ht="117" customHeight="1" x14ac:dyDescent="0.2">
      <c r="A56" s="516" t="s">
        <v>406</v>
      </c>
      <c r="B56" s="515"/>
      <c r="C56" s="515"/>
      <c r="D56" s="515"/>
      <c r="E56" s="515"/>
      <c r="F56" s="515"/>
      <c r="G56" s="515"/>
      <c r="H56" s="515"/>
      <c r="I56" s="515"/>
      <c r="J56" s="515"/>
      <c r="K56" s="515"/>
      <c r="L56" s="515"/>
      <c r="M56" s="515"/>
    </row>
    <row r="57" spans="1:14" ht="37.5" customHeight="1" x14ac:dyDescent="0.2">
      <c r="A57" s="516" t="s">
        <v>407</v>
      </c>
      <c r="B57" s="515"/>
      <c r="C57" s="515"/>
      <c r="D57" s="515"/>
      <c r="E57" s="515"/>
      <c r="F57" s="515"/>
      <c r="G57" s="515"/>
      <c r="H57" s="515"/>
      <c r="I57" s="515"/>
      <c r="J57" s="515"/>
      <c r="K57" s="515"/>
      <c r="L57" s="515"/>
      <c r="M57" s="515"/>
    </row>
    <row r="58" spans="1:14" ht="172.5" customHeight="1" x14ac:dyDescent="0.2">
      <c r="A58" s="516" t="s">
        <v>478</v>
      </c>
      <c r="B58" s="515"/>
      <c r="C58" s="515"/>
      <c r="D58" s="515"/>
      <c r="E58" s="515"/>
      <c r="F58" s="515"/>
      <c r="G58" s="515"/>
      <c r="H58" s="515"/>
      <c r="I58" s="515"/>
      <c r="J58" s="515"/>
      <c r="K58" s="515"/>
      <c r="L58" s="515"/>
      <c r="M58" s="515"/>
    </row>
    <row r="59" spans="1:14" ht="32.25" customHeight="1" x14ac:dyDescent="0.2">
      <c r="A59" s="516" t="s">
        <v>408</v>
      </c>
      <c r="B59" s="516"/>
      <c r="C59" s="516"/>
      <c r="D59" s="516"/>
      <c r="E59" s="516"/>
      <c r="F59" s="516"/>
      <c r="G59" s="516"/>
      <c r="H59" s="516"/>
      <c r="I59" s="516"/>
      <c r="J59" s="516"/>
      <c r="K59" s="516"/>
      <c r="L59" s="516"/>
      <c r="M59" s="516"/>
    </row>
    <row r="60" spans="1:14" x14ac:dyDescent="0.2">
      <c r="A60" s="511"/>
      <c r="B60" s="511"/>
      <c r="C60" s="511"/>
      <c r="D60" s="511"/>
      <c r="E60" s="511"/>
      <c r="F60" s="511"/>
      <c r="G60" s="511"/>
      <c r="H60" s="511"/>
      <c r="I60" s="511"/>
      <c r="J60" s="511"/>
      <c r="K60" s="511"/>
      <c r="L60" s="511"/>
      <c r="M60" s="511"/>
    </row>
    <row r="61" spans="1:14" x14ac:dyDescent="0.2">
      <c r="A61" s="518"/>
      <c r="B61" s="518"/>
      <c r="C61" s="518"/>
      <c r="D61" s="518"/>
      <c r="E61" s="518"/>
      <c r="F61" s="518"/>
      <c r="G61" s="518"/>
      <c r="H61" s="518"/>
      <c r="I61" s="518"/>
      <c r="J61" s="518"/>
      <c r="K61" s="518"/>
      <c r="L61" s="518"/>
      <c r="M61" s="518"/>
    </row>
    <row r="62" spans="1:14" x14ac:dyDescent="0.2">
      <c r="A62" s="518"/>
      <c r="B62" s="518"/>
      <c r="C62" s="518"/>
      <c r="D62" s="518"/>
      <c r="E62" s="518"/>
      <c r="F62" s="518"/>
      <c r="G62" s="518"/>
      <c r="H62" s="518"/>
      <c r="I62" s="518"/>
      <c r="J62" s="518"/>
      <c r="K62" s="518"/>
      <c r="L62" s="518"/>
      <c r="M62" s="518"/>
    </row>
    <row r="63" spans="1:14" x14ac:dyDescent="0.2">
      <c r="A63" s="518"/>
      <c r="B63" s="518"/>
      <c r="C63" s="518"/>
      <c r="D63" s="518"/>
      <c r="E63" s="518"/>
      <c r="F63" s="518"/>
      <c r="G63" s="518"/>
      <c r="H63" s="518"/>
      <c r="I63" s="518"/>
      <c r="J63" s="518"/>
      <c r="K63" s="518"/>
      <c r="L63" s="518"/>
      <c r="M63" s="518"/>
    </row>
    <row r="64" spans="1:14" x14ac:dyDescent="0.2">
      <c r="A64" s="518"/>
      <c r="B64" s="518"/>
      <c r="C64" s="518"/>
      <c r="D64" s="518"/>
      <c r="E64" s="518"/>
      <c r="F64" s="518"/>
      <c r="G64" s="518"/>
      <c r="H64" s="518"/>
      <c r="I64" s="518"/>
      <c r="J64" s="518"/>
      <c r="K64" s="518"/>
      <c r="L64" s="518"/>
      <c r="M64" s="518"/>
    </row>
    <row r="65" spans="1:13" x14ac:dyDescent="0.2">
      <c r="A65" s="518"/>
      <c r="B65" s="518"/>
      <c r="C65" s="518"/>
      <c r="D65" s="518"/>
      <c r="E65" s="518"/>
      <c r="F65" s="518"/>
      <c r="G65" s="518"/>
      <c r="H65" s="518"/>
      <c r="I65" s="518"/>
      <c r="J65" s="518"/>
      <c r="K65" s="518"/>
      <c r="L65" s="518"/>
      <c r="M65" s="518"/>
    </row>
    <row r="66" spans="1:13" x14ac:dyDescent="0.2">
      <c r="A66" s="518"/>
      <c r="B66" s="518"/>
      <c r="C66" s="518"/>
      <c r="D66" s="518"/>
      <c r="E66" s="518"/>
      <c r="F66" s="518"/>
      <c r="G66" s="518"/>
      <c r="H66" s="518"/>
      <c r="I66" s="518"/>
      <c r="J66" s="518"/>
      <c r="K66" s="518"/>
      <c r="L66" s="518"/>
      <c r="M66" s="518"/>
    </row>
    <row r="67" spans="1:13" x14ac:dyDescent="0.2">
      <c r="A67" s="90"/>
      <c r="B67" s="90"/>
      <c r="C67" s="90"/>
      <c r="D67" s="90"/>
      <c r="E67" s="90"/>
      <c r="F67" s="90"/>
      <c r="G67" s="90"/>
      <c r="H67" s="90"/>
      <c r="I67" s="90"/>
      <c r="J67" s="90"/>
      <c r="K67" s="90"/>
      <c r="L67" s="90"/>
      <c r="M67" s="90"/>
    </row>
    <row r="68" spans="1:13" x14ac:dyDescent="0.2">
      <c r="A68" s="510" t="s">
        <v>409</v>
      </c>
      <c r="B68" s="510"/>
      <c r="C68" s="510"/>
      <c r="D68" s="510"/>
      <c r="E68" s="510"/>
      <c r="F68" s="510"/>
      <c r="G68" s="510"/>
      <c r="H68" s="510"/>
      <c r="I68" s="510"/>
      <c r="J68" s="510"/>
      <c r="K68" s="510"/>
      <c r="L68" s="510"/>
      <c r="M68" s="510"/>
    </row>
    <row r="70" spans="1:13" x14ac:dyDescent="0.2">
      <c r="A70" s="510" t="s">
        <v>410</v>
      </c>
      <c r="B70" s="510"/>
    </row>
    <row r="71" spans="1:13" x14ac:dyDescent="0.2">
      <c r="A71" s="510" t="s">
        <v>411</v>
      </c>
      <c r="B71" s="510"/>
    </row>
    <row r="72" spans="1:13" x14ac:dyDescent="0.2">
      <c r="A72" s="510" t="s">
        <v>412</v>
      </c>
      <c r="B72" s="510"/>
    </row>
    <row r="73" spans="1:13" x14ac:dyDescent="0.2">
      <c r="A73" s="510" t="s">
        <v>413</v>
      </c>
      <c r="B73" s="510"/>
      <c r="C73" s="510"/>
      <c r="D73" s="510"/>
      <c r="E73" s="510"/>
      <c r="F73" s="510"/>
      <c r="G73" s="510"/>
      <c r="H73" s="510"/>
      <c r="I73" s="510"/>
      <c r="J73" s="510"/>
      <c r="K73" s="510"/>
      <c r="L73" s="510"/>
      <c r="M73" s="510"/>
    </row>
    <row r="75" spans="1:13" ht="47.25" customHeight="1" x14ac:dyDescent="0.2">
      <c r="A75" s="516" t="s">
        <v>414</v>
      </c>
      <c r="B75" s="515"/>
      <c r="C75" s="515"/>
      <c r="D75" s="515"/>
      <c r="E75" s="515"/>
      <c r="F75" s="515"/>
      <c r="G75" s="515"/>
      <c r="H75" s="515"/>
      <c r="I75" s="515"/>
      <c r="J75" s="515"/>
      <c r="K75" s="515"/>
      <c r="L75" s="515"/>
      <c r="M75" s="515"/>
    </row>
    <row r="77" spans="1:13" ht="30.75" customHeight="1" x14ac:dyDescent="0.2">
      <c r="A77" s="516" t="s">
        <v>415</v>
      </c>
      <c r="B77" s="515"/>
      <c r="C77" s="515"/>
      <c r="D77" s="515"/>
      <c r="E77" s="515"/>
      <c r="F77" s="515"/>
      <c r="G77" s="515"/>
      <c r="H77" s="515"/>
      <c r="I77" s="515"/>
      <c r="J77" s="515"/>
      <c r="K77" s="515"/>
      <c r="L77" s="515"/>
      <c r="M77" s="515"/>
    </row>
    <row r="78" spans="1:13" x14ac:dyDescent="0.2">
      <c r="A78" s="81" t="s">
        <v>416</v>
      </c>
      <c r="E78" s="511"/>
      <c r="F78" s="511"/>
      <c r="G78" s="511"/>
      <c r="H78" s="511"/>
      <c r="I78" s="511"/>
      <c r="J78" s="511"/>
      <c r="K78" s="511"/>
      <c r="L78" s="510" t="s">
        <v>417</v>
      </c>
      <c r="M78" s="510"/>
    </row>
    <row r="80" spans="1:13" x14ac:dyDescent="0.2">
      <c r="A80" s="510" t="s">
        <v>418</v>
      </c>
      <c r="B80" s="510"/>
      <c r="C80" s="510"/>
      <c r="D80" s="510"/>
      <c r="E80" s="510"/>
      <c r="F80" s="510"/>
      <c r="G80" s="510"/>
      <c r="H80" s="510"/>
      <c r="I80" s="510"/>
      <c r="J80" s="510"/>
      <c r="K80" s="510"/>
      <c r="L80" s="510"/>
      <c r="M80" s="510"/>
    </row>
    <row r="82" spans="1:13" x14ac:dyDescent="0.2">
      <c r="A82" s="81" t="s">
        <v>419</v>
      </c>
    </row>
    <row r="83" spans="1:13" x14ac:dyDescent="0.2">
      <c r="A83" s="81" t="s">
        <v>420</v>
      </c>
    </row>
    <row r="84" spans="1:13" x14ac:dyDescent="0.2">
      <c r="A84" s="81" t="s">
        <v>69</v>
      </c>
    </row>
    <row r="85" spans="1:13" x14ac:dyDescent="0.2">
      <c r="A85" s="81" t="s">
        <v>421</v>
      </c>
      <c r="D85" s="207"/>
      <c r="E85" s="207"/>
      <c r="F85" s="207"/>
      <c r="G85" s="207"/>
      <c r="H85" s="207"/>
      <c r="I85" s="207"/>
      <c r="J85" s="207"/>
      <c r="K85" s="207"/>
    </row>
    <row r="87" spans="1:13" ht="38.25" customHeight="1" x14ac:dyDescent="0.2">
      <c r="A87" s="516" t="s">
        <v>488</v>
      </c>
      <c r="B87" s="515"/>
      <c r="C87" s="515"/>
      <c r="D87" s="515"/>
      <c r="E87" s="515"/>
      <c r="F87" s="515"/>
      <c r="G87" s="515"/>
      <c r="H87" s="515"/>
      <c r="I87" s="515"/>
      <c r="J87" s="515"/>
      <c r="K87" s="515"/>
      <c r="L87" s="515"/>
      <c r="M87" s="515"/>
    </row>
    <row r="88" spans="1:13" ht="34.5" customHeight="1" x14ac:dyDescent="0.2">
      <c r="A88" s="516" t="s">
        <v>422</v>
      </c>
      <c r="B88" s="516"/>
      <c r="C88" s="516"/>
      <c r="D88" s="516"/>
      <c r="E88" s="516"/>
      <c r="F88" s="516"/>
      <c r="G88" s="516"/>
      <c r="H88" s="516"/>
      <c r="I88" s="516"/>
      <c r="J88" s="516"/>
      <c r="K88" s="516"/>
      <c r="L88" s="516"/>
      <c r="M88" s="516"/>
    </row>
    <row r="89" spans="1:13" x14ac:dyDescent="0.2">
      <c r="A89" s="87" t="s">
        <v>423</v>
      </c>
      <c r="B89" s="515" t="s">
        <v>424</v>
      </c>
      <c r="C89" s="515"/>
      <c r="D89" s="515"/>
      <c r="E89" s="515"/>
      <c r="F89" s="515"/>
      <c r="G89" s="515"/>
      <c r="H89" s="515"/>
      <c r="I89" s="515"/>
      <c r="J89" s="515"/>
      <c r="K89" s="515"/>
      <c r="L89" s="515"/>
      <c r="M89" s="515"/>
    </row>
    <row r="90" spans="1:13" x14ac:dyDescent="0.2">
      <c r="A90" s="87" t="s">
        <v>423</v>
      </c>
      <c r="B90" s="515" t="s">
        <v>425</v>
      </c>
      <c r="C90" s="515"/>
      <c r="D90" s="515"/>
      <c r="E90" s="515"/>
      <c r="F90" s="515"/>
      <c r="G90" s="515"/>
      <c r="H90" s="515"/>
      <c r="I90" s="515"/>
      <c r="J90" s="515"/>
      <c r="K90" s="515"/>
      <c r="L90" s="515"/>
      <c r="M90" s="515"/>
    </row>
    <row r="91" spans="1:13" x14ac:dyDescent="0.2">
      <c r="A91" s="87" t="s">
        <v>423</v>
      </c>
      <c r="B91" s="515" t="s">
        <v>426</v>
      </c>
      <c r="C91" s="515"/>
      <c r="D91" s="515"/>
      <c r="E91" s="515"/>
      <c r="F91" s="515"/>
      <c r="G91" s="515"/>
      <c r="H91" s="515"/>
      <c r="I91" s="515"/>
      <c r="J91" s="515"/>
      <c r="K91" s="515"/>
      <c r="L91" s="515"/>
      <c r="M91" s="515"/>
    </row>
    <row r="92" spans="1:13" x14ac:dyDescent="0.2">
      <c r="A92" s="87" t="s">
        <v>423</v>
      </c>
      <c r="B92" s="515" t="s">
        <v>479</v>
      </c>
      <c r="C92" s="515"/>
      <c r="D92" s="515"/>
      <c r="E92" s="515"/>
      <c r="F92" s="515"/>
      <c r="G92" s="515"/>
      <c r="H92" s="515"/>
      <c r="I92" s="515"/>
      <c r="J92" s="515"/>
      <c r="K92" s="515"/>
      <c r="L92" s="515"/>
      <c r="M92" s="515"/>
    </row>
    <row r="93" spans="1:13" x14ac:dyDescent="0.2">
      <c r="A93" s="87" t="s">
        <v>423</v>
      </c>
      <c r="B93" s="515" t="s">
        <v>427</v>
      </c>
      <c r="C93" s="515"/>
      <c r="D93" s="515"/>
      <c r="E93" s="515"/>
      <c r="F93" s="515"/>
      <c r="G93" s="515"/>
      <c r="H93" s="515"/>
      <c r="I93" s="515"/>
      <c r="J93" s="515"/>
      <c r="K93" s="515"/>
      <c r="L93" s="515"/>
      <c r="M93" s="515"/>
    </row>
    <row r="94" spans="1:13" ht="28.5" customHeight="1" x14ac:dyDescent="0.2">
      <c r="A94" s="87" t="s">
        <v>423</v>
      </c>
      <c r="B94" s="516" t="s">
        <v>428</v>
      </c>
      <c r="C94" s="516"/>
      <c r="D94" s="516"/>
      <c r="E94" s="516"/>
      <c r="F94" s="516"/>
      <c r="G94" s="516"/>
      <c r="H94" s="516"/>
      <c r="I94" s="516"/>
      <c r="J94" s="516"/>
      <c r="K94" s="516"/>
      <c r="L94" s="516"/>
      <c r="M94" s="516"/>
    </row>
    <row r="95" spans="1:13" x14ac:dyDescent="0.2">
      <c r="A95" s="87" t="s">
        <v>423</v>
      </c>
      <c r="B95" s="515" t="s">
        <v>429</v>
      </c>
      <c r="C95" s="515"/>
      <c r="D95" s="515"/>
      <c r="E95" s="515"/>
      <c r="F95" s="515"/>
      <c r="G95" s="515"/>
      <c r="H95" s="515"/>
      <c r="I95" s="515"/>
      <c r="J95" s="515"/>
      <c r="K95" s="515"/>
      <c r="L95" s="515"/>
      <c r="M95" s="515"/>
    </row>
    <row r="96" spans="1:13" x14ac:dyDescent="0.2">
      <c r="A96" s="87" t="s">
        <v>423</v>
      </c>
      <c r="B96" s="515" t="s">
        <v>430</v>
      </c>
      <c r="C96" s="515"/>
      <c r="D96" s="515"/>
      <c r="E96" s="515"/>
      <c r="F96" s="515"/>
      <c r="G96" s="515"/>
      <c r="H96" s="515"/>
      <c r="I96" s="515"/>
      <c r="J96" s="515"/>
      <c r="K96" s="515"/>
      <c r="L96" s="515"/>
      <c r="M96" s="515"/>
    </row>
    <row r="97" spans="1:13" ht="28.5" customHeight="1" x14ac:dyDescent="0.2">
      <c r="A97" s="87" t="s">
        <v>423</v>
      </c>
      <c r="B97" s="516" t="s">
        <v>431</v>
      </c>
      <c r="C97" s="516"/>
      <c r="D97" s="516"/>
      <c r="E97" s="516"/>
      <c r="F97" s="516"/>
      <c r="G97" s="516"/>
      <c r="H97" s="516"/>
      <c r="I97" s="516"/>
      <c r="J97" s="516"/>
      <c r="K97" s="516"/>
      <c r="L97" s="516"/>
      <c r="M97" s="516"/>
    </row>
    <row r="100" spans="1:13" x14ac:dyDescent="0.2">
      <c r="A100" s="510" t="s">
        <v>432</v>
      </c>
      <c r="B100" s="510"/>
      <c r="C100" s="510"/>
      <c r="D100" s="511"/>
      <c r="E100" s="511"/>
      <c r="F100" s="511"/>
      <c r="G100" s="511"/>
      <c r="H100" s="511"/>
      <c r="J100" s="81" t="s">
        <v>4</v>
      </c>
      <c r="K100" s="517" t="str">
        <f ca="1">TEXT(TODAY(),"dd/mm/yyyy")</f>
        <v>06/03/2023</v>
      </c>
      <c r="L100" s="517"/>
      <c r="M100" s="517"/>
    </row>
    <row r="102" spans="1:13" x14ac:dyDescent="0.2">
      <c r="A102" s="510" t="s">
        <v>433</v>
      </c>
      <c r="B102" s="510"/>
      <c r="C102" s="510"/>
      <c r="D102" s="511" t="str">
        <f>IF('Personal Needs Analysis'!B23=0,"",'Personal Needs Analysis'!B23)</f>
        <v/>
      </c>
      <c r="E102" s="511"/>
      <c r="F102" s="511"/>
      <c r="G102" s="511"/>
      <c r="H102" s="511"/>
    </row>
    <row r="105" spans="1:13" x14ac:dyDescent="0.2">
      <c r="A105" s="513" t="s">
        <v>434</v>
      </c>
      <c r="B105" s="513"/>
      <c r="C105" s="513"/>
      <c r="D105" s="513"/>
      <c r="E105" s="513"/>
      <c r="F105" s="513"/>
      <c r="G105" s="513"/>
      <c r="H105" s="513"/>
      <c r="I105" s="513"/>
      <c r="J105" s="513"/>
      <c r="K105" s="513"/>
      <c r="L105" s="513"/>
      <c r="M105" s="513"/>
    </row>
    <row r="107" spans="1:13" ht="28.5" customHeight="1" x14ac:dyDescent="0.2">
      <c r="A107" s="514" t="s">
        <v>435</v>
      </c>
      <c r="B107" s="514"/>
      <c r="C107" s="514"/>
      <c r="D107" s="514"/>
      <c r="E107" s="514"/>
      <c r="F107" s="514"/>
      <c r="G107" s="514"/>
      <c r="H107" s="514"/>
      <c r="I107" s="514"/>
      <c r="J107" s="514"/>
      <c r="K107" s="514"/>
      <c r="L107" s="514"/>
      <c r="M107" s="514"/>
    </row>
    <row r="109" spans="1:13" ht="42.75" customHeight="1" x14ac:dyDescent="0.2">
      <c r="A109" s="514" t="s">
        <v>436</v>
      </c>
      <c r="B109" s="514"/>
      <c r="C109" s="514"/>
      <c r="D109" s="514"/>
      <c r="E109" s="514"/>
      <c r="F109" s="514"/>
      <c r="G109" s="514"/>
      <c r="H109" s="514"/>
      <c r="I109" s="514"/>
      <c r="J109" s="514"/>
      <c r="K109" s="514"/>
      <c r="L109" s="514"/>
      <c r="M109" s="514"/>
    </row>
    <row r="111" spans="1:13" ht="28.5" customHeight="1" x14ac:dyDescent="0.2">
      <c r="A111" s="514" t="s">
        <v>437</v>
      </c>
      <c r="B111" s="514"/>
      <c r="C111" s="514"/>
      <c r="D111" s="514"/>
      <c r="E111" s="514"/>
      <c r="F111" s="514"/>
      <c r="G111" s="514"/>
      <c r="H111" s="514"/>
      <c r="I111" s="514"/>
      <c r="J111" s="514"/>
      <c r="K111" s="514"/>
      <c r="L111" s="514"/>
      <c r="M111" s="514"/>
    </row>
    <row r="113" spans="1:9" x14ac:dyDescent="0.2">
      <c r="A113" s="90"/>
      <c r="B113" s="90"/>
      <c r="C113" s="90"/>
    </row>
    <row r="114" spans="1:9" x14ac:dyDescent="0.2">
      <c r="A114" s="510" t="s">
        <v>438</v>
      </c>
      <c r="B114" s="510"/>
      <c r="C114" s="510"/>
      <c r="D114" s="511" t="str">
        <f>Broker_Name</f>
        <v>Warren Bennett</v>
      </c>
      <c r="E114" s="511"/>
      <c r="F114" s="511"/>
      <c r="G114" s="511"/>
      <c r="H114" s="511"/>
      <c r="I114" s="511"/>
    </row>
    <row r="115" spans="1:9" x14ac:dyDescent="0.2">
      <c r="A115" s="90"/>
      <c r="B115" s="90"/>
      <c r="C115" s="90"/>
      <c r="D115" s="90"/>
      <c r="E115" s="90"/>
      <c r="F115" s="90"/>
      <c r="G115" s="90"/>
      <c r="H115" s="90"/>
      <c r="I115" s="90"/>
    </row>
    <row r="116" spans="1:9" x14ac:dyDescent="0.2">
      <c r="A116" s="510" t="s">
        <v>439</v>
      </c>
      <c r="B116" s="510"/>
      <c r="C116" s="510"/>
      <c r="D116" s="511">
        <f>IFERROR(VLOOKUP(Broker_House,Logos,3,FALSE),"")</f>
        <v>43148</v>
      </c>
      <c r="E116" s="511"/>
      <c r="F116" s="511"/>
      <c r="G116" s="511"/>
      <c r="H116" s="511"/>
      <c r="I116" s="511"/>
    </row>
    <row r="117" spans="1:9" x14ac:dyDescent="0.2">
      <c r="A117" s="90"/>
      <c r="B117" s="90"/>
      <c r="C117" s="90"/>
      <c r="D117" s="90"/>
      <c r="E117" s="90"/>
      <c r="F117" s="90"/>
      <c r="G117" s="90"/>
      <c r="H117" s="90"/>
      <c r="I117" s="90"/>
    </row>
    <row r="118" spans="1:9" x14ac:dyDescent="0.2">
      <c r="A118" s="510" t="s">
        <v>440</v>
      </c>
      <c r="B118" s="510"/>
      <c r="C118" s="510"/>
      <c r="D118" s="511"/>
      <c r="E118" s="511"/>
      <c r="F118" s="511"/>
      <c r="G118" s="511"/>
      <c r="H118" s="511"/>
      <c r="I118" s="511"/>
    </row>
    <row r="119" spans="1:9" x14ac:dyDescent="0.2">
      <c r="A119" s="90"/>
      <c r="B119" s="90"/>
      <c r="C119" s="90"/>
      <c r="D119" s="203"/>
      <c r="E119" s="203"/>
      <c r="F119" s="203"/>
      <c r="G119" s="203"/>
      <c r="H119" s="203"/>
      <c r="I119" s="203"/>
    </row>
    <row r="120" spans="1:9" x14ac:dyDescent="0.2">
      <c r="A120" s="512" t="s">
        <v>441</v>
      </c>
      <c r="B120" s="512"/>
      <c r="C120" s="512"/>
      <c r="D120" s="511" t="str">
        <f>IFERROR(VLOOKUP(Broker_Name,Broker_Table,5,FALSE),"")</f>
        <v>warren@smitk.co.za</v>
      </c>
      <c r="E120" s="511"/>
      <c r="F120" s="511"/>
      <c r="G120" s="511"/>
      <c r="H120" s="511"/>
      <c r="I120" s="511"/>
    </row>
    <row r="132" ht="15.75" customHeight="1" x14ac:dyDescent="0.2"/>
  </sheetData>
  <mergeCells count="101">
    <mergeCell ref="A12:M12"/>
    <mergeCell ref="A17:N17"/>
    <mergeCell ref="A19:D19"/>
    <mergeCell ref="E19:H19"/>
    <mergeCell ref="I19:L19"/>
    <mergeCell ref="A20:D20"/>
    <mergeCell ref="E20:H20"/>
    <mergeCell ref="I20:L20"/>
    <mergeCell ref="A14:F14"/>
    <mergeCell ref="G14:M14"/>
    <mergeCell ref="A15:F15"/>
    <mergeCell ref="G15:M15"/>
    <mergeCell ref="A16:C16"/>
    <mergeCell ref="D16:I16"/>
    <mergeCell ref="C24:N24"/>
    <mergeCell ref="A25:N25"/>
    <mergeCell ref="A27:C27"/>
    <mergeCell ref="E27:G27"/>
    <mergeCell ref="A29:M29"/>
    <mergeCell ref="A31:M31"/>
    <mergeCell ref="A21:D21"/>
    <mergeCell ref="E21:H21"/>
    <mergeCell ref="I21:L21"/>
    <mergeCell ref="A22:D22"/>
    <mergeCell ref="E22:H22"/>
    <mergeCell ref="I22:L22"/>
    <mergeCell ref="A23:D23"/>
    <mergeCell ref="E23:H23"/>
    <mergeCell ref="I23:L23"/>
    <mergeCell ref="A32:M32"/>
    <mergeCell ref="A33:M33"/>
    <mergeCell ref="A34:M34"/>
    <mergeCell ref="A35:M35"/>
    <mergeCell ref="A41:M41"/>
    <mergeCell ref="A42:M42"/>
    <mergeCell ref="A43:M43"/>
    <mergeCell ref="A44:M44"/>
    <mergeCell ref="A45:M45"/>
    <mergeCell ref="A59:M59"/>
    <mergeCell ref="A60:M60"/>
    <mergeCell ref="A61:M61"/>
    <mergeCell ref="A62:M62"/>
    <mergeCell ref="A63:M63"/>
    <mergeCell ref="A64:M64"/>
    <mergeCell ref="A47:M47"/>
    <mergeCell ref="A37:M37"/>
    <mergeCell ref="A38:M38"/>
    <mergeCell ref="A39:M39"/>
    <mergeCell ref="A40:M40"/>
    <mergeCell ref="A54:M54"/>
    <mergeCell ref="A56:M56"/>
    <mergeCell ref="A57:M57"/>
    <mergeCell ref="A58:M58"/>
    <mergeCell ref="A48:M48"/>
    <mergeCell ref="A49:M49"/>
    <mergeCell ref="A50:M50"/>
    <mergeCell ref="A51:M51"/>
    <mergeCell ref="A52:M52"/>
    <mergeCell ref="A53:M53"/>
    <mergeCell ref="A55:H55"/>
    <mergeCell ref="I55:L55"/>
    <mergeCell ref="A73:M73"/>
    <mergeCell ref="A75:M75"/>
    <mergeCell ref="A77:M77"/>
    <mergeCell ref="E78:K78"/>
    <mergeCell ref="L78:M78"/>
    <mergeCell ref="A80:M80"/>
    <mergeCell ref="A65:M65"/>
    <mergeCell ref="A66:M66"/>
    <mergeCell ref="A68:M68"/>
    <mergeCell ref="A70:B70"/>
    <mergeCell ref="A71:B71"/>
    <mergeCell ref="A72:B72"/>
    <mergeCell ref="B93:M93"/>
    <mergeCell ref="B94:M94"/>
    <mergeCell ref="B95:M95"/>
    <mergeCell ref="B96:M96"/>
    <mergeCell ref="B97:M97"/>
    <mergeCell ref="A100:C100"/>
    <mergeCell ref="D100:H100"/>
    <mergeCell ref="K100:M100"/>
    <mergeCell ref="A87:M87"/>
    <mergeCell ref="A88:M88"/>
    <mergeCell ref="B89:M89"/>
    <mergeCell ref="B90:M90"/>
    <mergeCell ref="B91:M91"/>
    <mergeCell ref="B92:M92"/>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25</xdr:row>
                    <xdr:rowOff>133350</xdr:rowOff>
                  </from>
                  <to>
                    <xdr:col>2</xdr:col>
                    <xdr:colOff>609600</xdr:colOff>
                    <xdr:row>27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25</xdr:row>
                    <xdr:rowOff>142875</xdr:rowOff>
                  </from>
                  <to>
                    <xdr:col>6</xdr:col>
                    <xdr:colOff>171450</xdr:colOff>
                    <xdr:row>27</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25</xdr:row>
                    <xdr:rowOff>142875</xdr:rowOff>
                  </from>
                  <to>
                    <xdr:col>10</xdr:col>
                    <xdr:colOff>57150</xdr:colOff>
                    <xdr:row>27</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68</xdr:row>
                    <xdr:rowOff>133350</xdr:rowOff>
                  </from>
                  <to>
                    <xdr:col>3</xdr:col>
                    <xdr:colOff>409575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70</xdr:row>
                    <xdr:rowOff>142875</xdr:rowOff>
                  </from>
                  <to>
                    <xdr:col>3</xdr:col>
                    <xdr:colOff>409575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Personal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'Personal Needs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Gerhard van Aswegen</cp:lastModifiedBy>
  <cp:lastPrinted>2023-03-01T14:19:17Z</cp:lastPrinted>
  <dcterms:created xsi:type="dcterms:W3CDTF">2022-07-04T09:19:51Z</dcterms:created>
  <dcterms:modified xsi:type="dcterms:W3CDTF">2023-03-06T11:52:48Z</dcterms:modified>
</cp:coreProperties>
</file>