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I:\Shared drives\Needs Analysis (Warren)\"/>
    </mc:Choice>
  </mc:AlternateContent>
  <xr:revisionPtr revIDLastSave="0" documentId="13_ncr:1_{FF47859C-885E-4D09-A785-FF1AFCC473A9}"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Person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0" hidden="1">Lists!$A$28:$H$77</definedName>
    <definedName name="_xlnm._FilterDatabase" localSheetId="1" hidden="1">'Personal Needs Analysis'!$A$186:$F$217</definedName>
    <definedName name="Admin_Logo">IF(Lists!$O$2='Personal Needs Analysis'!$B$16,Lists!$P$3,Lists!$P$2)</definedName>
    <definedName name="Broker_House">'Personal Needs Analysis'!$B$16</definedName>
    <definedName name="Broker_Name">Lists!$A$26</definedName>
    <definedName name="Broker_Table">Lists!$A$28:$H$79</definedName>
    <definedName name="Business">'Personal Needs Analysis'!$B$19</definedName>
    <definedName name="Client">'Personal Needs Analysis'!$B$18</definedName>
    <definedName name="Client_And_Business">'Personal Needs Analysis'!$B$18:$G$19</definedName>
    <definedName name="logo">INDEX(Lists!$C$2:$C$16,MATCH('Personal Needs Analysis'!$B$16,Lists!$B$2:$B$16,0))</definedName>
    <definedName name="Logos">Lists!$B$2:$I$16</definedName>
    <definedName name="_xlnm.Print_Area" localSheetId="1">'Personal Needs Analysis'!$A$1:$G$862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7" i="3" l="1"/>
  <c r="F276" i="3"/>
  <c r="F275" i="3"/>
  <c r="F255" i="3"/>
  <c r="F254" i="3"/>
  <c r="F245" i="3"/>
  <c r="F244" i="3"/>
  <c r="F243" i="3"/>
  <c r="F222" i="3"/>
  <c r="F221" i="3"/>
  <c r="F213" i="3"/>
  <c r="F211" i="3"/>
  <c r="F212" i="3"/>
  <c r="F191" i="3"/>
  <c r="F190" i="3"/>
  <c r="F169" i="3"/>
  <c r="F168" i="3"/>
  <c r="F150" i="3"/>
  <c r="F149" i="3"/>
  <c r="F131" i="3"/>
  <c r="F130" i="3"/>
  <c r="A361" i="3" l="1"/>
  <c r="A357" i="3"/>
  <c r="G364" i="3"/>
  <c r="G360" i="3"/>
  <c r="A353" i="3"/>
  <c r="A252" i="3" l="1"/>
  <c r="A219" i="3"/>
  <c r="A188" i="3"/>
  <c r="G272" i="3"/>
  <c r="G266" i="3"/>
  <c r="G239" i="3"/>
  <c r="G233" i="3"/>
  <c r="A166" i="3"/>
  <c r="A128" i="3"/>
  <c r="A147" i="3"/>
  <c r="G165" i="3"/>
  <c r="E22" i="11" l="1"/>
  <c r="A22" i="11"/>
  <c r="E21" i="11"/>
  <c r="A21" i="11"/>
  <c r="E20" i="11"/>
  <c r="A20" i="11"/>
  <c r="I20" i="11"/>
  <c r="I21" i="11"/>
  <c r="I22" i="11"/>
  <c r="A19" i="11"/>
  <c r="E19" i="11"/>
  <c r="F24" i="8"/>
  <c r="A24" i="8"/>
  <c r="F23" i="8"/>
  <c r="A23" i="8"/>
  <c r="F22" i="8"/>
  <c r="A22" i="8"/>
  <c r="A21" i="8"/>
  <c r="F21" i="8"/>
  <c r="I54" i="11" l="1"/>
  <c r="G12" i="8" l="1"/>
  <c r="G11" i="8"/>
  <c r="G759" i="3" l="1"/>
  <c r="G760" i="3"/>
  <c r="G761" i="3"/>
  <c r="G762" i="3"/>
  <c r="G763" i="3"/>
  <c r="G764" i="3"/>
  <c r="G767" i="3"/>
  <c r="G768" i="3"/>
  <c r="G769" i="3"/>
  <c r="G770" i="3"/>
  <c r="G771" i="3"/>
  <c r="G772" i="3"/>
  <c r="G778" i="3"/>
  <c r="G790" i="3"/>
  <c r="F816" i="3"/>
  <c r="I19" i="11"/>
  <c r="J22" i="8"/>
  <c r="J23" i="8"/>
  <c r="J24" i="8"/>
  <c r="J21" i="8"/>
  <c r="D15" i="9" l="1"/>
  <c r="G356" i="3" l="1"/>
  <c r="D101" i="11" l="1"/>
  <c r="D14" i="9"/>
  <c r="G14" i="11"/>
  <c r="G13" i="11"/>
  <c r="F31" i="6"/>
  <c r="F29" i="6"/>
  <c r="D119" i="11"/>
  <c r="D113" i="11"/>
  <c r="A30" i="11"/>
  <c r="E31" i="9" l="1"/>
  <c r="C19" i="6"/>
  <c r="C16" i="6"/>
  <c r="C15" i="6"/>
  <c r="B16" i="3" l="1"/>
  <c r="A6" i="3" l="1"/>
  <c r="C18" i="6"/>
  <c r="A19" i="9"/>
  <c r="B2" i="3"/>
  <c r="D12" i="9"/>
  <c r="A25" i="9"/>
  <c r="A29" i="8"/>
  <c r="D13" i="9"/>
  <c r="A16" i="8"/>
  <c r="F6" i="3"/>
  <c r="D115" i="11"/>
  <c r="C22" i="6"/>
  <c r="B3" i="3" l="1"/>
  <c r="B4" i="3"/>
  <c r="B5" i="3"/>
  <c r="K29" i="9"/>
  <c r="K49" i="8"/>
  <c r="G848" i="3" l="1"/>
  <c r="G841" i="3"/>
  <c r="I844" i="3"/>
  <c r="G751" i="3"/>
  <c r="G724" i="3"/>
  <c r="G709" i="3"/>
  <c r="G695" i="3"/>
  <c r="G299" i="3"/>
  <c r="G208" i="3"/>
  <c r="G202" i="3"/>
  <c r="G146" i="3"/>
  <c r="D677" i="3"/>
  <c r="C677" i="3"/>
  <c r="B677" i="3"/>
  <c r="D676" i="3"/>
  <c r="C676" i="3"/>
  <c r="B676" i="3"/>
  <c r="A676" i="3"/>
  <c r="D675" i="3"/>
  <c r="C675" i="3"/>
  <c r="B675" i="3"/>
  <c r="A675" i="3"/>
  <c r="D674" i="3"/>
  <c r="C674" i="3"/>
  <c r="B674" i="3"/>
  <c r="A674" i="3"/>
  <c r="D673" i="3"/>
  <c r="C673" i="3"/>
  <c r="B673" i="3"/>
  <c r="A673" i="3"/>
  <c r="D672" i="3"/>
  <c r="C672" i="3"/>
  <c r="B672" i="3"/>
  <c r="A672" i="3"/>
  <c r="D671" i="3"/>
  <c r="C671" i="3"/>
  <c r="B671" i="3"/>
  <c r="A671" i="3"/>
  <c r="D670" i="3"/>
  <c r="C670" i="3"/>
  <c r="B670" i="3"/>
  <c r="A670" i="3"/>
  <c r="D669" i="3"/>
  <c r="C669" i="3"/>
  <c r="B669" i="3"/>
  <c r="A669" i="3"/>
  <c r="D668" i="3"/>
  <c r="C668" i="3"/>
  <c r="B668" i="3"/>
  <c r="A668" i="3"/>
  <c r="D667" i="3"/>
  <c r="C667" i="3"/>
  <c r="B667" i="3"/>
  <c r="A667" i="3"/>
  <c r="D666" i="3"/>
  <c r="C666" i="3"/>
  <c r="B666" i="3"/>
  <c r="A666" i="3"/>
  <c r="D665" i="3"/>
  <c r="C665" i="3"/>
  <c r="B665" i="3"/>
  <c r="A665" i="3"/>
</calcChain>
</file>

<file path=xl/sharedStrings.xml><?xml version="1.0" encoding="utf-8"?>
<sst xmlns="http://schemas.openxmlformats.org/spreadsheetml/2006/main" count="1882" uniqueCount="778">
  <si>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</si>
  <si>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</si>
  <si>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</si>
  <si>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</si>
  <si>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</si>
  <si>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</si>
  <si>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</si>
  <si>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</si>
  <si>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</si>
  <si>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</si>
  <si>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</si>
  <si>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</si>
  <si>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</si>
  <si>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</si>
  <si>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</si>
  <si>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</si>
  <si>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Mobile Number:</t>
  </si>
  <si>
    <t>Physical Risk Address 1:</t>
  </si>
  <si>
    <t>Physical Risk Address 2:</t>
  </si>
  <si>
    <t>n/a</t>
  </si>
  <si>
    <t>Physical Risk Address 3:</t>
  </si>
  <si>
    <t>Survey Required to Activate Policy:</t>
  </si>
  <si>
    <t>No</t>
  </si>
  <si>
    <t>Risk Address 1 - Construction / Security Details:</t>
  </si>
  <si>
    <t>Roof Construction:</t>
  </si>
  <si>
    <t>Wall Construction:</t>
  </si>
  <si>
    <t>Age of Building  and Size:</t>
  </si>
  <si>
    <t>Outbuildings on premises:</t>
  </si>
  <si>
    <t>Safe in premises:</t>
  </si>
  <si>
    <t>Are Electrics regularly checked:</t>
  </si>
  <si>
    <t>Category Safe:</t>
  </si>
  <si>
    <t>N/A</t>
  </si>
  <si>
    <t>Burglar Bars:</t>
  </si>
  <si>
    <t>Security Gates:</t>
  </si>
  <si>
    <t>Electric Fence:</t>
  </si>
  <si>
    <t>Yes</t>
  </si>
  <si>
    <t>Distance to Local Fire Department:</t>
  </si>
  <si>
    <t>Risk address 1:  Notes</t>
  </si>
  <si>
    <t>Risk Address 2 - Construction / Security Details:</t>
  </si>
  <si>
    <t>Risk address 2:  Notes</t>
  </si>
  <si>
    <t>Risk Address 3 - Construction / Security Details:</t>
  </si>
  <si>
    <t>Standard</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</si>
  <si>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</si>
  <si>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</si>
  <si>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</si>
  <si>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</si>
  <si>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</si>
  <si>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</si>
  <si>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</si>
  <si>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</si>
  <si>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</si>
  <si>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</si>
  <si>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</si>
  <si>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</si>
  <si>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</si>
  <si>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</si>
  <si>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</si>
  <si>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</si>
  <si>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Cover Required</t>
  </si>
  <si>
    <t xml:space="preserve">Cover Required </t>
  </si>
  <si>
    <t>Fire Extinguishing Charges</t>
  </si>
  <si>
    <t>Lightning Protection Plug (has an impact on your excesses)</t>
  </si>
  <si>
    <t>Please refer to wording for conditions and exclusions</t>
  </si>
  <si>
    <t>WARRANTY</t>
  </si>
  <si>
    <t>Sum Insured</t>
  </si>
  <si>
    <t>EXTENSIONS</t>
  </si>
  <si>
    <t>Fire Brigade Charges</t>
  </si>
  <si>
    <t>Limit of Indemnity</t>
  </si>
  <si>
    <t>Death Benefit</t>
  </si>
  <si>
    <t>Temporary Total Disablement</t>
  </si>
  <si>
    <t>EXTENSIONS / LIMITATIONS</t>
  </si>
  <si>
    <t>Business Limitation</t>
  </si>
  <si>
    <t>Cover</t>
  </si>
  <si>
    <t>Total Sum Insured</t>
  </si>
  <si>
    <t>30 Days Car Hire - Manual</t>
  </si>
  <si>
    <t>30 Days Car Hire - Automatic</t>
  </si>
  <si>
    <t>Sub-Section B: Liabilities to Third Parties</t>
  </si>
  <si>
    <t>Loss of Keys</t>
  </si>
  <si>
    <t xml:space="preserve">Wreckage Removal </t>
  </si>
  <si>
    <t>Windscreen</t>
  </si>
  <si>
    <t>Included</t>
  </si>
  <si>
    <t>Additional claims preparation costs</t>
  </si>
  <si>
    <t>Comprehensive</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</si>
  <si>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</si>
  <si>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</si>
  <si>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</si>
  <si>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</si>
  <si>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</si>
  <si>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</si>
  <si>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</si>
  <si>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</si>
  <si>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</si>
  <si>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</si>
  <si>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</si>
  <si>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</si>
  <si>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</si>
  <si>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</si>
  <si>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</si>
  <si>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</si>
  <si>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</si>
  <si>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</si>
  <si>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</si>
  <si>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</si>
  <si>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</si>
  <si>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</si>
  <si>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</si>
  <si>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</si>
  <si>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</si>
  <si>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</si>
  <si>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</si>
  <si>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</si>
  <si>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</si>
  <si>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</si>
  <si>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</si>
  <si>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</si>
  <si>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</si>
  <si>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</si>
  <si>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</si>
  <si>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</si>
  <si>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</si>
  <si>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</si>
  <si>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</si>
  <si>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</si>
  <si>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</si>
  <si>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</si>
  <si>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</si>
  <si>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</si>
  <si>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</si>
  <si>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</si>
  <si>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</si>
  <si>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</si>
  <si>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</si>
  <si>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</si>
  <si>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Cyber Liability</t>
  </si>
  <si>
    <t>Kidnap &amp; Ransom Liability</t>
  </si>
  <si>
    <t>Professional Indemnity</t>
  </si>
  <si>
    <t>DECLARATION</t>
  </si>
  <si>
    <t>TOTAL MONTHLY PREMIUM</t>
  </si>
  <si>
    <t>GENERAL DETAILS</t>
  </si>
  <si>
    <t>Discussed</t>
  </si>
  <si>
    <t>Section Discussed</t>
  </si>
  <si>
    <t>* All Quotes are subject to satisfactory claims history before the Insurer accepts cover.</t>
  </si>
  <si>
    <t>ADDITIONAL NOTES:</t>
  </si>
  <si>
    <t>18 Hiden Road, Bloukrans Building, 5th Floor, Lynnwood Bridge, Pretoria, 0081</t>
  </si>
  <si>
    <t xml:space="preserve">  between the Insurer and Yourself shall be.</t>
  </si>
  <si>
    <t>Credit shortfall:- Comprehensive Vehicles only</t>
  </si>
  <si>
    <t>Vehicle:</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</si>
  <si>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</si>
  <si>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</si>
  <si>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</si>
  <si>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</si>
  <si>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</si>
  <si>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</si>
  <si>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r>
      <t xml:space="preserve">Miscellaneous items </t>
    </r>
    <r>
      <rPr>
        <sz val="11"/>
        <color rgb="FFFF0000"/>
        <rFont val="Tahoma"/>
        <family val="2"/>
      </rPr>
      <t>{Provide description}</t>
    </r>
  </si>
  <si>
    <t>Accidental damage not otherwise covered</t>
  </si>
  <si>
    <t>Breakdown of fixed machinery</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</si>
  <si>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</si>
  <si>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</si>
  <si>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</si>
  <si>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</si>
  <si>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</si>
  <si>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</si>
  <si>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</si>
  <si>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</si>
  <si>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</si>
  <si>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</si>
  <si>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</si>
  <si>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</si>
  <si>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</si>
  <si>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</si>
  <si>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</si>
  <si>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</si>
  <si>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</si>
  <si>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</si>
  <si>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</si>
  <si>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</si>
  <si>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</si>
  <si>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</si>
  <si>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</si>
  <si>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Public Liability</t>
  </si>
  <si>
    <t>Products Liability</t>
  </si>
  <si>
    <t>Incidental Medical Malpractice</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</si>
  <si>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</si>
  <si>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</si>
  <si>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</si>
  <si>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</si>
  <si>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</si>
  <si>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</si>
  <si>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</si>
  <si>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</si>
  <si>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</si>
  <si>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</si>
  <si>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</si>
  <si>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</si>
  <si>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</si>
  <si>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</si>
  <si>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</si>
  <si>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</si>
  <si>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</si>
  <si>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</si>
  <si>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</si>
  <si>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</si>
  <si>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</si>
  <si>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</si>
  <si>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</si>
  <si>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</si>
  <si>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</si>
  <si>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</si>
  <si>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</si>
  <si>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</si>
  <si>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</si>
  <si>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</si>
  <si>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</si>
  <si>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</si>
  <si>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</si>
  <si>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</si>
  <si>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</si>
  <si>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</si>
  <si>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</si>
  <si>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</si>
  <si>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</si>
  <si>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</si>
  <si>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</si>
  <si>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</si>
  <si>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</si>
  <si>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</si>
  <si>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</si>
  <si>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</si>
  <si>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</si>
  <si>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</si>
  <si>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</si>
  <si>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</si>
  <si>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</si>
  <si>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</si>
  <si>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</si>
  <si>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</si>
  <si>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</si>
  <si>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</si>
  <si>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</si>
  <si>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</si>
  <si>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</si>
  <si>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</si>
  <si>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</si>
  <si>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</si>
  <si>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</si>
  <si>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 xml:space="preserve">MONTHLY BROKER FEE </t>
  </si>
  <si>
    <t xml:space="preserve">ANNUAL SASRIA </t>
  </si>
  <si>
    <t>ANNUAL BROKER FEE</t>
  </si>
  <si>
    <t>PREMIUM</t>
  </si>
  <si>
    <t xml:space="preserve">MONTHLY SASRIA </t>
  </si>
  <si>
    <t>DATE</t>
  </si>
  <si>
    <t>INCEPTION DATE</t>
  </si>
  <si>
    <t>AUTHORISED SIGNATURE OF INSURED</t>
  </si>
  <si>
    <t>ELECTRONIC EQUIPMENT</t>
  </si>
  <si>
    <t>PERSONAL ALL RISKS</t>
  </si>
  <si>
    <t>MOTOR</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</si>
  <si>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</si>
  <si>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</si>
  <si>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</si>
  <si>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</si>
  <si>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</si>
  <si>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</si>
  <si>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</si>
  <si>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</si>
  <si>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</si>
  <si>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</si>
  <si>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</si>
  <si>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</si>
  <si>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</si>
  <si>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</si>
  <si>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</si>
  <si>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</si>
  <si>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</si>
  <si>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</si>
  <si>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</si>
  <si>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</si>
  <si>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</si>
  <si>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</si>
  <si>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</si>
  <si>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</si>
  <si>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</si>
  <si>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</si>
  <si>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</si>
  <si>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</si>
  <si>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</si>
  <si>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</si>
  <si>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</si>
  <si>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</si>
  <si>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</si>
  <si>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</si>
  <si>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</si>
  <si>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</si>
  <si>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</si>
  <si>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</si>
  <si>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</si>
  <si>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</si>
  <si>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</si>
  <si>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</si>
  <si>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</si>
  <si>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</si>
  <si>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</si>
  <si>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</si>
  <si>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</si>
  <si>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</si>
  <si>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</si>
  <si>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</si>
  <si>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</si>
  <si>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</si>
  <si>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</si>
  <si>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</si>
  <si>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</si>
  <si>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</si>
  <si>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</si>
  <si>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</si>
  <si>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</si>
  <si>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</si>
  <si>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</si>
  <si>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</si>
  <si>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</si>
  <si>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</si>
  <si>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</si>
  <si>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</si>
  <si>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</si>
  <si>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</si>
  <si>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</si>
  <si>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</si>
  <si>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</si>
  <si>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</si>
  <si>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</si>
  <si>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</si>
  <si>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</si>
  <si>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</si>
  <si>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</si>
  <si>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</si>
  <si>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</si>
  <si>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</si>
  <si>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</si>
  <si>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</si>
  <si>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</si>
  <si>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</si>
  <si>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</si>
  <si>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</si>
  <si>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</si>
  <si>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</si>
  <si>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</si>
  <si>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</si>
  <si>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</si>
  <si>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</si>
  <si>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</si>
  <si>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</si>
  <si>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</si>
  <si>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</si>
  <si>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</si>
  <si>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</si>
  <si>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</si>
  <si>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</si>
  <si>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</si>
  <si>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</si>
  <si>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</si>
  <si>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</si>
  <si>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</si>
  <si>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</si>
  <si>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</si>
  <si>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</si>
  <si>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</si>
  <si>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</si>
  <si>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</si>
  <si>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</si>
  <si>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</si>
  <si>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</si>
  <si>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</si>
  <si>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</si>
  <si>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</si>
  <si>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</si>
  <si>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</si>
  <si>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</si>
  <si>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</si>
  <si>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</si>
  <si>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</si>
  <si>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</si>
  <si>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</si>
  <si>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</si>
  <si>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</si>
  <si>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</si>
  <si>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</si>
  <si>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</si>
  <si>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</si>
  <si>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</si>
  <si>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</si>
  <si>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</si>
  <si>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</si>
  <si>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</si>
  <si>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</si>
  <si>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</si>
  <si>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</si>
  <si>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</si>
  <si>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</si>
  <si>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</si>
  <si>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</si>
  <si>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</si>
  <si>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</si>
  <si>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</si>
  <si>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</si>
  <si>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</si>
  <si>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</si>
  <si>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</si>
  <si>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</si>
  <si>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</si>
  <si>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</si>
  <si>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</si>
  <si>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</si>
  <si>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</si>
  <si>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</si>
  <si>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</si>
  <si>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</si>
  <si>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</si>
  <si>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</si>
  <si>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</si>
  <si>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</si>
  <si>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</si>
  <si>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</si>
  <si>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</si>
  <si>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</si>
  <si>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</si>
  <si>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</si>
  <si>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</si>
  <si>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</si>
  <si>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</si>
  <si>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</si>
  <si>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</si>
  <si>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</si>
  <si>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</si>
  <si>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</si>
  <si>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</si>
  <si>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</si>
  <si>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</si>
  <si>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</si>
  <si>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</si>
  <si>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</si>
  <si>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</si>
  <si>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</si>
  <si>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</si>
  <si>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</si>
  <si>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</si>
  <si>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</si>
  <si>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</si>
  <si>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</si>
  <si>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</si>
  <si>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</si>
  <si>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</si>
  <si>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</si>
  <si>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</si>
  <si>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</si>
  <si>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</si>
  <si>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</si>
  <si>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</si>
  <si>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</si>
  <si>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</si>
  <si>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</si>
  <si>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</si>
  <si>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</si>
  <si>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</si>
  <si>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</si>
  <si>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</si>
  <si>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</si>
  <si>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</si>
  <si>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t>Admin Log</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</si>
  <si>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</si>
  <si>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</si>
  <si>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</si>
  <si>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</si>
  <si>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</si>
  <si>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t>Wall Construction</t>
  </si>
  <si>
    <t>If building roofed with thatch lapa, is a SABS lightening conductor installed?</t>
  </si>
  <si>
    <t>ANNUAL DOMESTIC ASSIST</t>
  </si>
  <si>
    <t>MONTHLY DOMESTIC ASSIST</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</si>
  <si>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</si>
  <si>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</si>
  <si>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</si>
  <si>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</si>
  <si>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</si>
  <si>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</si>
  <si>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</si>
  <si>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Albert Sweetnam</t>
  </si>
  <si>
    <t>alberts@smitk.co.za</t>
  </si>
  <si>
    <t>082 789 3559 / 015 307 5587</t>
  </si>
  <si>
    <t xml:space="preserve">Bellgrove Straat 11, North End, Port Elizabeth, 6001. </t>
  </si>
  <si>
    <t>Andre Roelofse</t>
  </si>
  <si>
    <t>andre@smitk.co.za</t>
  </si>
  <si>
    <t>083 449 0186 / 015 307 5587</t>
  </si>
  <si>
    <t>TZANEEN</t>
  </si>
  <si>
    <t>Anton Fourie</t>
  </si>
  <si>
    <t>anton.fourie@smitk.co.za</t>
  </si>
  <si>
    <t>083 305 9928 / 015 307 5587</t>
  </si>
  <si>
    <t>Brumilda Erasmus</t>
  </si>
  <si>
    <t>brumilda@smitk.co.za</t>
  </si>
  <si>
    <t>083 566 1532 / 015 307 5587</t>
  </si>
  <si>
    <t>Burger Grobler</t>
  </si>
  <si>
    <t>1.2 and 1.6</t>
  </si>
  <si>
    <t>burger@mcbrokers.co.za</t>
  </si>
  <si>
    <t>015 295 8820 / 015 307 5587</t>
  </si>
  <si>
    <t>POLOKWANE</t>
  </si>
  <si>
    <t>Charmaine Thompson</t>
  </si>
  <si>
    <t>charmaine@smitk.co.za</t>
  </si>
  <si>
    <t>071 116 3570 / 015 307 5587</t>
  </si>
  <si>
    <t>Darius Geldenhuys</t>
  </si>
  <si>
    <t>darius@smitk.co.za</t>
  </si>
  <si>
    <t>076 618 8058 / 015 307 5587</t>
  </si>
  <si>
    <t>PAARL</t>
  </si>
  <si>
    <t>Darius Wyngaardt</t>
  </si>
  <si>
    <t>dariuswyngaardt@smitk.co.za</t>
  </si>
  <si>
    <t>502, 20ste Laan VILLIERIA, PRETORIA 0186.</t>
  </si>
  <si>
    <t>Derick Saaiman</t>
  </si>
  <si>
    <t>082 928 9541 / 015 307 5587</t>
  </si>
  <si>
    <t>RUSTENBURG</t>
  </si>
  <si>
    <t>Elsabé van Staden</t>
  </si>
  <si>
    <t>elsabe@zcp.co.za</t>
  </si>
  <si>
    <t>LOUIS TRICHARDT</t>
  </si>
  <si>
    <t>Emmarentia de Bruin</t>
  </si>
  <si>
    <t>emmarentia@smitk.co.za</t>
  </si>
  <si>
    <t>060 828 6075 / 015 307 5587</t>
  </si>
  <si>
    <t>SECUNDA</t>
  </si>
  <si>
    <t>Etienne Naude</t>
  </si>
  <si>
    <t>etienne@smitk.co.za</t>
  </si>
  <si>
    <t>083 417 7374 / 015 307 5587</t>
  </si>
  <si>
    <t>Eunice Louw</t>
  </si>
  <si>
    <t>enuice@smitk.co.za</t>
  </si>
  <si>
    <t>060 507 2835 / 015 307 5587</t>
  </si>
  <si>
    <t xml:space="preserve">25 Rubens straat, Sasolburg, 1947.  </t>
  </si>
  <si>
    <t>Francious Potgieter</t>
  </si>
  <si>
    <t>Chatim Financial Service</t>
  </si>
  <si>
    <t>chatimcc@gmail.com</t>
  </si>
  <si>
    <t>083 499 3835 / 015 307 5587</t>
  </si>
  <si>
    <t>Francois du Toit</t>
  </si>
  <si>
    <t>francois@smitk.co.za</t>
  </si>
  <si>
    <t>082 893 4041 / 015 307 5587</t>
  </si>
  <si>
    <t>Gericke du Plessis</t>
  </si>
  <si>
    <t>gericke@smitk.co.za</t>
  </si>
  <si>
    <t>082 442 5473 / 015 307 5587</t>
  </si>
  <si>
    <t>Gustav le Grange</t>
  </si>
  <si>
    <t>gustav@smitk.co.za</t>
  </si>
  <si>
    <t>066 258 2853 / 015 307 5587</t>
  </si>
  <si>
    <t>Helena de Jager</t>
  </si>
  <si>
    <t>ktv@zcp.co.za</t>
  </si>
  <si>
    <t>Hendrik Smit</t>
  </si>
  <si>
    <t>083 239 6126 / 015 307 5587</t>
  </si>
  <si>
    <t xml:space="preserve">6 Tinktinkie Laan, Safari Tuine Rustenburg. </t>
  </si>
  <si>
    <t>Henk Smit</t>
  </si>
  <si>
    <t>084 998 3453 / 015 307 5587</t>
  </si>
  <si>
    <t>PRETORIA</t>
  </si>
  <si>
    <t>Jacolien Smit</t>
  </si>
  <si>
    <t>jacolien@smitk.co.za</t>
  </si>
  <si>
    <t>076 642 1952 / 015 307 5587</t>
  </si>
  <si>
    <t>Sasolburg</t>
  </si>
  <si>
    <t>James Campbell</t>
  </si>
  <si>
    <t>james@salvus.co.za</t>
  </si>
  <si>
    <t>015 590 0244 / 015 307 5587</t>
  </si>
  <si>
    <t>Jennifer Henning</t>
  </si>
  <si>
    <t>allanforbes@mweb.co.za</t>
  </si>
  <si>
    <t>073 412 3998 / 015 307 5587</t>
  </si>
  <si>
    <t>Johannes Jochemus Robertson</t>
  </si>
  <si>
    <t>hannes@smitk.co.za</t>
  </si>
  <si>
    <t>082 955 6074 / 015 307 5587</t>
  </si>
  <si>
    <t xml:space="preserve">Joubert Straat 169 Rustenburg, 0299. </t>
  </si>
  <si>
    <t>JP van der Riet</t>
  </si>
  <si>
    <t>jp@smitk.co.za</t>
  </si>
  <si>
    <t>079 318 4504 / 015 307 5587</t>
  </si>
  <si>
    <t>10 Villa Amiel, Riviera Laan, Homes Haven, KRUGERSDORP, 1739</t>
  </si>
  <si>
    <t>Julius Fichardt</t>
  </si>
  <si>
    <t>083 227 8287 / 015 307 5587</t>
  </si>
  <si>
    <t>PHALABORWA</t>
  </si>
  <si>
    <t>Koos Smit</t>
  </si>
  <si>
    <t>koos@smitk.co.za</t>
  </si>
  <si>
    <t>082 466 9884 / 015 307 5587</t>
  </si>
  <si>
    <t>Lezanne Liebenberg</t>
  </si>
  <si>
    <t>lezanne@smitk.co.za</t>
  </si>
  <si>
    <t>083 250 9594 / 015 307 5587</t>
  </si>
  <si>
    <t>Liezel Otto</t>
  </si>
  <si>
    <t>liezel@ngbrokers.co.za</t>
  </si>
  <si>
    <t>082 782 7818 / 015 307 5587</t>
  </si>
  <si>
    <t>Louis Naudé</t>
  </si>
  <si>
    <t>louis@ngbrokers.co.za</t>
  </si>
  <si>
    <t>082 300 9957 / 015 307 5587</t>
  </si>
  <si>
    <t>Louise du Plessis</t>
  </si>
  <si>
    <t>louise@smitk.co.za</t>
  </si>
  <si>
    <t>079 165 1127 / 015 307 5587</t>
  </si>
  <si>
    <t>Lephalale</t>
  </si>
  <si>
    <t>Maricia Booysen</t>
  </si>
  <si>
    <t>booysenm@telkomsa.net</t>
  </si>
  <si>
    <t>082 808 0811 / 015 307 5587</t>
  </si>
  <si>
    <t>Plaas Onverwacht, TULI Road, Bronkhorstspruit, 1020.</t>
  </si>
  <si>
    <t>Maurice Stander</t>
  </si>
  <si>
    <t>mauric@mcbrokers.co.za</t>
  </si>
  <si>
    <t>015 295 8820 / 015 307 5587</t>
  </si>
  <si>
    <t>Phillip de Wet</t>
  </si>
  <si>
    <t>phillip@smitk.co.za</t>
  </si>
  <si>
    <t>076 100 4148 / 015 307 5587</t>
  </si>
  <si>
    <t>Swart Straat 62, Eldoraigne, Centurion, PRETORIA.</t>
  </si>
  <si>
    <t>Retief Jacobsz</t>
  </si>
  <si>
    <t>retief@smitk.co.za</t>
  </si>
  <si>
    <t>082 850 9499 / 015 307 5587</t>
  </si>
  <si>
    <t>Ryno Louw</t>
  </si>
  <si>
    <t>ryno@smitk.co.za</t>
  </si>
  <si>
    <t>083 788 5027 / 015 307 5587</t>
  </si>
  <si>
    <t>SASOLBURG</t>
  </si>
  <si>
    <t>Salome O’Connell</t>
  </si>
  <si>
    <t>aforbes@mweb.co.za</t>
  </si>
  <si>
    <t>078 404 5415 / 015 307 5587</t>
  </si>
  <si>
    <t>Sanet van Deventer</t>
  </si>
  <si>
    <t>sanet@smitk.co.za</t>
  </si>
  <si>
    <t>071 410 2107 / 015 307 5587</t>
  </si>
  <si>
    <t xml:space="preserve">NATORP STRAAT 26, FAUNA PARK, POLOKWANE, LIMPOPO. </t>
  </si>
  <si>
    <t>Stuart Miller</t>
  </si>
  <si>
    <t>stuat@mcbrokers.co.za</t>
  </si>
  <si>
    <t>082 771 2655 / 015 307 5587</t>
  </si>
  <si>
    <t>Tilana Kolver</t>
  </si>
  <si>
    <t>083 232 2470 / 015 307 5587</t>
  </si>
  <si>
    <t>Walter Herfurth</t>
  </si>
  <si>
    <t>walter@smitk.co.za</t>
  </si>
  <si>
    <t>081 8480 530 / 015 307 5587</t>
  </si>
  <si>
    <t>Werner Buys</t>
  </si>
  <si>
    <t>werner@smitk.co.za</t>
  </si>
  <si>
    <t>082 871 2994 / 015 307 5587</t>
  </si>
  <si>
    <t>Willie Kruger</t>
  </si>
  <si>
    <t>willie.kruger@meridafin.co.za</t>
  </si>
  <si>
    <t>082 464 0928 / 015 307 5587</t>
  </si>
  <si>
    <t>ZC Pretorius</t>
  </si>
  <si>
    <t>zc@zcp.co.za</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</si>
  <si>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when a claim has been rejected and assisting with approaching the insurer for settlement
negotiations.
8. Assisting with the preparation of documentation to lodge an appeal to the Ombudsman.
9. Assisting Third Parties with their claims.
10. Assisting with the determination of insured values.
11. After hours service. 
12. Obtaining quotes for claim processing.
13. Arranging online building/premises surveys
14. Management of car hire when a claim occurs, including follow up with motor repairers.
15. Risk advice and risk management services.</t>
    </r>
  </si>
  <si>
    <r>
      <rPr>
        <b/>
        <sz val="11"/>
        <color theme="1"/>
        <rFont val="Tahoma"/>
        <family val="2"/>
      </rPr>
      <t>Outsourced Fee:</t>
    </r>
    <r>
      <rPr>
        <sz val="11"/>
        <color theme="1"/>
        <rFont val="Tahoma"/>
        <family val="2"/>
      </rPr>
      <t xml:space="preserve">
Carnextion
Smit &amp; Kie Assist
RSUM</t>
    </r>
  </si>
  <si>
    <t>Client’s own word choice:_______________________________________________________________________________</t>
  </si>
  <si>
    <t>Client/Business Name:</t>
  </si>
  <si>
    <t>Client Signature:</t>
  </si>
  <si>
    <t>Client Name/Business name:</t>
  </si>
  <si>
    <t>ID Number / Registration Number:</t>
  </si>
  <si>
    <t>ID Number/Company Registration Name:</t>
  </si>
  <si>
    <t>If I would like to add / delete my cover or make any changes to it, I need to confirm by fax, phone or email to my advising broker.</t>
  </si>
  <si>
    <t>PDW Insurance Brokers (Pty) Ltd</t>
  </si>
  <si>
    <t>NO 3 De Camdeboo, 62 Swart Street, Eldoraigne 0157</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</si>
  <si>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</si>
  <si>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Broker Fee</t>
  </si>
  <si>
    <t>Declaration by Client</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</si>
  <si>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</si>
  <si>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</si>
  <si>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</si>
  <si>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</si>
  <si>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</si>
  <si>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 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</si>
  <si>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</si>
  <si>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t>1. Been declared insolvent</t>
  </si>
  <si>
    <r>
      <t xml:space="preserve">2. Had any judgements, sequestration or financial administration orders made against you/any person mentioned on this policy? </t>
    </r>
    <r>
      <rPr>
        <b/>
        <sz val="11"/>
        <rFont val="Tahoma"/>
        <family val="2"/>
      </rPr>
      <t>If yes</t>
    </r>
    <r>
      <rPr>
        <sz val="11"/>
        <rFont val="Tahoma"/>
        <family val="2"/>
      </rPr>
      <t>, please provide details:</t>
    </r>
  </si>
  <si>
    <r>
      <t xml:space="preserve">3. Are there any pending judgements, sequestration or financial administration orders made against you/any person mentioned in this policy? </t>
    </r>
    <r>
      <rPr>
        <b/>
        <sz val="11"/>
        <rFont val="Tahoma"/>
        <family val="2"/>
      </rPr>
      <t>If yes</t>
    </r>
    <r>
      <rPr>
        <sz val="11"/>
        <rFont val="Tahoma"/>
        <family val="2"/>
      </rPr>
      <t>, please provide details:</t>
    </r>
  </si>
  <si>
    <t>4. Have a criminal record</t>
  </si>
  <si>
    <r>
      <t xml:space="preserve">5. Are there any pending criminal investigations against you/any person mentioned on this policy? </t>
    </r>
    <r>
      <rPr>
        <b/>
        <sz val="11"/>
        <rFont val="Tahoma"/>
        <family val="2"/>
      </rPr>
      <t>If yes</t>
    </r>
    <r>
      <rPr>
        <sz val="11"/>
        <rFont val="Tahoma"/>
        <family val="2"/>
      </rPr>
      <t xml:space="preserve">, please provide details: </t>
    </r>
  </si>
  <si>
    <t>Please provide full details on questions 1-5:</t>
  </si>
  <si>
    <t>Drone Liability</t>
  </si>
  <si>
    <t>Exotic / Vintage Vehicles - Standalone</t>
  </si>
  <si>
    <t>Game / Pedigree Animals / Pet Insurance</t>
  </si>
  <si>
    <t>Aviation</t>
  </si>
  <si>
    <t>Bed and Breakfast</t>
  </si>
  <si>
    <t xml:space="preserve">Specialized Cycle </t>
  </si>
  <si>
    <t>Occupation:</t>
  </si>
  <si>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</si>
  <si>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</si>
  <si>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t>Insured:</t>
  </si>
  <si>
    <t>Insured ID #:</t>
  </si>
  <si>
    <t>Occupation</t>
  </si>
  <si>
    <t>PERSONAL ACCIDENT</t>
  </si>
  <si>
    <t>Permanent Total Disablement</t>
  </si>
  <si>
    <t>Bereavement Expenses</t>
  </si>
  <si>
    <t>Repatriation cost</t>
  </si>
  <si>
    <t>Life--Support machinery</t>
  </si>
  <si>
    <t>Mobility alterations</t>
  </si>
  <si>
    <t>Emergency transportation/rescue</t>
  </si>
  <si>
    <t>Security gate Warranty (If applicable: Including Sliding doors)</t>
  </si>
  <si>
    <t>Floors:</t>
  </si>
  <si>
    <t>24 hr linked alarm</t>
  </si>
  <si>
    <t>Brick/Stone</t>
  </si>
  <si>
    <t>Vehicle 1:</t>
  </si>
  <si>
    <t>Detail</t>
  </si>
  <si>
    <t>Year, Make and Model {Full description required}</t>
  </si>
  <si>
    <t>MM Code {If available}</t>
  </si>
  <si>
    <t>Extras to be added to the total sum insured</t>
  </si>
  <si>
    <t>Additional Sound Equipment to be insured (Non factory Fitted)</t>
  </si>
  <si>
    <t>Type of vehicle</t>
  </si>
  <si>
    <t>Sedan/LDV or like</t>
  </si>
  <si>
    <t>Vehicle Security</t>
  </si>
  <si>
    <t>Factory Fitted Immobiliser</t>
  </si>
  <si>
    <t>Registration number</t>
  </si>
  <si>
    <t>VIN number</t>
  </si>
  <si>
    <t>Engine number</t>
  </si>
  <si>
    <t>Vehicle registerd as</t>
  </si>
  <si>
    <t>New</t>
  </si>
  <si>
    <t>Vehicle financed</t>
  </si>
  <si>
    <t>Registered Owner</t>
  </si>
  <si>
    <t>Registered Owner ID number</t>
  </si>
  <si>
    <t>Relationship between Registered owner and Main Driver</t>
  </si>
  <si>
    <t>Insured</t>
  </si>
  <si>
    <t>Main Driver</t>
  </si>
  <si>
    <t>Main Driver ID number</t>
  </si>
  <si>
    <t>Main Driver: CFG (Proof required at inception)</t>
  </si>
  <si>
    <t>Main Drivers Gender</t>
  </si>
  <si>
    <t>Male</t>
  </si>
  <si>
    <t>Driving license code</t>
  </si>
  <si>
    <t>B</t>
  </si>
  <si>
    <t>Date License First Issued</t>
  </si>
  <si>
    <t>Vehicle Use</t>
  </si>
  <si>
    <t>Business {Excluding transport/carrying of goods}</t>
  </si>
  <si>
    <t>Daytime Address</t>
  </si>
  <si>
    <t>Daytime Parking</t>
  </si>
  <si>
    <t>Locked Garage</t>
  </si>
  <si>
    <t>Night time address</t>
  </si>
  <si>
    <t>Night time Parking</t>
  </si>
  <si>
    <t xml:space="preserve">IVP/Credit Shortfall </t>
  </si>
  <si>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t>
    </r>
  </si>
  <si>
    <t>Excess Waiver required</t>
  </si>
  <si>
    <t>4 x 4 Cover</t>
  </si>
  <si>
    <t>Emergency Assist - This Section covers towing of insured vehicles that have been involved in an accident. Should this product not be taken, the Insurer may limit or exclude the towing/storage cost, the balance being for your account</t>
  </si>
  <si>
    <t>Vehicle 2:</t>
  </si>
  <si>
    <t>Vehicle 3:</t>
  </si>
  <si>
    <t>Vehicle 4:</t>
  </si>
  <si>
    <t>Social</t>
  </si>
  <si>
    <t>Vehicle 5:</t>
  </si>
  <si>
    <t>Private</t>
  </si>
  <si>
    <t>Vehicle 6:</t>
  </si>
  <si>
    <t>Vehicle 7:</t>
  </si>
  <si>
    <t>Vehicle 8:</t>
  </si>
  <si>
    <t/>
  </si>
  <si>
    <t>Remote Jamming</t>
  </si>
  <si>
    <t>(Under supervision of Ryno Louw)</t>
  </si>
  <si>
    <t>(Under supervision of Elsabé van Staden)</t>
  </si>
  <si>
    <t>(Under supervision of Jennifer Henning)</t>
  </si>
  <si>
    <t>Jacques Lambrecht</t>
  </si>
  <si>
    <t>jacques@integrifin.co.za</t>
  </si>
  <si>
    <t>082 469 7558 / 015 306 0087</t>
  </si>
  <si>
    <t>074 960 9234 / 015 516 5620</t>
  </si>
  <si>
    <t>079 955 3741 / 015 516 5620</t>
  </si>
  <si>
    <t>082 493 1133 / 015 516 5620</t>
  </si>
  <si>
    <t>064 506 8863/ 012 881 5377 / 015 307 5587</t>
  </si>
  <si>
    <t>Desmond Jordaan</t>
  </si>
  <si>
    <t>Jaco Verster</t>
  </si>
  <si>
    <t>(Under supervision of Anton Fourie)</t>
  </si>
  <si>
    <t>desmond@smitk.co.za</t>
  </si>
  <si>
    <t>jaco@smitk.co.za</t>
  </si>
  <si>
    <t>076 480 5355 / 015 307 5587</t>
  </si>
  <si>
    <t>071 206 7555 / 015 307 5587</t>
  </si>
  <si>
    <t xml:space="preserve">This mandate shall remain in force until cancelled by giving 30 days’ notice in writing to Smit and Kie Brokers (Pty) Ltd and/or its Authorised Agents and/or Cessionary. Cancellation of this mandate does not cancel the Agreement. </t>
  </si>
  <si>
    <t xml:space="preserve">AUTHORITY 
a) I hereby Authorise Smit and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Brokers (Pty) Ltd.  I confirm that the amount debited from my account may be paid to an Insurer/s (by the Beneficiary) for Insurance Cover. 
b) I acknowledge that all payment instructions issued by Smit and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</si>
  <si>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</si>
  <si>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</si>
  <si>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</si>
  <si>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renske@smitk.co.za</t>
  </si>
  <si>
    <t>072 934 5884 / 015 307 5587</t>
  </si>
  <si>
    <t>Renske Liebenberg</t>
  </si>
  <si>
    <t>(Under supervision of Brumilda Erasmus)</t>
  </si>
  <si>
    <t>Adele Seiros</t>
  </si>
  <si>
    <t>(Under supervision of Gericke du Plessis)</t>
  </si>
  <si>
    <t>adele@smitk.co.za</t>
  </si>
  <si>
    <t>082 366 6817 / 015 307 5587</t>
  </si>
  <si>
    <t>3 Fleck Street, Sasolburg, 1947</t>
  </si>
  <si>
    <t>tilana@fbrokers.co.za</t>
  </si>
  <si>
    <t>Wyngaardt Brokers (Pty) Ltd</t>
  </si>
  <si>
    <t>502 20th Avenue, Viliera, Pretoria, 0084</t>
  </si>
  <si>
    <t>012 881 5377</t>
  </si>
  <si>
    <t>Powersurge</t>
  </si>
  <si>
    <t>AJ Bruwer</t>
  </si>
  <si>
    <t>aj@smitk.co.za</t>
  </si>
  <si>
    <t>064 759 8363 / 015 307 5587</t>
  </si>
  <si>
    <t>(Under supervision of Louis Naude)</t>
  </si>
  <si>
    <t>Kayla Armstrong</t>
  </si>
  <si>
    <t>(Under supervision of Andre Roelofse)</t>
  </si>
  <si>
    <t>kayla@smitk.co.za</t>
  </si>
  <si>
    <t>072 770 1805 / 015 307 5587</t>
  </si>
  <si>
    <t>Jeanette Marx</t>
  </si>
  <si>
    <t>jeanette@smitk.co.za</t>
  </si>
  <si>
    <t>082 835 9230 / 015 307 5587</t>
  </si>
  <si>
    <t>NYLSTROOM</t>
  </si>
  <si>
    <t>(Under supervision of Koos Smit)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</si>
</sst>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R-1C09]\ * #,##0.00_ ;_ [$R-1C09]\ * \-#,##0.00_ ;_ [$R-1C09]\ * &quot;-&quot;??_ ;_ @_ "/>
    <numFmt numFmtId="165" formatCode="0.000%"/>
    <numFmt numFmtId="166" formatCode="&quot;R&quot;#,##0.00"/>
  </numFmts>
  <fonts count="3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b/>
      <sz val="11"/>
      <color rgb="FF0070C0"/>
      <name val="Tahoma"/>
      <family val="2"/>
    </font>
    <font>
      <sz val="8"/>
      <color rgb="FF0070C0"/>
      <name val="Verdana"/>
      <family val="2"/>
    </font>
    <font>
      <sz val="11"/>
      <color rgb="FFFF0000"/>
      <name val="Tahoma"/>
      <family val="2"/>
    </font>
    <font>
      <b/>
      <sz val="8"/>
      <color rgb="FF0070C0"/>
      <name val="Verdana"/>
      <family val="2"/>
    </font>
    <font>
      <sz val="11"/>
      <color theme="1"/>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517">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0" fontId="21" fillId="0" borderId="15" xfId="0" applyFont="1" applyBorder="1" applyAlignment="1">
      <alignment horizontal="left" wrapText="1"/>
    </xf>
    <xf numFmtId="164" fontId="21" fillId="0" borderId="38" xfId="1" applyFont="1" applyBorder="1" applyAlignment="1">
      <alignment horizontal="center" wrapText="1"/>
    </xf>
    <xf numFmtId="0" fontId="22" fillId="0" borderId="0" xfId="0" applyFont="1" applyAlignment="1">
      <alignment wrapText="1"/>
    </xf>
    <xf numFmtId="0" fontId="5" fillId="0" borderId="15" xfId="0" applyFont="1" applyBorder="1" applyAlignment="1">
      <alignment wrapText="1"/>
    </xf>
    <xf numFmtId="164" fontId="5" fillId="0" borderId="38" xfId="1" applyFont="1" applyBorder="1" applyAlignment="1">
      <alignment wrapText="1"/>
    </xf>
    <xf numFmtId="164" fontId="5" fillId="0" borderId="39" xfId="1" applyFont="1" applyBorder="1" applyAlignment="1">
      <alignment wrapText="1"/>
    </xf>
    <xf numFmtId="0" fontId="7" fillId="0" borderId="0" xfId="0" applyFont="1" applyAlignment="1">
      <alignment wrapText="1"/>
    </xf>
    <xf numFmtId="0" fontId="5" fillId="0" borderId="38" xfId="0" applyFont="1" applyBorder="1" applyAlignment="1">
      <alignment horizontal="center" wrapText="1"/>
    </xf>
    <xf numFmtId="0" fontId="24" fillId="0" borderId="0" xfId="0" applyFont="1" applyAlignment="1">
      <alignment wrapText="1"/>
    </xf>
    <xf numFmtId="0" fontId="5" fillId="0" borderId="15" xfId="0" applyFont="1" applyBorder="1" applyAlignment="1">
      <alignment horizontal="left" wrapText="1"/>
    </xf>
    <xf numFmtId="164" fontId="5" fillId="0" borderId="38" xfId="1" applyFont="1" applyBorder="1" applyAlignment="1">
      <alignment horizontal="center" wrapText="1"/>
    </xf>
    <xf numFmtId="164" fontId="6" fillId="0" borderId="39" xfId="1" applyFont="1" applyBorder="1" applyAlignment="1">
      <alignment wrapText="1"/>
    </xf>
    <xf numFmtId="0" fontId="6" fillId="0" borderId="15" xfId="0" applyFont="1" applyBorder="1" applyAlignment="1">
      <alignment wrapText="1"/>
    </xf>
    <xf numFmtId="0" fontId="6" fillId="0" borderId="38" xfId="0" applyFont="1" applyBorder="1" applyAlignment="1">
      <alignment horizontal="center" wrapText="1"/>
    </xf>
    <xf numFmtId="0" fontId="5" fillId="0" borderId="38" xfId="0" applyFont="1" applyBorder="1" applyAlignment="1">
      <alignment wrapText="1"/>
    </xf>
    <xf numFmtId="0" fontId="5" fillId="0" borderId="28" xfId="0" applyFont="1" applyBorder="1" applyAlignment="1">
      <alignment wrapText="1"/>
    </xf>
    <xf numFmtId="0" fontId="21" fillId="0" borderId="44" xfId="0" applyFont="1" applyBorder="1" applyAlignment="1">
      <alignment horizontal="left" wrapText="1"/>
    </xf>
    <xf numFmtId="164" fontId="21" fillId="0" borderId="15" xfId="1" applyFont="1" applyBorder="1" applyAlignment="1">
      <alignment horizontal="left" wrapText="1"/>
    </xf>
    <xf numFmtId="164" fontId="21" fillId="0" borderId="39" xfId="1" applyFont="1" applyBorder="1" applyAlignment="1">
      <alignment horizontal="center" wrapText="1"/>
    </xf>
    <xf numFmtId="0" fontId="26" fillId="0" borderId="0" xfId="0" applyFont="1" applyAlignment="1">
      <alignment wrapText="1"/>
    </xf>
    <xf numFmtId="0" fontId="23" fillId="0" borderId="28" xfId="0" applyFont="1" applyBorder="1" applyAlignment="1">
      <alignment wrapText="1"/>
    </xf>
    <xf numFmtId="0" fontId="23" fillId="0" borderId="15" xfId="0" applyFont="1" applyBorder="1" applyAlignment="1">
      <alignment wrapText="1"/>
    </xf>
    <xf numFmtId="0" fontId="5" fillId="0" borderId="29" xfId="0" applyFont="1" applyBorder="1" applyAlignment="1">
      <alignment wrapText="1"/>
    </xf>
    <xf numFmtId="164" fontId="5" fillId="0" borderId="22" xfId="1" applyFont="1" applyBorder="1" applyAlignment="1">
      <alignment wrapText="1"/>
    </xf>
    <xf numFmtId="165" fontId="5" fillId="0" borderId="39" xfId="2" applyNumberFormat="1" applyFont="1" applyBorder="1" applyAlignment="1">
      <alignment wrapText="1"/>
    </xf>
    <xf numFmtId="0" fontId="21" fillId="0" borderId="49" xfId="0" applyFont="1" applyBorder="1" applyAlignment="1">
      <alignment horizontal="center" wrapText="1"/>
    </xf>
    <xf numFmtId="164" fontId="21" fillId="0" borderId="15" xfId="1" applyFont="1" applyBorder="1" applyAlignment="1">
      <alignment wrapText="1"/>
    </xf>
    <xf numFmtId="0" fontId="5" fillId="0" borderId="38" xfId="1" applyNumberFormat="1" applyFont="1" applyBorder="1" applyAlignment="1">
      <alignment wrapText="1"/>
    </xf>
    <xf numFmtId="0" fontId="5" fillId="0" borderId="38" xfId="0" applyFont="1" applyBorder="1" applyAlignment="1">
      <alignment horizontal="right" wrapText="1"/>
    </xf>
    <xf numFmtId="164" fontId="5" fillId="0" borderId="6" xfId="1" applyFont="1" applyBorder="1" applyAlignment="1">
      <alignment wrapText="1"/>
    </xf>
    <xf numFmtId="164" fontId="6" fillId="0" borderId="45" xfId="1" applyFont="1" applyBorder="1" applyAlignment="1">
      <alignment horizontal="center" wrapText="1"/>
    </xf>
    <xf numFmtId="0" fontId="5" fillId="0" borderId="0" xfId="0" applyFont="1" applyAlignment="1">
      <alignment wrapText="1"/>
    </xf>
    <xf numFmtId="0" fontId="6" fillId="0" borderId="28" xfId="0" applyFont="1" applyBorder="1" applyAlignment="1">
      <alignment horizontal="left" wrapText="1"/>
    </xf>
    <xf numFmtId="0" fontId="6" fillId="0" borderId="0" xfId="0" applyFont="1" applyAlignment="1">
      <alignment horizontal="left" wrapText="1"/>
    </xf>
    <xf numFmtId="0" fontId="5" fillId="0" borderId="28" xfId="0" applyFont="1" applyBorder="1" applyAlignment="1">
      <alignment horizontal="left" wrapText="1"/>
    </xf>
    <xf numFmtId="0" fontId="21" fillId="0" borderId="38" xfId="0" applyFont="1" applyBorder="1" applyAlignment="1">
      <alignment horizontal="center" wrapText="1"/>
    </xf>
    <xf numFmtId="0" fontId="5" fillId="0" borderId="25" xfId="0" applyFont="1" applyBorder="1" applyAlignment="1">
      <alignment vertical="top" wrapText="1"/>
    </xf>
    <xf numFmtId="0" fontId="12" fillId="0" borderId="40" xfId="0" applyFont="1" applyBorder="1" applyAlignment="1">
      <alignment vertical="center" wrapText="1"/>
    </xf>
    <xf numFmtId="0" fontId="25" fillId="3" borderId="0" xfId="5" applyFont="1" applyFill="1"/>
    <xf numFmtId="49" fontId="25" fillId="3" borderId="0" xfId="5" applyNumberFormat="1" applyFont="1" applyFill="1"/>
    <xf numFmtId="49" fontId="30" fillId="3" borderId="0" xfId="5" applyNumberFormat="1" applyFont="1" applyFill="1" applyAlignment="1">
      <alignment horizontal="center"/>
    </xf>
    <xf numFmtId="49" fontId="25" fillId="3" borderId="0" xfId="5" quotePrefix="1" applyNumberFormat="1" applyFont="1" applyFill="1" applyAlignment="1">
      <alignment vertical="top"/>
    </xf>
    <xf numFmtId="49" fontId="25" fillId="3" borderId="0" xfId="5" applyNumberFormat="1" applyFont="1" applyFill="1" applyAlignment="1">
      <alignment vertical="top"/>
    </xf>
    <xf numFmtId="49" fontId="25" fillId="3" borderId="0" xfId="5" applyNumberFormat="1" applyFont="1" applyFill="1" applyAlignment="1">
      <alignment horizontal="left" wrapText="1"/>
    </xf>
    <xf numFmtId="0" fontId="25" fillId="3" borderId="0" xfId="5" applyFont="1" applyFill="1" applyAlignment="1">
      <alignment vertical="top"/>
    </xf>
    <xf numFmtId="0" fontId="25" fillId="3" borderId="0" xfId="5" applyFont="1" applyFill="1" applyAlignment="1">
      <alignment horizontal="left" vertical="top" wrapText="1"/>
    </xf>
    <xf numFmtId="0" fontId="25" fillId="3" borderId="0" xfId="5" applyFont="1" applyFill="1" applyAlignment="1">
      <alignment vertical="top" wrapText="1"/>
    </xf>
    <xf numFmtId="49" fontId="25" fillId="3" borderId="0" xfId="5" applyNumberFormat="1" applyFont="1" applyFill="1" applyAlignment="1">
      <alignment wrapText="1"/>
    </xf>
    <xf numFmtId="49" fontId="25" fillId="3" borderId="0" xfId="5" applyNumberFormat="1" applyFont="1" applyFill="1" applyAlignment="1">
      <alignment vertical="top" wrapText="1"/>
    </xf>
    <xf numFmtId="0" fontId="4" fillId="0" borderId="0" xfId="4"/>
    <xf numFmtId="166" fontId="4" fillId="0" borderId="0" xfId="4" applyNumberFormat="1" applyAlignment="1">
      <alignment horizontal="right"/>
    </xf>
    <xf numFmtId="0" fontId="4" fillId="3" borderId="0" xfId="4" applyFill="1"/>
    <xf numFmtId="0" fontId="4" fillId="3" borderId="0" xfId="4" applyFill="1" applyAlignment="1">
      <alignment horizontal="center"/>
    </xf>
    <xf numFmtId="0" fontId="4" fillId="0" borderId="51" xfId="4" applyBorder="1"/>
    <xf numFmtId="0" fontId="4" fillId="0" borderId="52" xfId="4" applyBorder="1"/>
    <xf numFmtId="0" fontId="4" fillId="0" borderId="28"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28" xfId="4" applyBorder="1" applyAlignment="1">
      <alignment horizontal="center" vertical="center"/>
    </xf>
    <xf numFmtId="0" fontId="0" fillId="0" borderId="28" xfId="4" applyFont="1" applyBorder="1"/>
    <xf numFmtId="0" fontId="4" fillId="0" borderId="63" xfId="4" applyBorder="1"/>
    <xf numFmtId="0" fontId="4" fillId="0" borderId="1" xfId="4" applyBorder="1"/>
    <xf numFmtId="166" fontId="4" fillId="0" borderId="53" xfId="4" applyNumberFormat="1" applyBorder="1" applyAlignment="1">
      <alignment horizontal="right"/>
    </xf>
    <xf numFmtId="166" fontId="2" fillId="0" borderId="0" xfId="6" applyNumberFormat="1" applyAlignment="1">
      <alignment horizontal="left"/>
    </xf>
    <xf numFmtId="166" fontId="4" fillId="0" borderId="29" xfId="4" applyNumberFormat="1" applyBorder="1" applyAlignment="1">
      <alignment horizontal="right"/>
    </xf>
    <xf numFmtId="166" fontId="2" fillId="0" borderId="29" xfId="6" applyNumberFormat="1" applyBorder="1" applyAlignment="1">
      <alignment horizontal="right"/>
    </xf>
    <xf numFmtId="166" fontId="2" fillId="0" borderId="0" xfId="6" applyNumberFormat="1" applyAlignment="1">
      <alignment horizontal="left" wrapText="1"/>
    </xf>
    <xf numFmtId="166" fontId="4" fillId="0" borderId="66" xfId="4" applyNumberFormat="1" applyBorder="1" applyAlignment="1">
      <alignment horizontal="right"/>
    </xf>
    <xf numFmtId="0" fontId="25" fillId="3" borderId="0" xfId="5" applyFont="1" applyFill="1" applyAlignment="1">
      <alignment horizontal="left"/>
    </xf>
    <xf numFmtId="0" fontId="4" fillId="0" borderId="0" xfId="4" applyAlignment="1">
      <alignment horizontal="center"/>
    </xf>
    <xf numFmtId="0" fontId="0" fillId="0" borderId="52" xfId="4" applyFont="1" applyBorder="1"/>
    <xf numFmtId="0" fontId="32" fillId="0" borderId="0" xfId="0" applyFont="1"/>
    <xf numFmtId="0" fontId="6" fillId="0" borderId="0" xfId="0" applyFont="1" applyAlignment="1">
      <alignment wrapText="1"/>
    </xf>
    <xf numFmtId="0" fontId="34" fillId="0" borderId="0" xfId="0" applyFont="1" applyAlignment="1">
      <alignment horizontal="left" wrapText="1"/>
    </xf>
    <xf numFmtId="0" fontId="34" fillId="0" borderId="0" xfId="0" applyFont="1" applyAlignment="1">
      <alignment horizontal="left"/>
    </xf>
    <xf numFmtId="0" fontId="5" fillId="5"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5" borderId="0" xfId="0" applyFill="1"/>
    <xf numFmtId="49" fontId="25" fillId="3" borderId="0" xfId="0" applyNumberFormat="1" applyFont="1" applyFill="1" applyAlignment="1">
      <alignment horizontal="left" wrapText="1"/>
    </xf>
    <xf numFmtId="0" fontId="25" fillId="3" borderId="0" xfId="5" applyFont="1" applyFill="1" applyAlignment="1">
      <alignment horizontal="center" wrapText="1"/>
    </xf>
    <xf numFmtId="0" fontId="25" fillId="3" borderId="0" xfId="8" applyFont="1" applyFill="1"/>
    <xf numFmtId="49" fontId="25" fillId="3" borderId="0" xfId="8" applyNumberFormat="1" applyFont="1" applyFill="1"/>
    <xf numFmtId="49" fontId="25" fillId="3" borderId="0" xfId="8" applyNumberFormat="1" applyFont="1" applyFill="1" applyAlignment="1">
      <alignment wrapText="1"/>
    </xf>
    <xf numFmtId="49" fontId="25" fillId="3" borderId="0" xfId="8" applyNumberFormat="1" applyFont="1" applyFill="1" applyAlignment="1">
      <alignment horizontal="left" wrapText="1"/>
    </xf>
    <xf numFmtId="49" fontId="25" fillId="3" borderId="0" xfId="8" quotePrefix="1" applyNumberFormat="1" applyFont="1" applyFill="1" applyAlignment="1">
      <alignment horizontal="left"/>
    </xf>
    <xf numFmtId="49" fontId="25" fillId="3" borderId="0" xfId="8" applyNumberFormat="1" applyFont="1" applyFill="1" applyAlignment="1">
      <alignment vertical="top" wrapText="1"/>
    </xf>
    <xf numFmtId="0" fontId="25" fillId="3" borderId="0" xfId="8" applyFont="1" applyFill="1" applyAlignment="1">
      <alignment vertical="top" wrapText="1"/>
    </xf>
    <xf numFmtId="0" fontId="25" fillId="3" borderId="0" xfId="8" applyFont="1" applyFill="1" applyAlignment="1">
      <alignment vertical="top"/>
    </xf>
    <xf numFmtId="0" fontId="25" fillId="3" borderId="0" xfId="8" applyFont="1" applyFill="1" applyAlignment="1">
      <alignment wrapText="1"/>
    </xf>
    <xf numFmtId="0" fontId="25" fillId="3" borderId="0" xfId="8" applyFont="1" applyFill="1" applyAlignment="1">
      <alignment horizontal="center"/>
    </xf>
    <xf numFmtId="0" fontId="25" fillId="3" borderId="0" xfId="8" applyFont="1" applyFill="1" applyAlignment="1">
      <alignment horizontal="left"/>
    </xf>
    <xf numFmtId="0" fontId="0" fillId="0" borderId="0" xfId="4" applyFont="1"/>
    <xf numFmtId="0" fontId="6" fillId="0" borderId="14" xfId="0" applyFont="1" applyBorder="1" applyAlignment="1">
      <alignment horizontal="left" wrapText="1"/>
    </xf>
    <xf numFmtId="0" fontId="15" fillId="0" borderId="59"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0" xfId="0" applyFont="1" applyBorder="1" applyAlignment="1">
      <alignment horizontal="left" vertical="center" wrapText="1"/>
    </xf>
    <xf numFmtId="0" fontId="12" fillId="0" borderId="20" xfId="0" applyFont="1" applyBorder="1" applyAlignment="1">
      <alignment horizontal="left" vertical="center" wrapText="1"/>
    </xf>
    <xf numFmtId="0" fontId="6" fillId="0" borderId="14" xfId="0" applyFont="1" applyBorder="1" applyAlignment="1">
      <alignment horizontal="left" vertical="center" wrapText="1"/>
    </xf>
    <xf numFmtId="0" fontId="15" fillId="4" borderId="14" xfId="0" applyFont="1" applyFill="1" applyBorder="1" applyAlignment="1">
      <alignment horizontal="left" wrapText="1"/>
    </xf>
    <xf numFmtId="0" fontId="15" fillId="0" borderId="27" xfId="0" applyFont="1" applyBorder="1" applyAlignment="1">
      <alignment horizontal="center" vertical="center" wrapText="1"/>
    </xf>
    <xf numFmtId="0" fontId="5" fillId="0" borderId="14" xfId="0" applyFont="1" applyBorder="1" applyAlignment="1">
      <alignment horizontal="left" wrapText="1"/>
    </xf>
    <xf numFmtId="0" fontId="5" fillId="0" borderId="27" xfId="0" applyFont="1" applyBorder="1" applyAlignment="1">
      <alignment horizontal="left" wrapText="1"/>
    </xf>
    <xf numFmtId="0" fontId="5" fillId="0" borderId="1" xfId="0" applyFont="1" applyBorder="1" applyAlignment="1">
      <alignment horizontal="left" wrapText="1"/>
    </xf>
    <xf numFmtId="14" fontId="5" fillId="0" borderId="19"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0" fontId="5" fillId="0" borderId="43" xfId="0" applyFont="1" applyBorder="1" applyAlignment="1">
      <alignment horizontal="center" wrapText="1"/>
    </xf>
    <xf numFmtId="0" fontId="5" fillId="0" borderId="0" xfId="0" applyFont="1" applyAlignment="1">
      <alignment horizontal="center" wrapText="1"/>
    </xf>
    <xf numFmtId="164" fontId="5" fillId="0" borderId="41" xfId="1" applyFont="1" applyBorder="1" applyAlignment="1">
      <alignment horizontal="center" wrapText="1"/>
    </xf>
    <xf numFmtId="0" fontId="6" fillId="2" borderId="35"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5" fillId="0" borderId="29"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0" fontId="5" fillId="0" borderId="8" xfId="1" applyNumberFormat="1" applyFont="1" applyFill="1" applyBorder="1" applyAlignment="1">
      <alignment horizontal="left" vertic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5" fillId="0" borderId="8" xfId="1" applyNumberFormat="1" applyFont="1" applyBorder="1" applyAlignment="1">
      <alignment wrapText="1"/>
    </xf>
    <xf numFmtId="49" fontId="5" fillId="0" borderId="19" xfId="1" applyNumberFormat="1" applyFont="1" applyBorder="1" applyAlignment="1">
      <alignment horizontal="left" wrapText="1"/>
    </xf>
    <xf numFmtId="49" fontId="5" fillId="0" borderId="19" xfId="1" applyNumberFormat="1" applyFont="1" applyBorder="1" applyAlignment="1">
      <alignment wrapText="1"/>
    </xf>
    <xf numFmtId="0" fontId="16"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7"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28" xfId="0" applyFont="1" applyBorder="1" applyAlignment="1">
      <alignment wrapText="1"/>
    </xf>
    <xf numFmtId="0" fontId="10" fillId="0" borderId="0" xfId="0" applyFont="1" applyAlignment="1">
      <alignment vertical="center" wrapText="1"/>
    </xf>
    <xf numFmtId="164" fontId="19" fillId="0" borderId="39" xfId="1" applyFont="1" applyBorder="1" applyAlignment="1">
      <alignment horizontal="center" vertical="center" wrapText="1"/>
    </xf>
    <xf numFmtId="0" fontId="20"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3" fillId="0" borderId="38"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0" fontId="6" fillId="2" borderId="8" xfId="0" applyFont="1" applyFill="1" applyBorder="1" applyAlignment="1">
      <alignment horizontal="left" vertical="center" wrapText="1"/>
    </xf>
    <xf numFmtId="0" fontId="6" fillId="2" borderId="35" xfId="0" applyFont="1" applyFill="1" applyBorder="1" applyAlignment="1">
      <alignment vertical="center" wrapText="1"/>
    </xf>
    <xf numFmtId="0" fontId="6" fillId="2" borderId="36" xfId="0" applyFont="1" applyFill="1" applyBorder="1" applyAlignment="1">
      <alignment vertical="center" wrapText="1"/>
    </xf>
    <xf numFmtId="164" fontId="5" fillId="0" borderId="29" xfId="1" applyFont="1" applyBorder="1" applyAlignment="1">
      <alignment wrapText="1"/>
    </xf>
    <xf numFmtId="164" fontId="6" fillId="0" borderId="7" xfId="1" applyFont="1" applyBorder="1" applyAlignment="1">
      <alignment wrapText="1"/>
    </xf>
    <xf numFmtId="0" fontId="6" fillId="0" borderId="15" xfId="0" applyFont="1" applyBorder="1" applyAlignment="1">
      <alignment horizontal="center" wrapText="1"/>
    </xf>
    <xf numFmtId="164" fontId="5" fillId="0" borderId="22" xfId="0" applyNumberFormat="1" applyFont="1" applyBorder="1" applyAlignment="1">
      <alignment wrapText="1"/>
    </xf>
    <xf numFmtId="0" fontId="5" fillId="0" borderId="38" xfId="4" applyFont="1" applyBorder="1" applyAlignment="1">
      <alignment horizontal="center" wrapText="1"/>
    </xf>
    <xf numFmtId="164" fontId="6" fillId="0" borderId="29" xfId="1" applyFont="1" applyBorder="1" applyAlignment="1">
      <alignment wrapText="1"/>
    </xf>
    <xf numFmtId="0" fontId="6" fillId="0" borderId="39" xfId="0" applyFont="1" applyBorder="1" applyAlignment="1">
      <alignment horizontal="center" wrapText="1"/>
    </xf>
    <xf numFmtId="0" fontId="5" fillId="0" borderId="39" xfId="0" applyFont="1" applyBorder="1" applyAlignment="1">
      <alignment horizontal="center" wrapText="1"/>
    </xf>
    <xf numFmtId="0" fontId="6" fillId="0" borderId="15" xfId="0" applyFont="1" applyBorder="1" applyAlignment="1">
      <alignment horizontal="left" wrapText="1"/>
    </xf>
    <xf numFmtId="0" fontId="15" fillId="0" borderId="15" xfId="0" applyFont="1" applyBorder="1" applyAlignment="1">
      <alignment horizontal="left" wrapText="1"/>
    </xf>
    <xf numFmtId="0" fontId="15" fillId="0" borderId="38" xfId="0" applyFont="1" applyBorder="1" applyAlignment="1">
      <alignment horizontal="center" wrapText="1"/>
    </xf>
    <xf numFmtId="0" fontId="6" fillId="0" borderId="28" xfId="0" applyFont="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28"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3" fillId="0" borderId="39" xfId="0" applyFont="1" applyBorder="1" applyAlignment="1">
      <alignment wrapText="1"/>
    </xf>
    <xf numFmtId="0" fontId="27" fillId="0" borderId="28" xfId="0" applyFont="1" applyBorder="1" applyAlignment="1">
      <alignment wrapText="1"/>
    </xf>
    <xf numFmtId="0" fontId="27" fillId="0" borderId="42" xfId="0" applyFont="1" applyBorder="1" applyAlignment="1">
      <alignment horizontal="center" wrapText="1"/>
    </xf>
    <xf numFmtId="164" fontId="27" fillId="0" borderId="29" xfId="1" applyFont="1" applyBorder="1" applyAlignment="1">
      <alignment horizontal="center" wrapText="1"/>
    </xf>
    <xf numFmtId="0" fontId="28" fillId="0" borderId="0" xfId="0" applyFont="1" applyAlignment="1">
      <alignment wrapText="1"/>
    </xf>
    <xf numFmtId="0" fontId="27" fillId="0" borderId="38" xfId="0" applyFont="1" applyBorder="1" applyAlignment="1">
      <alignment horizontal="center" wrapText="1"/>
    </xf>
    <xf numFmtId="164" fontId="27" fillId="0" borderId="45" xfId="1" applyFont="1" applyBorder="1" applyAlignment="1">
      <alignment horizontal="center" wrapText="1"/>
    </xf>
    <xf numFmtId="0" fontId="5" fillId="0" borderId="38" xfId="0" applyFont="1" applyBorder="1" applyAlignment="1">
      <alignment horizontal="left" wrapText="1"/>
    </xf>
    <xf numFmtId="0" fontId="5" fillId="0" borderId="28" xfId="4" applyFont="1" applyBorder="1" applyAlignment="1">
      <alignment horizontal="left" wrapText="1"/>
    </xf>
    <xf numFmtId="0" fontId="5" fillId="0" borderId="46" xfId="0" applyFont="1" applyBorder="1" applyAlignment="1">
      <alignment wrapText="1"/>
    </xf>
    <xf numFmtId="0" fontId="6" fillId="3" borderId="51" xfId="0" applyFont="1" applyFill="1" applyBorder="1" applyAlignment="1">
      <alignment wrapText="1"/>
    </xf>
    <xf numFmtId="0" fontId="6" fillId="3" borderId="52" xfId="0" applyFont="1" applyFill="1" applyBorder="1" applyAlignment="1">
      <alignment horizontal="center" wrapText="1"/>
    </xf>
    <xf numFmtId="164" fontId="5" fillId="3" borderId="52" xfId="1" applyFont="1" applyFill="1" applyBorder="1" applyAlignment="1">
      <alignment wrapText="1"/>
    </xf>
    <xf numFmtId="165" fontId="5" fillId="3" borderId="52" xfId="2" applyNumberFormat="1" applyFont="1" applyFill="1" applyBorder="1" applyAlignment="1">
      <alignment horizontal="center" wrapText="1"/>
    </xf>
    <xf numFmtId="0" fontId="5" fillId="3" borderId="52" xfId="0" applyFont="1" applyFill="1" applyBorder="1" applyAlignment="1">
      <alignment wrapText="1"/>
    </xf>
    <xf numFmtId="164" fontId="6" fillId="3" borderId="53" xfId="1" applyFont="1" applyFill="1" applyBorder="1" applyAlignment="1">
      <alignment wrapText="1"/>
    </xf>
    <xf numFmtId="0" fontId="6" fillId="3" borderId="28" xfId="0" applyFont="1" applyFill="1" applyBorder="1" applyAlignment="1">
      <alignment wrapText="1"/>
    </xf>
    <xf numFmtId="0" fontId="5" fillId="3" borderId="0" xfId="0" applyFont="1" applyFill="1" applyAlignment="1">
      <alignment horizontal="center" wrapText="1"/>
    </xf>
    <xf numFmtId="164" fontId="5" fillId="3" borderId="0" xfId="1" applyFont="1" applyFill="1" applyBorder="1" applyAlignment="1">
      <alignment wrapText="1"/>
    </xf>
    <xf numFmtId="165" fontId="5" fillId="3" borderId="0" xfId="2" applyNumberFormat="1" applyFont="1" applyFill="1" applyBorder="1" applyAlignment="1">
      <alignment horizontal="center" wrapText="1"/>
    </xf>
    <xf numFmtId="0" fontId="5" fillId="3" borderId="0" xfId="0" applyFont="1" applyFill="1" applyAlignment="1">
      <alignment wrapText="1"/>
    </xf>
    <xf numFmtId="164" fontId="6" fillId="3" borderId="29" xfId="1" applyFont="1" applyFill="1" applyBorder="1" applyAlignment="1">
      <alignment wrapText="1"/>
    </xf>
    <xf numFmtId="0" fontId="6" fillId="3" borderId="0" xfId="0" applyFont="1" applyFill="1" applyAlignment="1">
      <alignment horizontal="center" wrapText="1"/>
    </xf>
    <xf numFmtId="164" fontId="6" fillId="3" borderId="0" xfId="0" applyNumberFormat="1" applyFont="1" applyFill="1" applyAlignment="1">
      <alignment wrapText="1"/>
    </xf>
    <xf numFmtId="164" fontId="6" fillId="3" borderId="18" xfId="1" applyFont="1" applyFill="1" applyBorder="1" applyAlignment="1">
      <alignment wrapText="1"/>
    </xf>
    <xf numFmtId="165" fontId="6" fillId="3" borderId="0" xfId="2" applyNumberFormat="1" applyFont="1" applyFill="1" applyBorder="1" applyAlignment="1">
      <alignment horizontal="center"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5" fillId="3" borderId="0" xfId="5" applyFont="1" applyFill="1" applyAlignment="1">
      <alignment horizontal="right"/>
    </xf>
    <xf numFmtId="49" fontId="30" fillId="3" borderId="0" xfId="5" applyNumberFormat="1" applyFont="1" applyFill="1"/>
    <xf numFmtId="0" fontId="25" fillId="3" borderId="0" xfId="5" applyFont="1" applyFill="1" applyAlignment="1">
      <alignment horizontal="left" vertical="top"/>
    </xf>
    <xf numFmtId="0" fontId="25" fillId="3" borderId="0" xfId="8" applyFont="1" applyFill="1" applyAlignment="1">
      <alignment horizontal="left" vertical="top"/>
    </xf>
    <xf numFmtId="0" fontId="25" fillId="3" borderId="0" xfId="5" applyFont="1" applyFill="1" applyAlignment="1">
      <alignment horizontal="center" vertical="top"/>
    </xf>
    <xf numFmtId="49" fontId="31" fillId="3" borderId="0" xfId="8" applyNumberFormat="1" applyFont="1" applyFill="1" applyAlignment="1">
      <alignment horizontal="center"/>
    </xf>
    <xf numFmtId="49" fontId="31" fillId="3" borderId="0" xfId="8" applyNumberFormat="1" applyFont="1" applyFill="1" applyAlignment="1">
      <alignment wrapText="1"/>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25" fillId="3" borderId="0" xfId="8" applyNumberFormat="1" applyFont="1" applyFill="1" applyAlignment="1">
      <alignment vertical="top"/>
    </xf>
    <xf numFmtId="49" fontId="25" fillId="3" borderId="0" xfId="8" applyNumberFormat="1" applyFont="1" applyFill="1" applyAlignment="1">
      <alignment horizontal="center" vertical="top"/>
    </xf>
    <xf numFmtId="0" fontId="25" fillId="3" borderId="36" xfId="8" applyFont="1" applyFill="1" applyBorder="1" applyAlignment="1">
      <alignment horizontal="left"/>
    </xf>
    <xf numFmtId="0" fontId="25" fillId="3" borderId="0" xfId="5" applyFont="1" applyFill="1" applyAlignment="1">
      <alignment wrapText="1"/>
    </xf>
    <xf numFmtId="49" fontId="31" fillId="3" borderId="0" xfId="8" applyNumberFormat="1" applyFont="1" applyFill="1"/>
    <xf numFmtId="49" fontId="25" fillId="3" borderId="24" xfId="5" applyNumberFormat="1" applyFont="1" applyFill="1" applyBorder="1" applyAlignment="1">
      <alignment wrapText="1"/>
    </xf>
    <xf numFmtId="49" fontId="25" fillId="3" borderId="9" xfId="5" applyNumberFormat="1" applyFont="1" applyFill="1" applyBorder="1" applyAlignment="1">
      <alignment wrapText="1"/>
    </xf>
    <xf numFmtId="49" fontId="5" fillId="0" borderId="38" xfId="0" applyNumberFormat="1" applyFont="1" applyBorder="1" applyAlignment="1">
      <alignment horizontal="center" wrapText="1"/>
    </xf>
    <xf numFmtId="49" fontId="5" fillId="0" borderId="6" xfId="0" applyNumberFormat="1" applyFont="1" applyBorder="1" applyAlignment="1">
      <alignment wrapText="1"/>
    </xf>
    <xf numFmtId="0" fontId="5" fillId="0" borderId="15" xfId="0" applyFont="1" applyBorder="1" applyAlignment="1">
      <alignment horizontal="left" wrapText="1" indent="2"/>
    </xf>
    <xf numFmtId="0" fontId="6" fillId="0" borderId="15" xfId="0" applyFont="1" applyBorder="1" applyAlignment="1">
      <alignment horizontal="left" wrapText="1" indent="2"/>
    </xf>
    <xf numFmtId="0" fontId="12" fillId="0" borderId="15" xfId="0" applyFont="1" applyBorder="1" applyAlignment="1">
      <alignment horizontal="left" wrapText="1" indent="2"/>
    </xf>
    <xf numFmtId="0" fontId="4" fillId="0" borderId="0" xfId="4" applyAlignment="1">
      <alignment horizontal="left"/>
    </xf>
    <xf numFmtId="0" fontId="14" fillId="0" borderId="0" xfId="3"/>
    <xf numFmtId="0" fontId="0" fillId="5" borderId="0" xfId="4" applyFont="1" applyFill="1"/>
    <xf numFmtId="0" fontId="4" fillId="5" borderId="0" xfId="4" applyFill="1"/>
    <xf numFmtId="49" fontId="32" fillId="0" borderId="0" xfId="0" quotePrefix="1" applyNumberFormat="1" applyFont="1"/>
    <xf numFmtId="0" fontId="14" fillId="0" borderId="0" xfId="3" applyAlignment="1">
      <alignment wrapText="1"/>
    </xf>
    <xf numFmtId="0" fontId="4" fillId="0" borderId="63" xfId="4" applyBorder="1" applyAlignment="1">
      <alignment horizontal="center"/>
    </xf>
    <xf numFmtId="0" fontId="4" fillId="0" borderId="1" xfId="4" applyBorder="1" applyAlignment="1">
      <alignment horizontal="center"/>
    </xf>
    <xf numFmtId="0" fontId="33" fillId="0" borderId="1" xfId="4" applyFont="1" applyBorder="1" applyAlignment="1">
      <alignment horizontal="center"/>
    </xf>
    <xf numFmtId="0" fontId="4" fillId="0" borderId="52" xfId="4" applyBorder="1" applyAlignment="1" applyProtection="1">
      <alignment horizontal="center"/>
      <protection locked="0"/>
    </xf>
    <xf numFmtId="0" fontId="0" fillId="0" borderId="0" xfId="4" applyFont="1" applyAlignment="1">
      <alignment horizontal="center"/>
    </xf>
    <xf numFmtId="0" fontId="5" fillId="0" borderId="1" xfId="0" applyFont="1" applyBorder="1" applyAlignment="1">
      <alignment horizontal="center" wrapText="1"/>
    </xf>
    <xf numFmtId="0" fontId="5" fillId="0" borderId="62" xfId="0" applyFont="1" applyBorder="1" applyAlignment="1">
      <alignment horizontal="center" wrapText="1"/>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5" fillId="0" borderId="43" xfId="0" applyFont="1" applyBorder="1" applyAlignment="1">
      <alignment horizontal="center" wrapText="1"/>
    </xf>
    <xf numFmtId="0" fontId="5" fillId="0" borderId="0" xfId="0" applyFont="1" applyAlignment="1">
      <alignment horizontal="center" wrapText="1"/>
    </xf>
    <xf numFmtId="0" fontId="5" fillId="0" borderId="41"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23" xfId="4" applyFont="1" applyBorder="1" applyAlignment="1">
      <alignment horizontal="center" wrapText="1"/>
    </xf>
    <xf numFmtId="0" fontId="5" fillId="0" borderId="24" xfId="4" applyFont="1" applyBorder="1" applyAlignment="1">
      <alignment horizontal="center" wrapText="1"/>
    </xf>
    <xf numFmtId="0" fontId="5" fillId="0" borderId="25" xfId="4" applyFont="1" applyBorder="1" applyAlignment="1">
      <alignment horizontal="center" wrapText="1"/>
    </xf>
    <xf numFmtId="0" fontId="6" fillId="2" borderId="5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2" fillId="0" borderId="28" xfId="0" applyFont="1" applyBorder="1" applyAlignment="1">
      <alignment horizontal="left" vertical="top" wrapText="1"/>
    </xf>
    <xf numFmtId="0" fontId="12" fillId="0" borderId="0" xfId="0" applyFont="1" applyAlignment="1">
      <alignment horizontal="left" vertical="top" wrapText="1"/>
    </xf>
    <xf numFmtId="0" fontId="12" fillId="0" borderId="41" xfId="0" applyFont="1" applyBorder="1" applyAlignment="1">
      <alignment horizontal="left" vertical="top" wrapText="1"/>
    </xf>
    <xf numFmtId="0" fontId="5" fillId="0" borderId="19" xfId="0" applyFont="1" applyBorder="1" applyAlignment="1">
      <alignment horizontal="center" wrapText="1"/>
    </xf>
    <xf numFmtId="0" fontId="5" fillId="0" borderId="24"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horizontal="left" wrapText="1"/>
    </xf>
    <xf numFmtId="0" fontId="6" fillId="0" borderId="41" xfId="0" applyFont="1" applyBorder="1" applyAlignment="1">
      <alignment horizontal="left" wrapText="1"/>
    </xf>
    <xf numFmtId="0" fontId="5" fillId="0" borderId="0" xfId="0" applyFont="1" applyAlignment="1">
      <alignment horizontal="left" wrapText="1"/>
    </xf>
    <xf numFmtId="0" fontId="5" fillId="0" borderId="41" xfId="0" applyFont="1" applyBorder="1" applyAlignment="1">
      <alignment horizontal="left" wrapText="1"/>
    </xf>
    <xf numFmtId="0" fontId="27" fillId="0" borderId="0" xfId="0" applyFont="1" applyAlignment="1">
      <alignment horizontal="center" wrapText="1"/>
    </xf>
    <xf numFmtId="0" fontId="27" fillId="0" borderId="41" xfId="0" applyFont="1" applyBorder="1" applyAlignment="1">
      <alignment horizontal="center" wrapText="1"/>
    </xf>
    <xf numFmtId="0" fontId="6" fillId="2" borderId="26"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0" borderId="28" xfId="0" applyFont="1" applyBorder="1" applyAlignment="1">
      <alignment horizontal="center" wrapText="1"/>
    </xf>
    <xf numFmtId="0" fontId="6" fillId="0" borderId="54" xfId="4" applyFont="1" applyBorder="1" applyAlignment="1">
      <alignment horizontal="center" vertical="center" wrapText="1"/>
    </xf>
    <xf numFmtId="0" fontId="6" fillId="0" borderId="55"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28" xfId="0" applyFont="1" applyBorder="1" applyAlignment="1">
      <alignment horizontal="center" wrapText="1"/>
    </xf>
    <xf numFmtId="0" fontId="6" fillId="0" borderId="0" xfId="0" applyFont="1" applyAlignment="1">
      <alignment horizontal="center" wrapText="1"/>
    </xf>
    <xf numFmtId="0" fontId="6" fillId="0" borderId="29" xfId="0" applyFont="1" applyBorder="1" applyAlignment="1">
      <alignment horizontal="center" wrapText="1"/>
    </xf>
    <xf numFmtId="0" fontId="5" fillId="0" borderId="28" xfId="0" applyFont="1" applyBorder="1" applyAlignment="1">
      <alignment horizontal="left" vertical="top" wrapText="1"/>
    </xf>
    <xf numFmtId="0" fontId="5" fillId="0" borderId="0" xfId="0" applyFont="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5" fillId="0" borderId="26"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8" xfId="0" applyFont="1" applyBorder="1" applyAlignment="1">
      <alignment vertical="top" wrapText="1"/>
    </xf>
    <xf numFmtId="0" fontId="5" fillId="0" borderId="0" xfId="0" applyFont="1" applyAlignment="1">
      <alignment vertical="top" wrapText="1"/>
    </xf>
    <xf numFmtId="0" fontId="5" fillId="0" borderId="29" xfId="0" applyFont="1" applyBorder="1" applyAlignment="1">
      <alignment vertical="top" wrapText="1"/>
    </xf>
    <xf numFmtId="0" fontId="5" fillId="0" borderId="28" xfId="4" applyFont="1" applyBorder="1" applyAlignment="1">
      <alignment vertical="center" wrapText="1"/>
    </xf>
    <xf numFmtId="0" fontId="5" fillId="0" borderId="0" xfId="4" applyFont="1" applyAlignment="1">
      <alignment vertical="center" wrapText="1"/>
    </xf>
    <xf numFmtId="0" fontId="5" fillId="0" borderId="29"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6" fillId="0" borderId="0" xfId="0" applyFont="1" applyAlignment="1">
      <alignment horizontal="left" vertical="top" wrapText="1"/>
    </xf>
    <xf numFmtId="0" fontId="6" fillId="0" borderId="43" xfId="0" applyFont="1" applyBorder="1" applyAlignment="1">
      <alignment horizontal="center" wrapText="1"/>
    </xf>
    <xf numFmtId="0" fontId="6" fillId="0" borderId="41" xfId="0" applyFont="1" applyBorder="1" applyAlignment="1">
      <alignment horizontal="center" wrapText="1"/>
    </xf>
    <xf numFmtId="0" fontId="5" fillId="2" borderId="23" xfId="0" applyFont="1" applyFill="1" applyBorder="1" applyAlignment="1">
      <alignment horizontal="left" wrapText="1"/>
    </xf>
    <xf numFmtId="0" fontId="5" fillId="2" borderId="24" xfId="0" applyFont="1" applyFill="1" applyBorder="1" applyAlignment="1">
      <alignment horizontal="left" wrapText="1"/>
    </xf>
    <xf numFmtId="0" fontId="5" fillId="2" borderId="25" xfId="0" applyFont="1" applyFill="1" applyBorder="1" applyAlignment="1">
      <alignment horizontal="left" wrapText="1"/>
    </xf>
    <xf numFmtId="0" fontId="21" fillId="0" borderId="60"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6" fillId="2" borderId="35"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21" fillId="0" borderId="42" xfId="0" applyFont="1" applyBorder="1" applyAlignment="1">
      <alignment horizontal="center" wrapText="1"/>
    </xf>
    <xf numFmtId="0" fontId="5" fillId="0" borderId="38" xfId="0" applyFont="1" applyBorder="1" applyAlignment="1">
      <alignment horizontal="center" wrapText="1"/>
    </xf>
    <xf numFmtId="164" fontId="5" fillId="0" borderId="43" xfId="1" applyFont="1" applyBorder="1" applyAlignment="1">
      <alignment horizontal="center" wrapText="1"/>
    </xf>
    <xf numFmtId="164" fontId="5" fillId="0" borderId="0" xfId="1" applyFont="1" applyBorder="1" applyAlignment="1">
      <alignment horizontal="center" wrapText="1"/>
    </xf>
    <xf numFmtId="164" fontId="5" fillId="0" borderId="41" xfId="1" applyFont="1" applyBorder="1" applyAlignment="1">
      <alignment horizontal="center" wrapText="1"/>
    </xf>
    <xf numFmtId="0" fontId="6" fillId="0" borderId="41" xfId="0" applyFont="1" applyBorder="1" applyAlignment="1">
      <alignment horizontal="left" vertical="top" wrapText="1"/>
    </xf>
    <xf numFmtId="0" fontId="5" fillId="2" borderId="23"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164" fontId="5" fillId="0" borderId="12" xfId="1" applyFont="1" applyBorder="1" applyAlignment="1">
      <alignment horizontal="left" wrapText="1"/>
    </xf>
    <xf numFmtId="0" fontId="5" fillId="0" borderId="12" xfId="0" applyFont="1" applyBorder="1" applyAlignment="1">
      <alignment horizontal="left" wrapText="1"/>
    </xf>
    <xf numFmtId="165" fontId="5" fillId="0" borderId="43" xfId="2" applyNumberFormat="1" applyFont="1" applyBorder="1" applyAlignment="1">
      <alignment horizontal="center" wrapText="1"/>
    </xf>
    <xf numFmtId="165" fontId="5" fillId="0" borderId="41" xfId="2" applyNumberFormat="1" applyFont="1" applyBorder="1" applyAlignment="1">
      <alignment horizont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21" fillId="0" borderId="43" xfId="0" applyFont="1" applyBorder="1" applyAlignment="1">
      <alignment horizontal="center" wrapText="1"/>
    </xf>
    <xf numFmtId="0" fontId="21" fillId="0" borderId="0" xfId="0" applyFont="1" applyAlignment="1">
      <alignment horizontal="center" wrapText="1"/>
    </xf>
    <xf numFmtId="0" fontId="21" fillId="0" borderId="41" xfId="0" applyFont="1" applyBorder="1" applyAlignment="1">
      <alignment horizontal="center" wrapText="1"/>
    </xf>
    <xf numFmtId="164" fontId="21" fillId="0" borderId="43" xfId="1" applyFont="1" applyBorder="1" applyAlignment="1">
      <alignment horizontal="center" wrapText="1"/>
    </xf>
    <xf numFmtId="164" fontId="21" fillId="0" borderId="0" xfId="1" applyFont="1" applyBorder="1" applyAlignment="1">
      <alignment horizontal="center" wrapText="1"/>
    </xf>
    <xf numFmtId="164" fontId="21" fillId="0" borderId="41" xfId="1" applyFont="1" applyBorder="1" applyAlignment="1">
      <alignment horizontal="center" wrapText="1"/>
    </xf>
    <xf numFmtId="0" fontId="5" fillId="0" borderId="43" xfId="0" applyFont="1" applyBorder="1" applyAlignment="1">
      <alignment horizontal="left" wrapText="1"/>
    </xf>
    <xf numFmtId="0" fontId="5" fillId="0" borderId="43" xfId="2" applyNumberFormat="1" applyFont="1" applyBorder="1" applyAlignment="1">
      <alignment horizontal="right" wrapText="1"/>
    </xf>
    <xf numFmtId="0" fontId="5" fillId="0" borderId="41" xfId="2" applyNumberFormat="1" applyFont="1" applyBorder="1" applyAlignment="1">
      <alignment horizontal="right" wrapText="1"/>
    </xf>
    <xf numFmtId="164" fontId="21" fillId="0" borderId="60" xfId="1" applyFont="1" applyBorder="1" applyAlignment="1">
      <alignment horizontal="center" wrapText="1"/>
    </xf>
    <xf numFmtId="164" fontId="21" fillId="0" borderId="37" xfId="1" applyFont="1" applyBorder="1" applyAlignment="1">
      <alignment horizontal="center" wrapText="1"/>
    </xf>
    <xf numFmtId="0" fontId="6" fillId="2" borderId="36"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0" xfId="0" applyFont="1" applyFill="1" applyAlignment="1">
      <alignment horizontal="left" vertical="top" wrapText="1"/>
    </xf>
    <xf numFmtId="0" fontId="5" fillId="2" borderId="49" xfId="0" applyFont="1" applyFill="1" applyBorder="1" applyAlignment="1">
      <alignment horizontal="left" vertical="top" wrapText="1"/>
    </xf>
    <xf numFmtId="0" fontId="19" fillId="0" borderId="33" xfId="0" applyFont="1" applyBorder="1" applyAlignment="1">
      <alignment horizontal="center" vertical="center" wrapText="1"/>
    </xf>
    <xf numFmtId="0" fontId="19" fillId="0" borderId="5" xfId="0" applyFont="1" applyBorder="1" applyAlignment="1">
      <alignment horizontal="center" vertical="center" wrapText="1"/>
    </xf>
    <xf numFmtId="164" fontId="19" fillId="0" borderId="61" xfId="1" applyFont="1" applyBorder="1" applyAlignment="1">
      <alignment horizontal="center" vertical="center" wrapText="1"/>
    </xf>
    <xf numFmtId="164" fontId="19" fillId="0" borderId="52" xfId="1" applyFont="1" applyBorder="1" applyAlignment="1">
      <alignment horizontal="center" vertical="center" wrapText="1"/>
    </xf>
    <xf numFmtId="164" fontId="19" fillId="0" borderId="57" xfId="1" applyFont="1" applyBorder="1" applyAlignment="1">
      <alignment horizontal="center" vertical="center" wrapText="1"/>
    </xf>
    <xf numFmtId="164" fontId="19" fillId="0" borderId="19" xfId="1" applyFont="1" applyBorder="1" applyAlignment="1">
      <alignment horizontal="center" vertical="center" wrapText="1"/>
    </xf>
    <xf numFmtId="164" fontId="19" fillId="0" borderId="24" xfId="1" applyFont="1" applyBorder="1" applyAlignment="1">
      <alignment horizontal="center" vertical="center" wrapText="1"/>
    </xf>
    <xf numFmtId="164" fontId="19" fillId="0" borderId="20" xfId="1" applyFont="1" applyBorder="1" applyAlignment="1">
      <alignment horizontal="center" vertical="center" wrapText="1"/>
    </xf>
    <xf numFmtId="164" fontId="19" fillId="0" borderId="34" xfId="1" applyFont="1" applyBorder="1" applyAlignment="1">
      <alignment horizontal="center" vertical="center" wrapText="1"/>
    </xf>
    <xf numFmtId="164" fontId="19" fillId="0" borderId="7" xfId="1" applyFont="1" applyBorder="1" applyAlignment="1">
      <alignment horizontal="center" vertical="center" wrapText="1"/>
    </xf>
    <xf numFmtId="0" fontId="19" fillId="0" borderId="2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5" fillId="0" borderId="23" xfId="0" applyFont="1" applyBorder="1" applyAlignment="1">
      <alignment horizontal="center" vertical="top" wrapText="1"/>
    </xf>
    <xf numFmtId="0" fontId="5" fillId="0" borderId="24" xfId="0" applyFont="1" applyBorder="1" applyAlignment="1">
      <alignment horizontal="center" vertical="top" wrapText="1"/>
    </xf>
    <xf numFmtId="0" fontId="5" fillId="0" borderId="25" xfId="0" applyFont="1" applyBorder="1" applyAlignment="1">
      <alignment horizontal="center" vertical="top"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6" xfId="0" applyFont="1" applyBorder="1" applyAlignment="1">
      <alignment horizontal="center" wrapText="1"/>
    </xf>
    <xf numFmtId="0" fontId="5" fillId="0" borderId="27" xfId="0" applyFont="1" applyBorder="1" applyAlignment="1">
      <alignment horizontal="center" wrapText="1"/>
    </xf>
    <xf numFmtId="0" fontId="5" fillId="0" borderId="21" xfId="0" applyFont="1" applyBorder="1" applyAlignment="1">
      <alignment horizontal="center" wrapText="1"/>
    </xf>
    <xf numFmtId="0" fontId="10" fillId="0" borderId="63" xfId="0" applyFont="1" applyBorder="1" applyAlignment="1">
      <alignment horizontal="center" wrapText="1"/>
    </xf>
    <xf numFmtId="0" fontId="10" fillId="0" borderId="1" xfId="0" applyFont="1" applyBorder="1" applyAlignment="1">
      <alignment horizontal="center" wrapText="1"/>
    </xf>
    <xf numFmtId="0" fontId="10" fillId="0" borderId="66" xfId="0" applyFont="1" applyBorder="1"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0" xfId="0" applyFont="1" applyBorder="1" applyAlignment="1">
      <alignment horizontal="left" vertical="center" wrapText="1"/>
    </xf>
    <xf numFmtId="0" fontId="5" fillId="0" borderId="29" xfId="0" applyFont="1" applyBorder="1" applyAlignment="1">
      <alignment horizontal="center" wrapText="1"/>
    </xf>
    <xf numFmtId="0" fontId="6" fillId="0" borderId="28" xfId="0" applyFont="1" applyBorder="1" applyAlignment="1">
      <alignment horizontal="left" wrapText="1"/>
    </xf>
    <xf numFmtId="0" fontId="6" fillId="0" borderId="29"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8" xfId="0" applyFont="1" applyBorder="1" applyAlignment="1">
      <alignment horizontal="left" wrapText="1"/>
    </xf>
    <xf numFmtId="0" fontId="5" fillId="0" borderId="29" xfId="0" applyFont="1" applyBorder="1" applyAlignment="1">
      <alignment horizontal="left" vertical="top" wrapText="1"/>
    </xf>
    <xf numFmtId="0" fontId="5" fillId="0" borderId="29" xfId="0" applyFont="1" applyBorder="1" applyAlignment="1">
      <alignment horizontal="left" wrapText="1"/>
    </xf>
    <xf numFmtId="0" fontId="5" fillId="0" borderId="9" xfId="0" applyFont="1" applyBorder="1" applyAlignment="1">
      <alignment horizontal="center"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10" fillId="0" borderId="28" xfId="0" applyFont="1" applyBorder="1" applyAlignment="1">
      <alignment horizontal="center" wrapText="1"/>
    </xf>
    <xf numFmtId="0" fontId="10" fillId="0" borderId="0" xfId="0" applyFont="1" applyAlignment="1">
      <alignment horizontal="center" wrapText="1"/>
    </xf>
    <xf numFmtId="0" fontId="10" fillId="0" borderId="29" xfId="0" applyFont="1" applyBorder="1" applyAlignment="1">
      <alignment horizontal="center" wrapText="1"/>
    </xf>
    <xf numFmtId="0" fontId="5" fillId="0" borderId="24" xfId="0" applyFont="1" applyBorder="1" applyAlignment="1">
      <alignment horizontal="left"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5" fillId="0" borderId="9" xfId="0"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23" fillId="0" borderId="9" xfId="0" applyFont="1" applyBorder="1" applyAlignment="1">
      <alignment horizontal="center" wrapText="1"/>
    </xf>
    <xf numFmtId="49" fontId="5" fillId="0" borderId="21" xfId="0" applyNumberFormat="1" applyFont="1" applyBorder="1" applyAlignment="1">
      <alignment horizontal="center" wrapText="1"/>
    </xf>
    <xf numFmtId="49" fontId="5" fillId="0" borderId="16" xfId="0" applyNumberFormat="1" applyFont="1" applyBorder="1" applyAlignment="1">
      <alignment horizontal="center" wrapText="1"/>
    </xf>
    <xf numFmtId="0" fontId="15" fillId="0" borderId="59" xfId="0" applyFont="1" applyBorder="1" applyAlignment="1">
      <alignment horizontal="center" vertical="center" wrapText="1"/>
    </xf>
    <xf numFmtId="0" fontId="6" fillId="2" borderId="24" xfId="0" applyFont="1" applyFill="1" applyBorder="1" applyAlignment="1">
      <alignment horizontal="left" vertical="center" wrapText="1"/>
    </xf>
    <xf numFmtId="0" fontId="8" fillId="0" borderId="0" xfId="0" applyFont="1" applyAlignment="1">
      <alignment horizontal="left"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5" fillId="0" borderId="8" xfId="2" applyNumberFormat="1" applyFont="1" applyBorder="1" applyAlignment="1">
      <alignment horizontal="left" wrapText="1"/>
    </xf>
    <xf numFmtId="49" fontId="5" fillId="0" borderId="14" xfId="2" applyNumberFormat="1" applyFont="1" applyBorder="1" applyAlignment="1">
      <alignment horizontal="left" wrapText="1"/>
    </xf>
    <xf numFmtId="0" fontId="5" fillId="0" borderId="42" xfId="1" applyNumberFormat="1" applyFont="1" applyFill="1" applyBorder="1" applyAlignment="1">
      <alignment horizontal="left" vertical="center" wrapText="1"/>
    </xf>
    <xf numFmtId="0" fontId="5" fillId="0" borderId="60" xfId="1" applyNumberFormat="1" applyFont="1" applyFill="1" applyBorder="1" applyAlignment="1">
      <alignment horizontal="left" vertical="center" wrapText="1"/>
    </xf>
    <xf numFmtId="0" fontId="15" fillId="0" borderId="68" xfId="0" applyFont="1" applyBorder="1" applyAlignment="1">
      <alignment horizontal="center" vertical="center" wrapText="1"/>
    </xf>
    <xf numFmtId="0" fontId="15" fillId="0" borderId="41" xfId="0" applyFont="1" applyBorder="1" applyAlignment="1">
      <alignment horizontal="center" vertical="center"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49" fontId="5" fillId="0" borderId="17" xfId="0" applyNumberFormat="1" applyFont="1" applyBorder="1" applyAlignment="1">
      <alignment horizontal="center" wrapText="1"/>
    </xf>
    <xf numFmtId="49" fontId="5" fillId="0" borderId="59" xfId="0" applyNumberFormat="1" applyFont="1" applyBorder="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29" fillId="0" borderId="0" xfId="1" applyFont="1" applyBorder="1" applyAlignment="1">
      <alignment horizontal="center" vertical="center" wrapText="1"/>
    </xf>
    <xf numFmtId="0" fontId="8" fillId="0" borderId="1" xfId="0" applyFont="1" applyBorder="1" applyAlignment="1">
      <alignment horizontal="left" wrapText="1"/>
    </xf>
    <xf numFmtId="0" fontId="6" fillId="2" borderId="3" xfId="0" applyFont="1" applyFill="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Fill="1" applyBorder="1" applyAlignment="1">
      <alignment horizontal="left" vertical="center" wrapText="1"/>
    </xf>
    <xf numFmtId="0" fontId="15" fillId="0" borderId="20" xfId="0" applyFont="1" applyBorder="1" applyAlignment="1">
      <alignment horizontal="center" vertical="center" wrapText="1"/>
    </xf>
    <xf numFmtId="0" fontId="15" fillId="0" borderId="14" xfId="0" applyFont="1" applyBorder="1" applyAlignment="1">
      <alignment horizontal="center" vertical="center" wrapText="1"/>
    </xf>
    <xf numFmtId="49" fontId="5" fillId="0" borderId="19" xfId="0" applyNumberFormat="1" applyFont="1" applyBorder="1" applyAlignment="1">
      <alignment horizontal="left" wrapText="1"/>
    </xf>
    <xf numFmtId="49" fontId="5" fillId="0" borderId="20" xfId="0" applyNumberFormat="1" applyFont="1" applyBorder="1" applyAlignment="1">
      <alignment horizontal="left" wrapText="1"/>
    </xf>
    <xf numFmtId="49" fontId="5" fillId="0" borderId="19" xfId="2" applyNumberFormat="1" applyFont="1" applyBorder="1" applyAlignment="1">
      <alignment wrapText="1"/>
    </xf>
    <xf numFmtId="49" fontId="5" fillId="0" borderId="20" xfId="2" applyNumberFormat="1" applyFont="1" applyBorder="1" applyAlignment="1">
      <alignment wrapText="1"/>
    </xf>
    <xf numFmtId="49" fontId="5" fillId="0" borderId="19" xfId="2" applyNumberFormat="1" applyFont="1" applyBorder="1" applyAlignment="1">
      <alignment horizontal="left" wrapText="1"/>
    </xf>
    <xf numFmtId="49" fontId="5" fillId="0" borderId="20" xfId="2" applyNumberFormat="1" applyFont="1" applyBorder="1" applyAlignment="1">
      <alignment horizontal="left" wrapText="1"/>
    </xf>
    <xf numFmtId="164" fontId="6" fillId="0" borderId="58" xfId="1" applyFont="1" applyBorder="1" applyAlignment="1">
      <alignment horizontal="left" vertical="center" wrapText="1"/>
    </xf>
    <xf numFmtId="164" fontId="6" fillId="0" borderId="48" xfId="1" applyFont="1" applyBorder="1" applyAlignment="1">
      <alignment horizontal="left" vertical="center" wrapText="1"/>
    </xf>
    <xf numFmtId="164" fontId="6" fillId="0" borderId="67" xfId="1" applyFont="1" applyBorder="1" applyAlignment="1">
      <alignment horizontal="left" vertical="center" wrapText="1"/>
    </xf>
    <xf numFmtId="164" fontId="23" fillId="0" borderId="8" xfId="1" applyFont="1" applyBorder="1" applyAlignment="1">
      <alignment horizontal="center" vertical="center" wrapText="1"/>
    </xf>
    <xf numFmtId="164" fontId="23" fillId="0" borderId="9" xfId="1" applyFont="1" applyBorder="1" applyAlignment="1">
      <alignment horizontal="center" vertical="center" wrapText="1"/>
    </xf>
    <xf numFmtId="0" fontId="5" fillId="0" borderId="8" xfId="1" applyNumberFormat="1" applyFont="1" applyBorder="1" applyAlignment="1">
      <alignment horizontal="left" vertical="center" wrapText="1"/>
    </xf>
    <xf numFmtId="0" fontId="5" fillId="0" borderId="12" xfId="1" applyNumberFormat="1" applyFont="1" applyBorder="1" applyAlignment="1">
      <alignment horizontal="left" wrapText="1"/>
    </xf>
    <xf numFmtId="0" fontId="5" fillId="0" borderId="51" xfId="0" applyFont="1" applyBorder="1" applyAlignment="1">
      <alignment horizontal="center" wrapText="1"/>
    </xf>
    <xf numFmtId="0" fontId="5" fillId="0" borderId="52" xfId="0" applyFont="1" applyBorder="1" applyAlignment="1">
      <alignment horizontal="center" wrapText="1"/>
    </xf>
    <xf numFmtId="0" fontId="5" fillId="0" borderId="53" xfId="0" applyFont="1" applyBorder="1" applyAlignment="1">
      <alignment horizontal="center" wrapText="1"/>
    </xf>
    <xf numFmtId="0" fontId="14" fillId="0" borderId="12" xfId="3" applyNumberFormat="1" applyBorder="1" applyAlignment="1">
      <alignment horizontal="left" vertical="center" wrapText="1"/>
    </xf>
    <xf numFmtId="0" fontId="5" fillId="4" borderId="70" xfId="0" applyFont="1" applyFill="1" applyBorder="1" applyAlignment="1">
      <alignment horizontal="left" wrapText="1"/>
    </xf>
    <xf numFmtId="0" fontId="5" fillId="4" borderId="69" xfId="0" applyFont="1" applyFill="1" applyBorder="1" applyAlignment="1">
      <alignment horizontal="left" wrapText="1"/>
    </xf>
    <xf numFmtId="0" fontId="5" fillId="0" borderId="23" xfId="0" applyFont="1" applyBorder="1" applyAlignment="1">
      <alignment horizontal="center" wrapText="1"/>
    </xf>
    <xf numFmtId="0" fontId="6" fillId="0" borderId="61" xfId="1" applyNumberFormat="1" applyFont="1" applyBorder="1" applyAlignment="1">
      <alignment horizontal="left" wrapText="1"/>
    </xf>
    <xf numFmtId="0" fontId="6" fillId="0" borderId="52" xfId="1" applyNumberFormat="1" applyFont="1" applyBorder="1" applyAlignment="1">
      <alignment horizontal="left" wrapText="1"/>
    </xf>
    <xf numFmtId="0" fontId="6" fillId="0" borderId="58" xfId="1" applyNumberFormat="1" applyFont="1" applyBorder="1" applyAlignment="1">
      <alignment horizontal="left" wrapText="1"/>
    </xf>
    <xf numFmtId="0" fontId="6" fillId="0" borderId="67"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19" xfId="1" applyNumberFormat="1" applyFont="1" applyBorder="1" applyAlignment="1">
      <alignment wrapText="1"/>
    </xf>
    <xf numFmtId="0" fontId="5" fillId="0" borderId="24" xfId="1" applyNumberFormat="1" applyFont="1" applyBorder="1" applyAlignment="1">
      <alignment wrapText="1"/>
    </xf>
    <xf numFmtId="0" fontId="5" fillId="0" borderId="14" xfId="1" applyNumberFormat="1" applyFont="1" applyBorder="1" applyAlignment="1">
      <alignment wrapText="1"/>
    </xf>
    <xf numFmtId="0" fontId="6" fillId="0" borderId="48" xfId="1" applyNumberFormat="1" applyFont="1" applyBorder="1" applyAlignment="1">
      <alignment horizontal="lef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6" fillId="0" borderId="14" xfId="0" applyFont="1" applyBorder="1" applyAlignment="1">
      <alignment horizontal="left" wrapText="1"/>
    </xf>
    <xf numFmtId="0" fontId="5" fillId="0" borderId="10" xfId="0" applyFont="1" applyBorder="1" applyAlignment="1">
      <alignment horizontal="left" wrapText="1"/>
    </xf>
    <xf numFmtId="0" fontId="5" fillId="0" borderId="25" xfId="0" applyFont="1" applyBorder="1" applyAlignment="1">
      <alignment horizontal="left" wrapText="1"/>
    </xf>
    <xf numFmtId="164" fontId="5" fillId="0" borderId="24" xfId="0" applyNumberFormat="1" applyFont="1" applyBorder="1" applyAlignment="1">
      <alignment horizontal="center" wrapText="1"/>
    </xf>
    <xf numFmtId="0" fontId="5" fillId="0" borderId="25" xfId="0" applyFont="1" applyBorder="1" applyAlignment="1">
      <alignment horizontal="center" wrapText="1"/>
    </xf>
    <xf numFmtId="0" fontId="5" fillId="0" borderId="41" xfId="0" applyFont="1" applyBorder="1" applyAlignment="1">
      <alignment horizontal="left" vertical="top" wrapText="1"/>
    </xf>
    <xf numFmtId="0" fontId="25" fillId="3" borderId="24" xfId="5" applyFont="1" applyFill="1" applyBorder="1" applyAlignment="1">
      <alignment horizontal="left"/>
    </xf>
    <xf numFmtId="0" fontId="25" fillId="3" borderId="0" xfId="5" applyFont="1" applyFill="1" applyAlignment="1">
      <alignment horizontal="left"/>
    </xf>
    <xf numFmtId="0" fontId="25" fillId="3" borderId="24" xfId="5" applyFont="1" applyFill="1" applyBorder="1" applyAlignment="1">
      <alignment horizontal="center"/>
    </xf>
    <xf numFmtId="49" fontId="30" fillId="3" borderId="0" xfId="5" applyNumberFormat="1" applyFont="1" applyFill="1" applyAlignment="1">
      <alignment horizontal="center"/>
    </xf>
    <xf numFmtId="49" fontId="25" fillId="3" borderId="0" xfId="5" applyNumberFormat="1" applyFont="1" applyFill="1" applyAlignment="1">
      <alignment horizontal="left" vertical="top" wrapText="1"/>
    </xf>
    <xf numFmtId="0" fontId="25" fillId="3" borderId="0" xfId="5" applyFont="1" applyFill="1" applyAlignment="1">
      <alignment horizontal="left" vertical="top" wrapText="1"/>
    </xf>
    <xf numFmtId="49" fontId="25" fillId="3" borderId="0" xfId="0" applyNumberFormat="1" applyFont="1" applyFill="1" applyAlignment="1">
      <alignment horizontal="left" wrapText="1"/>
    </xf>
    <xf numFmtId="0" fontId="25" fillId="3" borderId="0" xfId="5" applyFont="1" applyFill="1" applyAlignment="1">
      <alignment horizontal="left" wrapText="1"/>
    </xf>
    <xf numFmtId="0" fontId="31" fillId="3" borderId="0" xfId="5" applyFont="1" applyFill="1" applyAlignment="1">
      <alignment horizontal="left" vertical="top"/>
    </xf>
    <xf numFmtId="0" fontId="31" fillId="3" borderId="24" xfId="5" applyFont="1" applyFill="1" applyBorder="1" applyAlignment="1">
      <alignment horizontal="center" vertical="top"/>
    </xf>
    <xf numFmtId="0" fontId="25" fillId="3" borderId="12" xfId="5" applyFont="1" applyFill="1" applyBorder="1" applyAlignment="1">
      <alignment horizontal="left" wrapText="1"/>
    </xf>
    <xf numFmtId="49" fontId="31" fillId="3" borderId="0" xfId="5" applyNumberFormat="1" applyFont="1" applyFill="1" applyAlignment="1">
      <alignment horizontal="center"/>
    </xf>
    <xf numFmtId="49" fontId="25" fillId="3" borderId="0" xfId="8" applyNumberFormat="1" applyFont="1" applyFill="1" applyAlignment="1">
      <alignment horizontal="left" wrapText="1"/>
    </xf>
    <xf numFmtId="0" fontId="25" fillId="3" borderId="24" xfId="8" applyFont="1" applyFill="1" applyBorder="1" applyAlignment="1">
      <alignment horizontal="left" wrapText="1"/>
    </xf>
    <xf numFmtId="49" fontId="25" fillId="3" borderId="0" xfId="5" applyNumberFormat="1" applyFont="1" applyFill="1" applyAlignment="1">
      <alignment horizontal="left" wrapText="1"/>
    </xf>
    <xf numFmtId="49" fontId="31" fillId="3" borderId="12" xfId="5" applyNumberFormat="1" applyFont="1" applyFill="1" applyBorder="1" applyAlignment="1">
      <alignment horizontal="left" wrapText="1"/>
    </xf>
    <xf numFmtId="49" fontId="31" fillId="3" borderId="8" xfId="5" applyNumberFormat="1" applyFont="1" applyFill="1" applyBorder="1" applyAlignment="1">
      <alignment horizontal="left" wrapText="1"/>
    </xf>
    <xf numFmtId="49" fontId="31" fillId="3" borderId="9" xfId="5" applyNumberFormat="1" applyFont="1" applyFill="1" applyBorder="1" applyAlignment="1">
      <alignment horizontal="left" wrapText="1"/>
    </xf>
    <xf numFmtId="49" fontId="31" fillId="3" borderId="14" xfId="5" applyNumberFormat="1" applyFont="1" applyFill="1" applyBorder="1" applyAlignment="1">
      <alignment horizontal="left" wrapText="1"/>
    </xf>
    <xf numFmtId="49" fontId="31" fillId="3" borderId="12" xfId="5" applyNumberFormat="1" applyFont="1" applyFill="1" applyBorder="1" applyAlignment="1">
      <alignment horizontal="left"/>
    </xf>
    <xf numFmtId="22" fontId="25" fillId="3" borderId="24" xfId="5" applyNumberFormat="1" applyFont="1" applyFill="1" applyBorder="1" applyAlignment="1">
      <alignment horizontal="center"/>
    </xf>
    <xf numFmtId="0" fontId="25" fillId="3" borderId="0" xfId="5" applyFont="1" applyFill="1" applyAlignment="1">
      <alignment horizontal="left" vertical="top"/>
    </xf>
    <xf numFmtId="0" fontId="35" fillId="3" borderId="0" xfId="5" applyFont="1" applyFill="1" applyAlignment="1">
      <alignment horizontal="left" vertical="top"/>
    </xf>
    <xf numFmtId="49" fontId="25" fillId="3" borderId="0" xfId="5" applyNumberFormat="1" applyFont="1" applyFill="1" applyAlignment="1">
      <alignment horizontal="left"/>
    </xf>
    <xf numFmtId="49" fontId="25" fillId="3" borderId="0" xfId="5" quotePrefix="1" applyNumberFormat="1" applyFont="1" applyFill="1" applyAlignment="1">
      <alignment horizontal="left"/>
    </xf>
    <xf numFmtId="0" fontId="25" fillId="3" borderId="24" xfId="5" applyFont="1" applyFill="1" applyBorder="1" applyAlignment="1">
      <alignment horizontal="left" wrapText="1"/>
    </xf>
    <xf numFmtId="49" fontId="25" fillId="3" borderId="0" xfId="5" applyNumberFormat="1" applyFont="1" applyFill="1" applyAlignment="1">
      <alignment horizontal="left" vertical="top"/>
    </xf>
    <xf numFmtId="49" fontId="25" fillId="3" borderId="0" xfId="8" quotePrefix="1" applyNumberFormat="1" applyFont="1" applyFill="1" applyAlignment="1">
      <alignment horizontal="left"/>
    </xf>
    <xf numFmtId="49" fontId="31" fillId="3" borderId="42" xfId="8" applyNumberFormat="1" applyFont="1" applyFill="1" applyBorder="1" applyAlignment="1">
      <alignment horizontal="left" vertical="center"/>
    </xf>
    <xf numFmtId="49" fontId="31" fillId="3" borderId="42" xfId="8" applyNumberFormat="1" applyFont="1" applyFill="1" applyBorder="1" applyAlignment="1">
      <alignment horizontal="left" vertical="center" wrapText="1"/>
    </xf>
    <xf numFmtId="0" fontId="25" fillId="3" borderId="12" xfId="8" applyFont="1" applyFill="1" applyBorder="1" applyAlignment="1">
      <alignment horizontal="left" wrapText="1"/>
    </xf>
    <xf numFmtId="0" fontId="25" fillId="3" borderId="24" xfId="8" applyFont="1" applyFill="1" applyBorder="1" applyAlignment="1">
      <alignment horizontal="center" wrapText="1"/>
    </xf>
    <xf numFmtId="0" fontId="25" fillId="3" borderId="9" xfId="8" applyFont="1" applyFill="1" applyBorder="1" applyAlignment="1">
      <alignment horizontal="center" wrapText="1"/>
    </xf>
    <xf numFmtId="49" fontId="25" fillId="3" borderId="0" xfId="8" applyNumberFormat="1" applyFont="1" applyFill="1" applyAlignment="1">
      <alignment horizontal="left"/>
    </xf>
    <xf numFmtId="49" fontId="25" fillId="3" borderId="0" xfId="8" applyNumberFormat="1" applyFont="1" applyFill="1" applyAlignment="1">
      <alignment horizontal="center" wrapText="1"/>
    </xf>
    <xf numFmtId="0" fontId="25" fillId="3" borderId="0" xfId="8" applyFont="1" applyFill="1" applyAlignment="1">
      <alignment horizontal="left" vertical="top" wrapText="1"/>
    </xf>
    <xf numFmtId="0" fontId="35" fillId="3" borderId="0" xfId="8" applyFont="1" applyFill="1" applyAlignment="1">
      <alignment horizontal="left" vertical="top" wrapText="1"/>
    </xf>
    <xf numFmtId="0" fontId="35" fillId="3" borderId="0" xfId="8" applyFont="1" applyFill="1" applyAlignment="1">
      <alignment horizontal="left" vertical="top"/>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31" fillId="3" borderId="0" xfId="8" applyNumberFormat="1" applyFont="1" applyFill="1" applyAlignment="1">
      <alignment horizontal="left" vertical="top"/>
    </xf>
    <xf numFmtId="0" fontId="25" fillId="3" borderId="0" xfId="8" applyFont="1" applyFill="1" applyAlignment="1">
      <alignment horizontal="left" vertical="top"/>
    </xf>
    <xf numFmtId="49" fontId="25" fillId="3" borderId="24" xfId="8" applyNumberFormat="1" applyFont="1" applyFill="1" applyBorder="1" applyAlignment="1">
      <alignment horizontal="left" vertical="top"/>
    </xf>
    <xf numFmtId="49" fontId="25" fillId="3" borderId="9" xfId="8" applyNumberFormat="1" applyFont="1" applyFill="1" applyBorder="1" applyAlignment="1">
      <alignment horizontal="left" vertical="top"/>
    </xf>
    <xf numFmtId="0" fontId="25" fillId="3" borderId="9" xfId="8" applyFont="1" applyFill="1" applyBorder="1" applyAlignment="1">
      <alignment horizontal="left" vertical="top" wrapText="1"/>
    </xf>
    <xf numFmtId="0" fontId="25" fillId="3" borderId="24" xfId="8" applyFont="1" applyFill="1" applyBorder="1" applyAlignment="1">
      <alignment horizontal="left" vertical="top" wrapText="1"/>
    </xf>
    <xf numFmtId="0" fontId="25" fillId="3" borderId="36" xfId="8" applyFont="1" applyFill="1" applyBorder="1" applyAlignment="1">
      <alignment horizontal="left"/>
    </xf>
    <xf numFmtId="0" fontId="25" fillId="0" borderId="9" xfId="8" applyFont="1" applyBorder="1" applyAlignment="1">
      <alignment horizontal="left"/>
    </xf>
    <xf numFmtId="0" fontId="25" fillId="3" borderId="9" xfId="8" applyFont="1" applyFill="1" applyBorder="1" applyAlignment="1">
      <alignment horizontal="left"/>
    </xf>
    <xf numFmtId="0" fontId="25" fillId="3" borderId="0" xfId="8" applyFont="1" applyFill="1" applyAlignment="1">
      <alignment horizontal="left"/>
    </xf>
    <xf numFmtId="0" fontId="25" fillId="3" borderId="24" xfId="8" applyFont="1" applyFill="1" applyBorder="1" applyAlignment="1">
      <alignment horizontal="left"/>
    </xf>
    <xf numFmtId="0" fontId="25" fillId="3" borderId="24" xfId="8" applyFont="1" applyFill="1" applyBorder="1" applyAlignment="1">
      <alignment horizontal="center"/>
    </xf>
    <xf numFmtId="49" fontId="31" fillId="3" borderId="0" xfId="8" applyNumberFormat="1" applyFont="1" applyFill="1" applyAlignment="1">
      <alignment horizontal="center"/>
    </xf>
    <xf numFmtId="0" fontId="25" fillId="3" borderId="0" xfId="8" applyFont="1" applyFill="1" applyAlignment="1">
      <alignment horizontal="center"/>
    </xf>
    <xf numFmtId="0" fontId="31" fillId="3" borderId="0" xfId="8" applyFont="1" applyFill="1" applyAlignment="1">
      <alignment horizontal="left"/>
    </xf>
    <xf numFmtId="0" fontId="25" fillId="3" borderId="0" xfId="8" applyFont="1" applyFill="1" applyAlignment="1">
      <alignment horizontal="left"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1">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4.emf"/><Relationship Id="rId4"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2077511</xdr:colOff>
      <xdr:row>12</xdr:row>
      <xdr:rowOff>1501835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2683850</xdr:colOff>
      <xdr:row>2</xdr:row>
      <xdr:rowOff>1392557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1501141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2495151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2383824</xdr:colOff>
      <xdr:row>8</xdr:row>
      <xdr:rowOff>1312768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2497165</xdr:colOff>
      <xdr:row>9</xdr:row>
      <xdr:rowOff>1463041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2611404</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2303385</xdr:colOff>
      <xdr:row>13</xdr:row>
      <xdr:rowOff>1085852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2495484</xdr:colOff>
      <xdr:row>4</xdr:row>
      <xdr:rowOff>1354457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1348742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2077511</xdr:colOff>
      <xdr:row>11</xdr:row>
      <xdr:rowOff>1501834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2379810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9475" y="24576743"/>
          <a:ext cx="2376000" cy="832882"/>
        </a:xfrm>
        <a:prstGeom prst="rect">
          <a:avLst/>
        </a:prstGeom>
      </xdr:spPr>
    </xdr:pic>
    <xdr:clientData/>
  </xdr:twoCellAnchor>
  <xdr:twoCellAnchor editAs="oneCell">
    <xdr:from>
      <xdr:col>2</xdr:col>
      <xdr:colOff>285752</xdr:colOff>
      <xdr:row>14</xdr:row>
      <xdr:rowOff>15877</xdr:rowOff>
    </xdr:from>
    <xdr:to>
      <xdr:col>2</xdr:col>
      <xdr:colOff>2343151</xdr:colOff>
      <xdr:row>14</xdr:row>
      <xdr:rowOff>1543917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508877" y="24098252"/>
          <a:ext cx="2047874" cy="1524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13840"/>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841"/>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13842"/>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843"/>
                </a:ext>
              </a:extLst>
            </xdr:cNvPicPr>
          </xdr:nvPicPr>
          <xdr:blipFill>
            <a:blip xmlns:r="http://schemas.openxmlformats.org/officeDocument/2006/relationships" r:embed="rId3"/>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4</xdr:col>
          <xdr:colOff>333375</xdr:colOff>
          <xdr:row>10</xdr:row>
          <xdr:rowOff>47625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18529"/>
                </a:ext>
              </a:extLst>
            </xdr:cNvPicPr>
          </xdr:nvPicPr>
          <xdr:blipFill>
            <a:blip xmlns:r="http://schemas.openxmlformats.org/officeDocument/2006/relationships" r:embed="rId1"/>
            <a:srcRect r="11366" b="13712"/>
            <a:stretch>
              <a:fillRect/>
            </a:stretch>
          </xdr:blipFill>
          <xdr:spPr bwMode="auto">
            <a:xfrm>
              <a:off x="0" y="36195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xdr:row>
          <xdr:rowOff>0</xdr:rowOff>
        </xdr:from>
        <xdr:to>
          <xdr:col>12</xdr:col>
          <xdr:colOff>123825</xdr:colOff>
          <xdr:row>10</xdr:row>
          <xdr:rowOff>57150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18530"/>
                </a:ext>
              </a:extLst>
            </xdr:cNvPicPr>
          </xdr:nvPicPr>
          <xdr:blipFill>
            <a:blip xmlns:r="http://schemas.openxmlformats.org/officeDocument/2006/relationships" r:embed="rId2"/>
            <a:srcRect l="9375" t="9203" r="7813" b="8591"/>
            <a:stretch>
              <a:fillRect/>
            </a:stretch>
          </xdr:blipFill>
          <xdr:spPr bwMode="auto">
            <a:xfrm>
              <a:off x="5810250" y="36195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161925</xdr:rowOff>
        </xdr:from>
        <xdr:to>
          <xdr:col>0</xdr:col>
          <xdr:colOff>314325</xdr:colOff>
          <xdr:row>42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152400</xdr:rowOff>
        </xdr:from>
        <xdr:to>
          <xdr:col>0</xdr:col>
          <xdr:colOff>314325</xdr:colOff>
          <xdr:row>43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7014"/>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6725</xdr:colOff>
          <xdr:row>8</xdr:row>
          <xdr:rowOff>53788</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7015"/>
                </a:ext>
              </a:extLst>
            </xdr:cNvPicPr>
          </xdr:nvPicPr>
          <xdr:blipFill rotWithShape="1">
            <a:blip xmlns:r="http://schemas.openxmlformats.org/officeDocument/2006/relationships" r:embed="rId2"/>
            <a:srcRect l="9375" t="9202" r="7812" b="8590"/>
            <a:stretch>
              <a:fillRect/>
            </a:stretch>
          </xdr:blipFill>
          <xdr:spPr>
            <a:xfrm>
              <a:off x="5781675" y="0"/>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4</xdr:col>
          <xdr:colOff>361952</xdr:colOff>
          <xdr:row>8</xdr:row>
          <xdr:rowOff>57152</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8026"/>
                </a:ext>
              </a:extLst>
            </xdr:cNvPicPr>
          </xdr:nvPicPr>
          <xdr:blipFill rotWithShape="1">
            <a:blip xmlns:r="http://schemas.openxmlformats.org/officeDocument/2006/relationships" r:embed="rId1"/>
            <a:srcRect r="11366" b="16460"/>
            <a:stretch>
              <a:fillRect/>
            </a:stretch>
          </xdr:blipFill>
          <xdr:spPr bwMode="auto">
            <a:xfrm>
              <a:off x="0" y="5715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0</xdr:row>
          <xdr:rowOff>57150</xdr:rowOff>
        </xdr:from>
        <xdr:to>
          <xdr:col>12</xdr:col>
          <xdr:colOff>44825</xdr:colOff>
          <xdr:row>8</xdr:row>
          <xdr:rowOff>110938</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8027"/>
                </a:ext>
              </a:extLst>
            </xdr:cNvPicPr>
          </xdr:nvPicPr>
          <xdr:blipFill rotWithShape="1">
            <a:blip xmlns:r="http://schemas.openxmlformats.org/officeDocument/2006/relationships" r:embed="rId2"/>
            <a:srcRect l="9375" t="9202" r="7812" b="8590"/>
            <a:stretch>
              <a:fillRect/>
            </a:stretch>
          </xdr:blipFill>
          <xdr:spPr>
            <a:xfrm>
              <a:off x="5819775" y="57150"/>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152400</xdr:rowOff>
        </xdr:from>
        <xdr:to>
          <xdr:col>2</xdr:col>
          <xdr:colOff>180975</xdr:colOff>
          <xdr:row>81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142875</xdr:rowOff>
        </xdr:from>
        <xdr:to>
          <xdr:col>2</xdr:col>
          <xdr:colOff>180975</xdr:colOff>
          <xdr:row>82</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133350</xdr:rowOff>
        </xdr:from>
        <xdr:to>
          <xdr:col>2</xdr:col>
          <xdr:colOff>180975</xdr:colOff>
          <xdr:row>83</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123825</xdr:rowOff>
        </xdr:from>
        <xdr:to>
          <xdr:col>2</xdr:col>
          <xdr:colOff>180975</xdr:colOff>
          <xdr:row>84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67</xdr:row>
          <xdr:rowOff>133350</xdr:rowOff>
        </xdr:from>
        <xdr:to>
          <xdr:col>3</xdr:col>
          <xdr:colOff>409575</xdr:colOff>
          <xdr:row>69</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142875</xdr:rowOff>
        </xdr:from>
        <xdr:to>
          <xdr:col>3</xdr:col>
          <xdr:colOff>409575</xdr:colOff>
          <xdr:row>70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3</xdr:col>
          <xdr:colOff>857252</xdr:colOff>
          <xdr:row>8</xdr:row>
          <xdr:rowOff>76202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3045"/>
                </a:ext>
              </a:extLst>
            </xdr:cNvPicPr>
          </xdr:nvPicPr>
          <xdr:blipFill rotWithShape="1">
            <a:blip xmlns:r="http://schemas.openxmlformats.org/officeDocument/2006/relationships" r:embed="rId1"/>
            <a:srcRect r="11366" b="16460"/>
            <a:stretch>
              <a:fillRect/>
            </a:stretch>
          </xdr:blipFill>
          <xdr:spPr bwMode="auto">
            <a:xfrm>
              <a:off x="0" y="7620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0</xdr:row>
          <xdr:rowOff>76200</xdr:rowOff>
        </xdr:from>
        <xdr:to>
          <xdr:col>12</xdr:col>
          <xdr:colOff>454400</xdr:colOff>
          <xdr:row>8</xdr:row>
          <xdr:rowOff>129988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3046"/>
                </a:ext>
              </a:extLst>
            </xdr:cNvPicPr>
          </xdr:nvPicPr>
          <xdr:blipFill rotWithShape="1">
            <a:blip xmlns:r="http://schemas.openxmlformats.org/officeDocument/2006/relationships" r:embed="rId2"/>
            <a:srcRect l="9375" t="9202" r="7812" b="8590"/>
            <a:stretch>
              <a:fillRect/>
            </a:stretch>
          </xdr:blipFill>
          <xdr:spPr>
            <a:xfrm>
              <a:off x="7353300" y="76200"/>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ayla@smitk.co.za" TargetMode="External"/><Relationship Id="rId3" Type="http://schemas.openxmlformats.org/officeDocument/2006/relationships/hyperlink" Target="mailto:adele@smitk.co.za" TargetMode="External"/><Relationship Id="rId7" Type="http://schemas.openxmlformats.org/officeDocument/2006/relationships/hyperlink" Target="mailto:aj@smitk.co.za" TargetMode="External"/><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info@smitk.co.za" TargetMode="External"/><Relationship Id="rId11" Type="http://schemas.openxmlformats.org/officeDocument/2006/relationships/drawing" Target="../drawings/drawing1.xml"/><Relationship Id="rId5" Type="http://schemas.openxmlformats.org/officeDocument/2006/relationships/hyperlink" Target="mailto:adele@smitk.co.za" TargetMode="External"/><Relationship Id="rId10" Type="http://schemas.openxmlformats.org/officeDocument/2006/relationships/printerSettings" Target="../printerSettings/printerSettings1.bin"/><Relationship Id="rId4" Type="http://schemas.openxmlformats.org/officeDocument/2006/relationships/hyperlink" Target="mailto:info@smitk.co.za" TargetMode="External"/><Relationship Id="rId9" Type="http://schemas.openxmlformats.org/officeDocument/2006/relationships/hyperlink" Target="mailto:jeanette@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0"/>
  <sheetViews>
    <sheetView zoomScale="70" zoomScaleNormal="70" workbookViewId="0">
      <selection activeCell="D59" sqref="D59"/>
    </sheetView>
  </sheetViews>
  <sheetFormatPr defaultColWidth="9.140625" defaultRowHeight="12.75" x14ac:dyDescent="0.2"/>
  <cols>
    <col min="1" max="1" width="30.28515625" style="52" customWidth="1"/>
    <col min="2" max="2" width="78.140625" style="52" customWidth="1"/>
    <col min="3" max="4" width="41.85546875" style="52" customWidth="1"/>
    <col min="5" max="5" width="94.140625" style="52" bestFit="1" customWidth="1"/>
    <col min="6" max="6" width="44.7109375" style="52" customWidth="1"/>
    <col min="7" max="9" width="41.85546875" style="52" customWidth="1"/>
    <col min="10" max="10" width="9.140625" style="52"/>
    <col min="11" max="11" width="31.85546875" style="52" customWidth="1"/>
    <col min="12" max="12" width="16.85546875" style="53" customWidth="1"/>
    <col min="13" max="14" width="9.140625" style="52"/>
    <col min="15" max="15" width="28.140625" style="52" customWidth="1"/>
    <col min="16" max="16" width="21.5703125" style="52" customWidth="1"/>
    <col min="17" max="16384" width="9.140625" style="52"/>
  </cols>
  <sheetData>
    <row r="1" spans="1:16" ht="27" thickBot="1" x14ac:dyDescent="0.45">
      <c r="A1" s="227" t="s">
        <v>382</v>
      </c>
      <c r="B1" s="227"/>
      <c r="C1" s="227"/>
      <c r="D1" s="227"/>
      <c r="E1" s="227"/>
      <c r="F1" s="227"/>
      <c r="G1" s="227"/>
      <c r="H1" s="227"/>
      <c r="I1" s="227"/>
      <c r="J1" s="56"/>
      <c r="K1" s="57"/>
      <c r="L1" s="66"/>
      <c r="O1" s="229" t="s">
        <v>466</v>
      </c>
      <c r="P1" s="229"/>
    </row>
    <row r="2" spans="1:16" ht="144" customHeight="1" x14ac:dyDescent="0.25">
      <c r="A2" s="56"/>
      <c r="B2" s="57" t="s">
        <v>331</v>
      </c>
      <c r="C2" s="57"/>
      <c r="D2" s="57"/>
      <c r="E2" s="74" t="s">
        <v>337</v>
      </c>
      <c r="F2" s="74" t="s">
        <v>338</v>
      </c>
      <c r="G2" s="74" t="s">
        <v>339</v>
      </c>
      <c r="H2" s="74" t="s">
        <v>340</v>
      </c>
      <c r="I2" s="74" t="s">
        <v>341</v>
      </c>
      <c r="J2" s="58" t="s">
        <v>325</v>
      </c>
      <c r="K2" s="67" t="s">
        <v>179</v>
      </c>
      <c r="L2" s="68">
        <v>0</v>
      </c>
      <c r="O2" s="52" t="s">
        <v>389</v>
      </c>
    </row>
    <row r="3" spans="1:16" ht="144" customHeight="1" x14ac:dyDescent="0.2">
      <c r="A3" s="58" t="s">
        <v>3</v>
      </c>
      <c r="B3" s="52" t="s">
        <v>278</v>
      </c>
      <c r="C3" s="54"/>
      <c r="D3" s="54">
        <v>15415</v>
      </c>
      <c r="E3" s="75" t="s">
        <v>342</v>
      </c>
      <c r="F3" s="75" t="s">
        <v>343</v>
      </c>
      <c r="G3" s="75" t="s">
        <v>344</v>
      </c>
      <c r="H3" s="75" t="s">
        <v>345</v>
      </c>
      <c r="I3" s="52" t="s">
        <v>346</v>
      </c>
      <c r="J3" s="58"/>
      <c r="L3" s="68">
        <v>5000000</v>
      </c>
    </row>
    <row r="4" spans="1:16" ht="144" customHeight="1" x14ac:dyDescent="0.2">
      <c r="A4" s="58"/>
      <c r="B4" s="52" t="s">
        <v>280</v>
      </c>
      <c r="C4" s="54"/>
      <c r="D4" s="54">
        <v>38838</v>
      </c>
      <c r="E4" s="75"/>
      <c r="F4" s="75"/>
      <c r="G4" s="75"/>
      <c r="J4" s="58"/>
      <c r="L4" s="68">
        <v>10000000</v>
      </c>
    </row>
    <row r="5" spans="1:16" ht="144" customHeight="1" x14ac:dyDescent="0.2">
      <c r="A5" s="58"/>
      <c r="B5" s="52" t="s">
        <v>286</v>
      </c>
      <c r="C5" s="54"/>
      <c r="D5" s="54">
        <v>12774</v>
      </c>
      <c r="E5" s="75" t="s">
        <v>347</v>
      </c>
      <c r="F5" s="75" t="s">
        <v>348</v>
      </c>
      <c r="G5" s="75" t="s">
        <v>349</v>
      </c>
      <c r="I5" s="52" t="s">
        <v>350</v>
      </c>
      <c r="J5" s="58"/>
      <c r="L5" s="68">
        <v>15000000</v>
      </c>
    </row>
    <row r="6" spans="1:16" ht="144" customHeight="1" x14ac:dyDescent="0.2">
      <c r="A6" s="58"/>
      <c r="B6" s="52" t="s">
        <v>279</v>
      </c>
      <c r="C6" s="54"/>
      <c r="D6" s="54">
        <v>1325</v>
      </c>
      <c r="E6" s="75" t="s">
        <v>351</v>
      </c>
      <c r="F6" s="75" t="s">
        <v>352</v>
      </c>
      <c r="G6" s="75" t="s">
        <v>353</v>
      </c>
      <c r="I6" s="52" t="s">
        <v>354</v>
      </c>
      <c r="J6" s="58"/>
      <c r="L6" s="68">
        <v>20000000</v>
      </c>
    </row>
    <row r="7" spans="1:16" ht="144" customHeight="1" x14ac:dyDescent="0.2">
      <c r="A7" s="58"/>
      <c r="B7" s="96" t="s">
        <v>447</v>
      </c>
      <c r="C7" s="54"/>
      <c r="D7" s="54">
        <v>29627</v>
      </c>
      <c r="E7" s="75" t="s">
        <v>449</v>
      </c>
      <c r="F7" s="75" t="s">
        <v>449</v>
      </c>
      <c r="G7" s="75" t="s">
        <v>448</v>
      </c>
      <c r="I7" s="52" t="s">
        <v>391</v>
      </c>
      <c r="J7" s="58"/>
      <c r="L7" s="68">
        <v>25000000</v>
      </c>
    </row>
    <row r="8" spans="1:16" ht="144" customHeight="1" x14ac:dyDescent="0.2">
      <c r="A8" s="58"/>
      <c r="B8" s="52" t="s">
        <v>281</v>
      </c>
      <c r="C8" s="54"/>
      <c r="D8" s="54">
        <v>29627</v>
      </c>
      <c r="E8" s="75" t="s">
        <v>451</v>
      </c>
      <c r="F8" s="75" t="s">
        <v>451</v>
      </c>
      <c r="G8" s="75" t="s">
        <v>450</v>
      </c>
      <c r="I8" s="52" t="s">
        <v>390</v>
      </c>
      <c r="J8" s="58"/>
      <c r="L8" s="68" t="s">
        <v>452</v>
      </c>
    </row>
    <row r="9" spans="1:16" ht="144" customHeight="1" x14ac:dyDescent="0.25">
      <c r="A9" s="58"/>
      <c r="B9" s="52" t="s">
        <v>283</v>
      </c>
      <c r="C9" s="54"/>
      <c r="D9" s="54">
        <v>44928</v>
      </c>
      <c r="E9" s="75" t="s">
        <v>355</v>
      </c>
      <c r="F9" s="75" t="s">
        <v>356</v>
      </c>
      <c r="G9" s="75" t="s">
        <v>357</v>
      </c>
      <c r="H9" s="75" t="s">
        <v>358</v>
      </c>
      <c r="I9" s="52" t="s">
        <v>359</v>
      </c>
      <c r="J9" s="58"/>
      <c r="K9" s="67" t="s">
        <v>180</v>
      </c>
      <c r="L9" s="68">
        <v>0</v>
      </c>
    </row>
    <row r="10" spans="1:16" ht="144" customHeight="1" x14ac:dyDescent="0.2">
      <c r="A10" s="58"/>
      <c r="B10" s="34" t="s">
        <v>284</v>
      </c>
      <c r="C10" s="54"/>
      <c r="D10" s="54">
        <v>46257</v>
      </c>
      <c r="E10" s="75" t="s">
        <v>360</v>
      </c>
      <c r="F10" s="75" t="s">
        <v>361</v>
      </c>
      <c r="G10" s="75" t="s">
        <v>362</v>
      </c>
      <c r="H10" s="75" t="s">
        <v>363</v>
      </c>
      <c r="I10" s="52" t="s">
        <v>364</v>
      </c>
      <c r="J10" s="58"/>
      <c r="L10" s="68">
        <v>5000000</v>
      </c>
    </row>
    <row r="11" spans="1:16" ht="144" customHeight="1" x14ac:dyDescent="0.2">
      <c r="A11" s="58"/>
      <c r="B11" s="52" t="s">
        <v>282</v>
      </c>
      <c r="C11" s="54"/>
      <c r="D11" s="54">
        <v>7709</v>
      </c>
      <c r="E11" s="75" t="s">
        <v>365</v>
      </c>
      <c r="F11" s="75" t="s">
        <v>366</v>
      </c>
      <c r="G11" s="52" t="s">
        <v>367</v>
      </c>
      <c r="I11" s="52" t="s">
        <v>368</v>
      </c>
      <c r="J11" s="58"/>
      <c r="L11" s="68">
        <v>10000000</v>
      </c>
    </row>
    <row r="12" spans="1:16" ht="144" customHeight="1" x14ac:dyDescent="0.2">
      <c r="A12" s="58"/>
      <c r="B12" s="52" t="s">
        <v>389</v>
      </c>
      <c r="C12" s="54"/>
      <c r="D12" s="54">
        <v>11184</v>
      </c>
      <c r="E12" s="75" t="s">
        <v>369</v>
      </c>
      <c r="F12" s="75" t="s">
        <v>370</v>
      </c>
      <c r="G12" s="75" t="s">
        <v>371</v>
      </c>
      <c r="H12" s="75"/>
      <c r="I12" s="52" t="s">
        <v>372</v>
      </c>
      <c r="J12" s="58"/>
      <c r="L12" s="53">
        <v>15000000</v>
      </c>
    </row>
    <row r="13" spans="1:16" ht="144" customHeight="1" x14ac:dyDescent="0.2">
      <c r="A13" s="58"/>
      <c r="B13" s="52" t="s">
        <v>177</v>
      </c>
      <c r="C13" s="54"/>
      <c r="D13" s="54">
        <v>43148</v>
      </c>
      <c r="E13" s="75" t="s">
        <v>143</v>
      </c>
      <c r="F13" s="75" t="s">
        <v>0</v>
      </c>
      <c r="G13" s="75" t="s">
        <v>373</v>
      </c>
      <c r="H13" s="75" t="s">
        <v>374</v>
      </c>
      <c r="I13" s="52" t="s">
        <v>375</v>
      </c>
      <c r="J13" s="58"/>
      <c r="L13" s="53">
        <v>20000000</v>
      </c>
    </row>
    <row r="14" spans="1:16" ht="144" customHeight="1" x14ac:dyDescent="0.2">
      <c r="A14" s="58"/>
      <c r="B14" s="52" t="s">
        <v>285</v>
      </c>
      <c r="C14" s="55"/>
      <c r="D14" s="55">
        <v>24709</v>
      </c>
      <c r="E14" s="75" t="s">
        <v>376</v>
      </c>
      <c r="F14" s="75" t="s">
        <v>377</v>
      </c>
      <c r="G14" s="75" t="s">
        <v>378</v>
      </c>
      <c r="H14" s="75"/>
      <c r="I14" s="52" t="s">
        <v>379</v>
      </c>
      <c r="J14" s="58"/>
      <c r="L14" s="53">
        <v>25000000</v>
      </c>
    </row>
    <row r="15" spans="1:16" ht="144" customHeight="1" x14ac:dyDescent="0.2">
      <c r="A15" s="58"/>
      <c r="B15" s="96" t="s">
        <v>761</v>
      </c>
      <c r="C15" s="55"/>
      <c r="D15" s="55">
        <v>53138</v>
      </c>
      <c r="E15" s="75" t="s">
        <v>762</v>
      </c>
      <c r="F15" s="75" t="s">
        <v>762</v>
      </c>
      <c r="G15" s="223" t="s">
        <v>763</v>
      </c>
      <c r="H15" s="75"/>
      <c r="I15" s="220" t="s">
        <v>372</v>
      </c>
      <c r="J15" s="58"/>
      <c r="L15" s="68" t="s">
        <v>452</v>
      </c>
    </row>
    <row r="16" spans="1:16" ht="144" customHeight="1" x14ac:dyDescent="0.2">
      <c r="A16" s="58"/>
      <c r="B16" s="96" t="s">
        <v>637</v>
      </c>
      <c r="C16" s="55"/>
      <c r="D16" s="55">
        <v>52637</v>
      </c>
      <c r="E16" s="75" t="s">
        <v>638</v>
      </c>
      <c r="F16" s="75"/>
      <c r="G16" s="75"/>
      <c r="H16" s="75"/>
      <c r="J16" s="58"/>
    </row>
    <row r="17" spans="1:12" x14ac:dyDescent="0.2">
      <c r="A17" s="58"/>
      <c r="J17" s="58"/>
    </row>
    <row r="18" spans="1:12" ht="15.75" thickBot="1" x14ac:dyDescent="0.3">
      <c r="A18" s="225" t="s">
        <v>332</v>
      </c>
      <c r="B18" s="226"/>
      <c r="C18" s="59"/>
      <c r="D18" s="59"/>
      <c r="E18" s="73"/>
      <c r="F18" s="73"/>
      <c r="G18" s="73"/>
      <c r="H18" s="73"/>
      <c r="I18" s="73"/>
      <c r="J18" s="58"/>
      <c r="K18" s="67" t="s">
        <v>171</v>
      </c>
      <c r="L18" s="69">
        <v>0</v>
      </c>
    </row>
    <row r="19" spans="1:12" ht="15" x14ac:dyDescent="0.25">
      <c r="A19" s="56" t="s">
        <v>328</v>
      </c>
      <c r="B19" s="57" t="s">
        <v>329</v>
      </c>
      <c r="C19" s="57"/>
      <c r="D19" s="57"/>
      <c r="J19" s="58"/>
      <c r="L19" s="69">
        <v>5000000</v>
      </c>
    </row>
    <row r="20" spans="1:12" ht="51" x14ac:dyDescent="0.2">
      <c r="A20" s="58" t="s">
        <v>278</v>
      </c>
      <c r="B20" s="60" t="s">
        <v>333</v>
      </c>
      <c r="C20" s="61"/>
      <c r="D20" s="61"/>
      <c r="E20" s="61"/>
      <c r="F20" s="61"/>
      <c r="G20" s="61"/>
      <c r="H20" s="61"/>
      <c r="I20" s="61"/>
      <c r="J20" s="58"/>
      <c r="L20" s="68"/>
    </row>
    <row r="21" spans="1:12" ht="51.75" x14ac:dyDescent="0.25">
      <c r="A21" s="62" t="s">
        <v>279</v>
      </c>
      <c r="B21" s="61" t="s">
        <v>330</v>
      </c>
      <c r="J21" s="58"/>
      <c r="K21" s="67" t="s">
        <v>172</v>
      </c>
      <c r="L21" s="68">
        <v>0</v>
      </c>
    </row>
    <row r="22" spans="1:12" ht="38.25" x14ac:dyDescent="0.2">
      <c r="A22" s="58" t="s">
        <v>283</v>
      </c>
      <c r="B22" s="61" t="s">
        <v>295</v>
      </c>
      <c r="J22" s="58"/>
      <c r="L22" s="68">
        <v>2500000</v>
      </c>
    </row>
    <row r="23" spans="1:12" ht="38.25" x14ac:dyDescent="0.2">
      <c r="A23" s="58" t="s">
        <v>282</v>
      </c>
      <c r="B23" s="60" t="s">
        <v>334</v>
      </c>
      <c r="J23" s="58"/>
      <c r="L23" s="68">
        <v>5000000</v>
      </c>
    </row>
    <row r="24" spans="1:12" ht="38.25" x14ac:dyDescent="0.2">
      <c r="A24" s="63" t="s">
        <v>335</v>
      </c>
      <c r="B24" s="60" t="s">
        <v>295</v>
      </c>
      <c r="J24" s="58"/>
      <c r="L24" s="68"/>
    </row>
    <row r="25" spans="1:12" ht="15.75" thickBot="1" x14ac:dyDescent="0.3">
      <c r="A25" s="64"/>
      <c r="B25" s="65"/>
      <c r="C25" s="65"/>
      <c r="D25" s="65"/>
      <c r="J25" s="58"/>
      <c r="K25" s="67" t="s">
        <v>173</v>
      </c>
      <c r="L25" s="68">
        <v>0</v>
      </c>
    </row>
    <row r="26" spans="1:12" x14ac:dyDescent="0.2">
      <c r="A26" s="228" t="s">
        <v>773</v>
      </c>
      <c r="B26" s="228"/>
      <c r="J26" s="58"/>
      <c r="L26" s="68">
        <v>5000000</v>
      </c>
    </row>
    <row r="27" spans="1:12" ht="27" thickBot="1" x14ac:dyDescent="0.45">
      <c r="A27" s="227" t="s">
        <v>380</v>
      </c>
      <c r="B27" s="227"/>
      <c r="C27" s="227"/>
      <c r="D27" s="227"/>
      <c r="E27" s="227"/>
      <c r="F27" s="227"/>
      <c r="G27" s="227"/>
      <c r="H27" s="227"/>
      <c r="I27" s="227"/>
      <c r="J27" s="58"/>
      <c r="L27" s="68">
        <v>10000000</v>
      </c>
    </row>
    <row r="28" spans="1:12" ht="15" x14ac:dyDescent="0.25">
      <c r="A28" s="76" t="s">
        <v>381</v>
      </c>
      <c r="B28" s="76" t="s">
        <v>382</v>
      </c>
      <c r="C28" s="76" t="s">
        <v>383</v>
      </c>
      <c r="D28" s="76" t="s">
        <v>384</v>
      </c>
      <c r="E28" s="76" t="s">
        <v>341</v>
      </c>
      <c r="F28" s="76" t="s">
        <v>385</v>
      </c>
      <c r="G28" s="77" t="s">
        <v>386</v>
      </c>
      <c r="H28" s="78" t="s">
        <v>387</v>
      </c>
      <c r="J28" s="58"/>
      <c r="L28" s="68">
        <v>15000000</v>
      </c>
    </row>
    <row r="29" spans="1:12" x14ac:dyDescent="0.2">
      <c r="A29" s="221" t="s">
        <v>755</v>
      </c>
      <c r="B29" s="52" t="s">
        <v>388</v>
      </c>
      <c r="C29" s="52" t="s">
        <v>389</v>
      </c>
      <c r="D29" s="96" t="s">
        <v>729</v>
      </c>
      <c r="E29" s="220" t="s">
        <v>757</v>
      </c>
      <c r="F29" s="96" t="s">
        <v>758</v>
      </c>
      <c r="G29" s="96" t="s">
        <v>759</v>
      </c>
      <c r="H29" s="52">
        <v>2023</v>
      </c>
      <c r="J29" s="58"/>
      <c r="L29" s="68"/>
    </row>
    <row r="30" spans="1:12" ht="14.25" x14ac:dyDescent="0.2">
      <c r="A30" s="79" t="s">
        <v>765</v>
      </c>
      <c r="B30" s="34" t="s">
        <v>388</v>
      </c>
      <c r="C30" s="96" t="s">
        <v>389</v>
      </c>
      <c r="D30" s="34" t="s">
        <v>756</v>
      </c>
      <c r="E30" s="220" t="s">
        <v>766</v>
      </c>
      <c r="F30" s="34" t="s">
        <v>767</v>
      </c>
      <c r="G30" s="80" t="s">
        <v>490</v>
      </c>
      <c r="H30" s="81">
        <v>2023</v>
      </c>
      <c r="J30" s="58"/>
      <c r="L30" s="68"/>
    </row>
    <row r="31" spans="1:12" ht="26.25" x14ac:dyDescent="0.25">
      <c r="A31" s="79" t="s">
        <v>483</v>
      </c>
      <c r="B31" s="34" t="s">
        <v>388</v>
      </c>
      <c r="C31" s="96" t="s">
        <v>389</v>
      </c>
      <c r="D31" s="34"/>
      <c r="E31" t="s">
        <v>484</v>
      </c>
      <c r="F31" s="34" t="s">
        <v>485</v>
      </c>
      <c r="G31" s="80" t="s">
        <v>486</v>
      </c>
      <c r="H31" s="81">
        <v>2006</v>
      </c>
      <c r="J31" s="58"/>
      <c r="K31" s="70" t="s">
        <v>135</v>
      </c>
      <c r="L31" s="68">
        <v>0</v>
      </c>
    </row>
    <row r="32" spans="1:12" ht="14.25" x14ac:dyDescent="0.2">
      <c r="A32" s="79" t="s">
        <v>487</v>
      </c>
      <c r="B32" s="34" t="s">
        <v>388</v>
      </c>
      <c r="C32" s="52" t="s">
        <v>389</v>
      </c>
      <c r="D32" s="34"/>
      <c r="E32" t="s">
        <v>488</v>
      </c>
      <c r="F32" s="34" t="s">
        <v>489</v>
      </c>
      <c r="G32" s="80" t="s">
        <v>490</v>
      </c>
      <c r="H32" s="81">
        <v>1988</v>
      </c>
      <c r="J32" s="58"/>
      <c r="L32" s="68">
        <v>1000000</v>
      </c>
    </row>
    <row r="33" spans="1:12" ht="14.25" x14ac:dyDescent="0.2">
      <c r="A33" s="79" t="s">
        <v>491</v>
      </c>
      <c r="B33" s="34" t="s">
        <v>388</v>
      </c>
      <c r="C33" s="52" t="s">
        <v>389</v>
      </c>
      <c r="D33" s="34"/>
      <c r="E33" t="s">
        <v>492</v>
      </c>
      <c r="F33" s="34" t="s">
        <v>493</v>
      </c>
      <c r="G33" s="80" t="s">
        <v>490</v>
      </c>
      <c r="H33" s="81">
        <v>2017</v>
      </c>
      <c r="J33" s="58"/>
      <c r="L33" s="68">
        <v>2500000</v>
      </c>
    </row>
    <row r="34" spans="1:12" ht="14.25" x14ac:dyDescent="0.2">
      <c r="A34" s="82" t="s">
        <v>494</v>
      </c>
      <c r="B34" s="34" t="s">
        <v>388</v>
      </c>
      <c r="C34" s="52" t="s">
        <v>389</v>
      </c>
      <c r="D34" s="34"/>
      <c r="E34" t="s">
        <v>495</v>
      </c>
      <c r="F34" s="34" t="s">
        <v>496</v>
      </c>
      <c r="G34" s="80" t="s">
        <v>490</v>
      </c>
      <c r="H34" s="81">
        <v>2015</v>
      </c>
      <c r="J34" s="58"/>
      <c r="L34" s="68"/>
    </row>
    <row r="35" spans="1:12" ht="15" x14ac:dyDescent="0.25">
      <c r="A35" s="79" t="s">
        <v>497</v>
      </c>
      <c r="B35" s="34" t="s">
        <v>498</v>
      </c>
      <c r="C35" s="34" t="s">
        <v>283</v>
      </c>
      <c r="D35" s="34"/>
      <c r="E35" t="s">
        <v>499</v>
      </c>
      <c r="F35" s="34" t="s">
        <v>500</v>
      </c>
      <c r="G35" s="80" t="s">
        <v>501</v>
      </c>
      <c r="H35" s="81">
        <v>2004</v>
      </c>
      <c r="J35" s="58"/>
      <c r="K35" s="67" t="s">
        <v>174</v>
      </c>
      <c r="L35" s="68">
        <v>0</v>
      </c>
    </row>
    <row r="36" spans="1:12" ht="14.25" x14ac:dyDescent="0.2">
      <c r="A36" s="79" t="s">
        <v>502</v>
      </c>
      <c r="B36" s="34" t="s">
        <v>388</v>
      </c>
      <c r="C36" s="52" t="s">
        <v>389</v>
      </c>
      <c r="D36" s="34"/>
      <c r="E36" t="s">
        <v>503</v>
      </c>
      <c r="F36" s="34" t="s">
        <v>504</v>
      </c>
      <c r="G36" s="80" t="s">
        <v>490</v>
      </c>
      <c r="H36" s="81">
        <v>2011</v>
      </c>
      <c r="J36" s="58"/>
      <c r="L36" s="68">
        <v>2500000</v>
      </c>
    </row>
    <row r="37" spans="1:12" ht="14.25" x14ac:dyDescent="0.2">
      <c r="A37" s="79" t="s">
        <v>505</v>
      </c>
      <c r="B37" s="34" t="s">
        <v>388</v>
      </c>
      <c r="C37" s="52" t="s">
        <v>389</v>
      </c>
      <c r="D37" s="34"/>
      <c r="E37" t="s">
        <v>506</v>
      </c>
      <c r="F37" s="34" t="s">
        <v>507</v>
      </c>
      <c r="G37" s="80" t="s">
        <v>508</v>
      </c>
      <c r="H37" s="81">
        <v>2006</v>
      </c>
      <c r="J37" s="58"/>
      <c r="L37" s="68">
        <v>5000000</v>
      </c>
    </row>
    <row r="38" spans="1:12" ht="14.25" customHeight="1" x14ac:dyDescent="0.2">
      <c r="A38" s="79" t="s">
        <v>509</v>
      </c>
      <c r="B38" s="34" t="s">
        <v>388</v>
      </c>
      <c r="C38" s="52" t="s">
        <v>761</v>
      </c>
      <c r="D38" s="34"/>
      <c r="E38" t="s">
        <v>510</v>
      </c>
      <c r="F38" s="34" t="s">
        <v>738</v>
      </c>
      <c r="G38" s="80" t="s">
        <v>511</v>
      </c>
      <c r="H38" s="81">
        <v>2017</v>
      </c>
      <c r="J38" s="58"/>
      <c r="L38" s="68"/>
    </row>
    <row r="39" spans="1:12" ht="15" x14ac:dyDescent="0.25">
      <c r="A39" s="79" t="s">
        <v>512</v>
      </c>
      <c r="B39" s="34" t="s">
        <v>388</v>
      </c>
      <c r="C39" s="34" t="s">
        <v>286</v>
      </c>
      <c r="D39" s="34"/>
      <c r="E39" t="s">
        <v>350</v>
      </c>
      <c r="F39" s="34" t="s">
        <v>513</v>
      </c>
      <c r="G39" s="80" t="s">
        <v>514</v>
      </c>
      <c r="H39" s="81"/>
      <c r="J39" s="58"/>
      <c r="K39" s="67" t="s">
        <v>133</v>
      </c>
      <c r="L39" s="68">
        <v>0</v>
      </c>
    </row>
    <row r="40" spans="1:12" ht="14.25" x14ac:dyDescent="0.2">
      <c r="A40" s="221" t="s">
        <v>739</v>
      </c>
      <c r="B40" s="34" t="s">
        <v>388</v>
      </c>
      <c r="C40" s="52" t="s">
        <v>389</v>
      </c>
      <c r="D40" s="96" t="s">
        <v>741</v>
      </c>
      <c r="E40" t="s">
        <v>742</v>
      </c>
      <c r="F40" s="96" t="s">
        <v>744</v>
      </c>
      <c r="G40" s="96" t="s">
        <v>490</v>
      </c>
      <c r="H40" s="219">
        <v>2023</v>
      </c>
      <c r="J40" s="58"/>
      <c r="L40" s="68">
        <v>2500000</v>
      </c>
    </row>
    <row r="41" spans="1:12" ht="14.25" x14ac:dyDescent="0.2">
      <c r="A41" s="79" t="s">
        <v>515</v>
      </c>
      <c r="B41" s="34" t="s">
        <v>388</v>
      </c>
      <c r="C41" s="34" t="s">
        <v>285</v>
      </c>
      <c r="D41" s="34"/>
      <c r="E41" t="s">
        <v>516</v>
      </c>
      <c r="F41" s="34" t="s">
        <v>735</v>
      </c>
      <c r="G41" s="80" t="s">
        <v>517</v>
      </c>
      <c r="H41" s="81">
        <v>2012</v>
      </c>
      <c r="J41" s="58"/>
      <c r="L41" s="68"/>
    </row>
    <row r="42" spans="1:12" ht="15" x14ac:dyDescent="0.25">
      <c r="A42" s="79" t="s">
        <v>518</v>
      </c>
      <c r="B42" s="34" t="s">
        <v>388</v>
      </c>
      <c r="C42" s="52" t="s">
        <v>389</v>
      </c>
      <c r="D42" s="34"/>
      <c r="E42" t="s">
        <v>519</v>
      </c>
      <c r="F42" s="34" t="s">
        <v>520</v>
      </c>
      <c r="G42" s="80" t="s">
        <v>521</v>
      </c>
      <c r="H42" s="81">
        <v>2015</v>
      </c>
      <c r="J42" s="58"/>
      <c r="K42" s="70" t="s">
        <v>181</v>
      </c>
      <c r="L42" s="68">
        <v>0</v>
      </c>
    </row>
    <row r="43" spans="1:12" ht="14.25" x14ac:dyDescent="0.2">
      <c r="A43" s="79" t="s">
        <v>522</v>
      </c>
      <c r="B43" s="34" t="s">
        <v>388</v>
      </c>
      <c r="C43" s="52" t="s">
        <v>389</v>
      </c>
      <c r="D43" s="34"/>
      <c r="E43" t="s">
        <v>523</v>
      </c>
      <c r="F43" s="34" t="s">
        <v>524</v>
      </c>
      <c r="G43" s="80" t="s">
        <v>501</v>
      </c>
      <c r="H43" s="81">
        <v>2016</v>
      </c>
      <c r="J43" s="58"/>
      <c r="L43" s="68">
        <v>5000000</v>
      </c>
    </row>
    <row r="44" spans="1:12" ht="15" thickBot="1" x14ac:dyDescent="0.25">
      <c r="A44" s="79" t="s">
        <v>525</v>
      </c>
      <c r="B44" s="34" t="s">
        <v>388</v>
      </c>
      <c r="C44" s="52" t="s">
        <v>389</v>
      </c>
      <c r="D44" s="34" t="s">
        <v>729</v>
      </c>
      <c r="E44" t="s">
        <v>526</v>
      </c>
      <c r="F44" s="34" t="s">
        <v>527</v>
      </c>
      <c r="G44" s="80" t="s">
        <v>528</v>
      </c>
      <c r="H44" s="81">
        <v>2021</v>
      </c>
      <c r="J44" s="64"/>
      <c r="L44" s="68"/>
    </row>
    <row r="45" spans="1:12" ht="15" x14ac:dyDescent="0.25">
      <c r="A45" s="79" t="s">
        <v>529</v>
      </c>
      <c r="B45" s="34" t="s">
        <v>388</v>
      </c>
      <c r="C45" s="34" t="s">
        <v>530</v>
      </c>
      <c r="D45" s="34"/>
      <c r="E45" t="s">
        <v>531</v>
      </c>
      <c r="F45" s="34" t="s">
        <v>532</v>
      </c>
      <c r="G45" s="80" t="s">
        <v>501</v>
      </c>
      <c r="H45" s="81">
        <v>2015</v>
      </c>
      <c r="K45" s="67" t="s">
        <v>176</v>
      </c>
      <c r="L45" s="68">
        <v>0</v>
      </c>
    </row>
    <row r="46" spans="1:12" ht="14.25" x14ac:dyDescent="0.2">
      <c r="A46" s="79" t="s">
        <v>533</v>
      </c>
      <c r="B46" s="34" t="s">
        <v>388</v>
      </c>
      <c r="C46" s="52" t="s">
        <v>389</v>
      </c>
      <c r="D46" s="34"/>
      <c r="E46" t="s">
        <v>534</v>
      </c>
      <c r="F46" s="34" t="s">
        <v>535</v>
      </c>
      <c r="G46" s="80" t="s">
        <v>490</v>
      </c>
      <c r="H46" s="81">
        <v>1988</v>
      </c>
      <c r="L46" s="68">
        <v>2500000</v>
      </c>
    </row>
    <row r="47" spans="1:12" ht="14.25" x14ac:dyDescent="0.2">
      <c r="A47" s="79" t="s">
        <v>536</v>
      </c>
      <c r="B47" s="34" t="s">
        <v>388</v>
      </c>
      <c r="C47" s="52" t="s">
        <v>389</v>
      </c>
      <c r="D47" s="34"/>
      <c r="E47" t="s">
        <v>537</v>
      </c>
      <c r="F47" s="34" t="s">
        <v>538</v>
      </c>
      <c r="G47" s="80" t="s">
        <v>490</v>
      </c>
      <c r="H47" s="81">
        <v>2015</v>
      </c>
      <c r="L47" s="68">
        <v>5000000</v>
      </c>
    </row>
    <row r="48" spans="1:12" ht="15" thickBot="1" x14ac:dyDescent="0.25">
      <c r="A48" s="79" t="s">
        <v>539</v>
      </c>
      <c r="B48" s="34" t="s">
        <v>388</v>
      </c>
      <c r="C48" s="52" t="s">
        <v>389</v>
      </c>
      <c r="D48" s="34"/>
      <c r="E48" t="s">
        <v>540</v>
      </c>
      <c r="F48" s="34" t="s">
        <v>541</v>
      </c>
      <c r="G48" s="80" t="s">
        <v>521</v>
      </c>
      <c r="H48" s="81">
        <v>2003</v>
      </c>
      <c r="K48" s="65"/>
      <c r="L48" s="71">
        <v>7500000</v>
      </c>
    </row>
    <row r="49" spans="1:12" ht="14.25" x14ac:dyDescent="0.2">
      <c r="A49" s="79" t="s">
        <v>542</v>
      </c>
      <c r="B49" s="34" t="s">
        <v>388</v>
      </c>
      <c r="C49" s="34" t="s">
        <v>285</v>
      </c>
      <c r="D49" s="34" t="s">
        <v>730</v>
      </c>
      <c r="E49" t="s">
        <v>543</v>
      </c>
      <c r="F49" s="34" t="s">
        <v>736</v>
      </c>
      <c r="G49" s="80" t="s">
        <v>517</v>
      </c>
      <c r="H49" s="81">
        <v>2021</v>
      </c>
    </row>
    <row r="50" spans="1:12" ht="14.25" x14ac:dyDescent="0.2">
      <c r="A50" s="79" t="s">
        <v>544</v>
      </c>
      <c r="B50" s="34" t="s">
        <v>388</v>
      </c>
      <c r="C50" s="34" t="s">
        <v>281</v>
      </c>
      <c r="D50" s="34"/>
      <c r="E50" t="s">
        <v>390</v>
      </c>
      <c r="F50" s="34" t="s">
        <v>545</v>
      </c>
      <c r="G50" s="80" t="s">
        <v>546</v>
      </c>
      <c r="H50" s="81">
        <v>1995</v>
      </c>
      <c r="K50" s="61" t="s">
        <v>175</v>
      </c>
      <c r="L50" s="53">
        <v>0</v>
      </c>
    </row>
    <row r="51" spans="1:12" ht="14.25" x14ac:dyDescent="0.2">
      <c r="A51" s="79" t="s">
        <v>547</v>
      </c>
      <c r="B51" s="34" t="s">
        <v>388</v>
      </c>
      <c r="C51" s="34" t="s">
        <v>447</v>
      </c>
      <c r="D51" s="34"/>
      <c r="E51" t="s">
        <v>391</v>
      </c>
      <c r="F51" s="34" t="s">
        <v>548</v>
      </c>
      <c r="G51" s="80" t="s">
        <v>549</v>
      </c>
      <c r="H51" s="81">
        <v>2012</v>
      </c>
      <c r="L51" s="53">
        <v>10000000</v>
      </c>
    </row>
    <row r="52" spans="1:12" ht="14.25" x14ac:dyDescent="0.2">
      <c r="A52" s="221" t="s">
        <v>740</v>
      </c>
      <c r="B52" s="34" t="s">
        <v>388</v>
      </c>
      <c r="C52" s="96" t="s">
        <v>284</v>
      </c>
      <c r="D52" s="96" t="s">
        <v>768</v>
      </c>
      <c r="E52" t="s">
        <v>743</v>
      </c>
      <c r="F52" s="96" t="s">
        <v>745</v>
      </c>
      <c r="G52" s="96" t="s">
        <v>490</v>
      </c>
      <c r="H52" s="219">
        <v>2023</v>
      </c>
      <c r="L52" s="53">
        <v>12500000</v>
      </c>
    </row>
    <row r="53" spans="1:12" ht="14.25" x14ac:dyDescent="0.2">
      <c r="A53" s="79" t="s">
        <v>550</v>
      </c>
      <c r="B53" s="34" t="s">
        <v>388</v>
      </c>
      <c r="C53" s="52" t="s">
        <v>389</v>
      </c>
      <c r="D53" s="34"/>
      <c r="E53" t="s">
        <v>551</v>
      </c>
      <c r="F53" s="34" t="s">
        <v>552</v>
      </c>
      <c r="G53" s="80" t="s">
        <v>553</v>
      </c>
      <c r="H53" s="81">
        <v>2020</v>
      </c>
      <c r="L53" s="53">
        <v>15000000</v>
      </c>
    </row>
    <row r="54" spans="1:12" x14ac:dyDescent="0.2">
      <c r="A54" s="222" t="s">
        <v>732</v>
      </c>
      <c r="B54" s="52" t="s">
        <v>388</v>
      </c>
      <c r="C54" s="52" t="s">
        <v>284</v>
      </c>
      <c r="E54" s="52" t="s">
        <v>733</v>
      </c>
      <c r="F54" s="52" t="s">
        <v>734</v>
      </c>
      <c r="G54" s="52" t="s">
        <v>490</v>
      </c>
      <c r="H54" s="52">
        <v>2002</v>
      </c>
      <c r="L54" s="53">
        <v>17500000</v>
      </c>
    </row>
    <row r="55" spans="1:12" ht="14.25" x14ac:dyDescent="0.2">
      <c r="A55" s="79" t="s">
        <v>554</v>
      </c>
      <c r="B55" s="34" t="s">
        <v>388</v>
      </c>
      <c r="C55" s="34" t="s">
        <v>282</v>
      </c>
      <c r="D55" s="34"/>
      <c r="E55" t="s">
        <v>555</v>
      </c>
      <c r="F55" s="34" t="s">
        <v>556</v>
      </c>
      <c r="G55" s="80" t="s">
        <v>501</v>
      </c>
      <c r="H55" s="81">
        <v>2004</v>
      </c>
      <c r="L55" s="53">
        <v>20000000</v>
      </c>
    </row>
    <row r="56" spans="1:12" ht="14.25" x14ac:dyDescent="0.2">
      <c r="A56" s="79" t="s">
        <v>773</v>
      </c>
      <c r="B56" s="34" t="s">
        <v>388</v>
      </c>
      <c r="C56" s="34" t="s">
        <v>389</v>
      </c>
      <c r="D56" s="34" t="s">
        <v>777</v>
      </c>
      <c r="E56" s="224" t="s">
        <v>774</v>
      </c>
      <c r="F56" s="34" t="s">
        <v>775</v>
      </c>
      <c r="G56" s="80" t="s">
        <v>776</v>
      </c>
      <c r="H56" s="81">
        <v>2024</v>
      </c>
    </row>
    <row r="57" spans="1:12" ht="14.25" x14ac:dyDescent="0.2">
      <c r="A57" s="79" t="s">
        <v>557</v>
      </c>
      <c r="B57" s="34" t="s">
        <v>498</v>
      </c>
      <c r="C57" s="34" t="s">
        <v>278</v>
      </c>
      <c r="D57" s="34"/>
      <c r="E57" t="s">
        <v>558</v>
      </c>
      <c r="F57" s="34" t="s">
        <v>559</v>
      </c>
      <c r="G57" s="80" t="s">
        <v>490</v>
      </c>
      <c r="H57" s="81">
        <v>2017</v>
      </c>
      <c r="L57" s="53">
        <v>22500000</v>
      </c>
    </row>
    <row r="58" spans="1:12" ht="28.5" x14ac:dyDescent="0.2">
      <c r="A58" s="79" t="s">
        <v>560</v>
      </c>
      <c r="B58" s="34" t="s">
        <v>388</v>
      </c>
      <c r="C58" s="52" t="s">
        <v>389</v>
      </c>
      <c r="D58" s="34"/>
      <c r="E58" t="s">
        <v>561</v>
      </c>
      <c r="F58" s="34" t="s">
        <v>562</v>
      </c>
      <c r="G58" s="80" t="s">
        <v>563</v>
      </c>
      <c r="H58" s="81">
        <v>1997</v>
      </c>
    </row>
    <row r="59" spans="1:12" ht="25.5" x14ac:dyDescent="0.2">
      <c r="A59" s="79" t="s">
        <v>564</v>
      </c>
      <c r="B59" s="34" t="s">
        <v>388</v>
      </c>
      <c r="C59" s="52" t="s">
        <v>389</v>
      </c>
      <c r="D59" s="34"/>
      <c r="E59" t="s">
        <v>565</v>
      </c>
      <c r="F59" s="34" t="s">
        <v>566</v>
      </c>
      <c r="G59" s="80" t="s">
        <v>567</v>
      </c>
      <c r="H59" s="81">
        <v>2016</v>
      </c>
      <c r="K59" s="52" t="s">
        <v>453</v>
      </c>
      <c r="L59" s="53">
        <v>0</v>
      </c>
    </row>
    <row r="60" spans="1:12" ht="14.25" x14ac:dyDescent="0.2">
      <c r="A60" s="79" t="s">
        <v>568</v>
      </c>
      <c r="B60" s="34" t="s">
        <v>388</v>
      </c>
      <c r="C60" s="34" t="s">
        <v>279</v>
      </c>
      <c r="D60" s="34"/>
      <c r="E60" t="s">
        <v>354</v>
      </c>
      <c r="F60" s="34" t="s">
        <v>569</v>
      </c>
      <c r="G60" s="80" t="s">
        <v>570</v>
      </c>
      <c r="H60" s="81">
        <v>1988</v>
      </c>
      <c r="L60" s="53">
        <v>2500000</v>
      </c>
    </row>
    <row r="61" spans="1:12" ht="14.25" x14ac:dyDescent="0.2">
      <c r="A61" s="79" t="s">
        <v>769</v>
      </c>
      <c r="B61" s="34" t="s">
        <v>388</v>
      </c>
      <c r="C61" s="34" t="s">
        <v>389</v>
      </c>
      <c r="D61" s="34" t="s">
        <v>770</v>
      </c>
      <c r="E61" s="224" t="s">
        <v>771</v>
      </c>
      <c r="F61" s="34" t="s">
        <v>772</v>
      </c>
      <c r="G61" s="80" t="s">
        <v>490</v>
      </c>
      <c r="H61" s="81">
        <v>2023</v>
      </c>
    </row>
    <row r="62" spans="1:12" ht="14.25" x14ac:dyDescent="0.2">
      <c r="A62" s="79" t="s">
        <v>571</v>
      </c>
      <c r="B62" s="34" t="s">
        <v>388</v>
      </c>
      <c r="C62" s="52" t="s">
        <v>389</v>
      </c>
      <c r="D62" s="34"/>
      <c r="E62" t="s">
        <v>572</v>
      </c>
      <c r="F62" s="34" t="s">
        <v>573</v>
      </c>
      <c r="G62" s="80" t="s">
        <v>490</v>
      </c>
      <c r="H62" s="81">
        <v>2004</v>
      </c>
      <c r="L62" s="53">
        <v>5000000</v>
      </c>
    </row>
    <row r="63" spans="1:12" ht="14.25" x14ac:dyDescent="0.2">
      <c r="A63" s="79" t="s">
        <v>574</v>
      </c>
      <c r="B63" s="34" t="s">
        <v>388</v>
      </c>
      <c r="C63" s="52" t="s">
        <v>389</v>
      </c>
      <c r="D63" s="34"/>
      <c r="E63" t="s">
        <v>575</v>
      </c>
      <c r="F63" s="34" t="s">
        <v>576</v>
      </c>
      <c r="G63" s="80" t="s">
        <v>490</v>
      </c>
      <c r="H63" s="81">
        <v>2010</v>
      </c>
    </row>
    <row r="64" spans="1:12" ht="14.25" x14ac:dyDescent="0.2">
      <c r="A64" s="79" t="s">
        <v>577</v>
      </c>
      <c r="B64" s="34" t="s">
        <v>388</v>
      </c>
      <c r="C64" s="34" t="s">
        <v>284</v>
      </c>
      <c r="D64" s="34"/>
      <c r="E64" t="s">
        <v>578</v>
      </c>
      <c r="F64" s="34" t="s">
        <v>579</v>
      </c>
      <c r="G64" s="80" t="s">
        <v>490</v>
      </c>
      <c r="H64" s="81">
        <v>2004</v>
      </c>
      <c r="K64" s="52" t="s">
        <v>454</v>
      </c>
      <c r="L64" s="53">
        <v>0</v>
      </c>
    </row>
    <row r="65" spans="1:12" ht="14.25" x14ac:dyDescent="0.2">
      <c r="A65" s="79" t="s">
        <v>580</v>
      </c>
      <c r="B65" s="34" t="s">
        <v>388</v>
      </c>
      <c r="C65" s="34" t="s">
        <v>284</v>
      </c>
      <c r="D65" s="34"/>
      <c r="E65" t="s">
        <v>581</v>
      </c>
      <c r="F65" s="34" t="s">
        <v>582</v>
      </c>
      <c r="G65" s="80" t="s">
        <v>490</v>
      </c>
      <c r="H65" s="81">
        <v>2006</v>
      </c>
      <c r="L65" s="53">
        <v>5000000</v>
      </c>
    </row>
    <row r="66" spans="1:12" ht="14.25" x14ac:dyDescent="0.2">
      <c r="A66" s="79" t="s">
        <v>583</v>
      </c>
      <c r="B66" s="34" t="s">
        <v>388</v>
      </c>
      <c r="C66" s="52" t="s">
        <v>389</v>
      </c>
      <c r="D66" s="34"/>
      <c r="E66" t="s">
        <v>584</v>
      </c>
      <c r="F66" s="34" t="s">
        <v>585</v>
      </c>
      <c r="G66" s="80" t="s">
        <v>586</v>
      </c>
      <c r="H66" s="81">
        <v>2015</v>
      </c>
    </row>
    <row r="67" spans="1:12" ht="25.5" x14ac:dyDescent="0.2">
      <c r="A67" s="79" t="s">
        <v>587</v>
      </c>
      <c r="B67" s="34" t="s">
        <v>388</v>
      </c>
      <c r="C67" s="52" t="s">
        <v>389</v>
      </c>
      <c r="D67" s="34"/>
      <c r="E67" t="s">
        <v>588</v>
      </c>
      <c r="F67" s="34" t="s">
        <v>589</v>
      </c>
      <c r="G67" s="80" t="s">
        <v>590</v>
      </c>
      <c r="H67" s="81">
        <v>2007</v>
      </c>
      <c r="K67" s="52" t="s">
        <v>455</v>
      </c>
      <c r="L67" s="53">
        <v>0</v>
      </c>
    </row>
    <row r="68" spans="1:12" ht="14.25" x14ac:dyDescent="0.2">
      <c r="A68" s="82" t="s">
        <v>591</v>
      </c>
      <c r="B68" s="34" t="s">
        <v>498</v>
      </c>
      <c r="C68" s="34" t="s">
        <v>283</v>
      </c>
      <c r="D68" s="34"/>
      <c r="E68" t="s">
        <v>592</v>
      </c>
      <c r="F68" s="34" t="s">
        <v>593</v>
      </c>
      <c r="G68" s="80" t="s">
        <v>501</v>
      </c>
      <c r="H68" s="81">
        <v>1981</v>
      </c>
      <c r="L68" s="53">
        <v>1000000</v>
      </c>
    </row>
    <row r="69" spans="1:12" ht="25.5" x14ac:dyDescent="0.2">
      <c r="A69" s="79" t="s">
        <v>594</v>
      </c>
      <c r="B69" s="34" t="s">
        <v>388</v>
      </c>
      <c r="C69" s="52" t="s">
        <v>637</v>
      </c>
      <c r="D69" s="34"/>
      <c r="E69" t="s">
        <v>595</v>
      </c>
      <c r="F69" s="34" t="s">
        <v>596</v>
      </c>
      <c r="G69" s="80" t="s">
        <v>597</v>
      </c>
      <c r="H69" s="81">
        <v>2015</v>
      </c>
    </row>
    <row r="70" spans="1:12" ht="14.25" x14ac:dyDescent="0.2">
      <c r="A70" s="221" t="s">
        <v>753</v>
      </c>
      <c r="B70" s="34" t="s">
        <v>388</v>
      </c>
      <c r="C70" s="52" t="s">
        <v>389</v>
      </c>
      <c r="D70" s="96" t="s">
        <v>754</v>
      </c>
      <c r="E70" s="220" t="s">
        <v>751</v>
      </c>
      <c r="F70" s="96" t="s">
        <v>752</v>
      </c>
      <c r="G70" s="96" t="s">
        <v>490</v>
      </c>
      <c r="H70" s="52">
        <v>2023</v>
      </c>
    </row>
    <row r="71" spans="1:12" ht="14.25" x14ac:dyDescent="0.2">
      <c r="A71" s="79" t="s">
        <v>598</v>
      </c>
      <c r="B71" s="34" t="s">
        <v>388</v>
      </c>
      <c r="C71" s="52" t="s">
        <v>389</v>
      </c>
      <c r="D71" s="34"/>
      <c r="E71" t="s">
        <v>599</v>
      </c>
      <c r="F71" s="34" t="s">
        <v>600</v>
      </c>
      <c r="G71" s="80" t="s">
        <v>490</v>
      </c>
      <c r="H71" s="81">
        <v>2011</v>
      </c>
    </row>
    <row r="72" spans="1:12" ht="14.25" x14ac:dyDescent="0.2">
      <c r="A72" s="79" t="s">
        <v>601</v>
      </c>
      <c r="B72" s="34" t="s">
        <v>388</v>
      </c>
      <c r="C72" s="52" t="s">
        <v>389</v>
      </c>
      <c r="D72" s="34"/>
      <c r="E72" t="s">
        <v>602</v>
      </c>
      <c r="F72" s="34" t="s">
        <v>603</v>
      </c>
      <c r="G72" s="80" t="s">
        <v>604</v>
      </c>
      <c r="H72" s="81">
        <v>2017</v>
      </c>
    </row>
    <row r="73" spans="1:12" ht="14.25" x14ac:dyDescent="0.2">
      <c r="A73" s="79" t="s">
        <v>605</v>
      </c>
      <c r="B73" s="34" t="s">
        <v>388</v>
      </c>
      <c r="C73" s="34" t="s">
        <v>278</v>
      </c>
      <c r="D73" s="34" t="s">
        <v>731</v>
      </c>
      <c r="E73" t="s">
        <v>606</v>
      </c>
      <c r="F73" s="34" t="s">
        <v>607</v>
      </c>
      <c r="G73" s="80" t="s">
        <v>490</v>
      </c>
      <c r="H73" s="81">
        <v>2022</v>
      </c>
    </row>
    <row r="74" spans="1:12" ht="25.5" x14ac:dyDescent="0.2">
      <c r="A74" s="79" t="s">
        <v>608</v>
      </c>
      <c r="B74" s="34" t="s">
        <v>388</v>
      </c>
      <c r="C74" s="52" t="s">
        <v>389</v>
      </c>
      <c r="D74" s="34"/>
      <c r="E74" t="s">
        <v>609</v>
      </c>
      <c r="F74" s="34" t="s">
        <v>610</v>
      </c>
      <c r="G74" s="80" t="s">
        <v>611</v>
      </c>
      <c r="H74" s="81">
        <v>2003</v>
      </c>
    </row>
    <row r="75" spans="1:12" ht="14.25" x14ac:dyDescent="0.2">
      <c r="A75" s="79" t="s">
        <v>612</v>
      </c>
      <c r="B75" s="34" t="s">
        <v>498</v>
      </c>
      <c r="C75" s="34" t="s">
        <v>283</v>
      </c>
      <c r="D75" s="34"/>
      <c r="E75" t="s">
        <v>613</v>
      </c>
      <c r="F75" s="34" t="s">
        <v>614</v>
      </c>
      <c r="G75" s="80" t="s">
        <v>501</v>
      </c>
      <c r="H75" s="81">
        <v>1963</v>
      </c>
    </row>
    <row r="76" spans="1:12" ht="14.25" x14ac:dyDescent="0.2">
      <c r="A76" s="79" t="s">
        <v>615</v>
      </c>
      <c r="B76" s="34" t="s">
        <v>388</v>
      </c>
      <c r="C76" s="34" t="s">
        <v>279</v>
      </c>
      <c r="D76" s="34"/>
      <c r="E76" s="220" t="s">
        <v>760</v>
      </c>
      <c r="F76" s="34" t="s">
        <v>616</v>
      </c>
      <c r="G76" s="80" t="s">
        <v>570</v>
      </c>
      <c r="H76" s="81">
        <v>2014</v>
      </c>
    </row>
    <row r="77" spans="1:12" ht="14.25" x14ac:dyDescent="0.2">
      <c r="A77" s="79" t="s">
        <v>617</v>
      </c>
      <c r="B77" s="34" t="s">
        <v>388</v>
      </c>
      <c r="C77" s="52" t="s">
        <v>389</v>
      </c>
      <c r="D77" s="34"/>
      <c r="E77" t="s">
        <v>618</v>
      </c>
      <c r="F77" s="34" t="s">
        <v>619</v>
      </c>
      <c r="G77" s="80" t="s">
        <v>517</v>
      </c>
      <c r="H77" s="81">
        <v>2020</v>
      </c>
    </row>
    <row r="78" spans="1:12" ht="25.5" x14ac:dyDescent="0.2">
      <c r="A78" s="79" t="s">
        <v>620</v>
      </c>
      <c r="B78" s="34" t="s">
        <v>388</v>
      </c>
      <c r="C78" s="52" t="s">
        <v>389</v>
      </c>
      <c r="D78" s="34"/>
      <c r="E78" t="s">
        <v>621</v>
      </c>
      <c r="F78" s="34" t="s">
        <v>622</v>
      </c>
      <c r="G78" s="80" t="s">
        <v>749</v>
      </c>
      <c r="H78" s="81">
        <v>2001</v>
      </c>
    </row>
    <row r="79" spans="1:12" ht="14.25" x14ac:dyDescent="0.2">
      <c r="A79" s="79" t="s">
        <v>623</v>
      </c>
      <c r="B79" s="34" t="s">
        <v>388</v>
      </c>
      <c r="C79" s="52" t="s">
        <v>389</v>
      </c>
      <c r="D79" s="34"/>
      <c r="E79" t="s">
        <v>624</v>
      </c>
      <c r="F79" s="34" t="s">
        <v>625</v>
      </c>
      <c r="G79" s="80" t="s">
        <v>501</v>
      </c>
      <c r="H79" s="81">
        <v>2017</v>
      </c>
    </row>
    <row r="80" spans="1:12" ht="14.25" x14ac:dyDescent="0.2">
      <c r="A80" s="79" t="s">
        <v>626</v>
      </c>
      <c r="B80" s="34" t="s">
        <v>388</v>
      </c>
      <c r="C80" s="34" t="s">
        <v>285</v>
      </c>
      <c r="D80" s="34"/>
      <c r="E80" t="s">
        <v>627</v>
      </c>
      <c r="F80" s="34" t="s">
        <v>737</v>
      </c>
      <c r="G80" s="80" t="s">
        <v>517</v>
      </c>
      <c r="H80" s="81">
        <v>2003</v>
      </c>
    </row>
  </sheetData>
  <sheetProtection algorithmName="SHA-512" hashValue="D1dLEu0alpqwl2ecolyUrHZhW4eN0154LXoVUNYWHvJXs0y2kjCFwsfuEeJYPKlYMy+Sv+1rk6YXjs6H9lupnw==" saltValue="H1byJy5lAl04ipo8tY2TZg==" spinCount="100000" sheet="1" objects="1" scenarios="1"/>
  <autoFilter ref="A28:H75" xr:uid="{00000000-0009-0000-0000-000000000000}">
    <sortState xmlns:xlrd2="http://schemas.microsoft.com/office/spreadsheetml/2017/richdata2" ref="A29:H79">
      <sortCondition ref="A28:A75"/>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77">
    <cfRule type="expression" dxfId="0" priority="9">
      <formula>IF(VLOOKUP(C30,$A$80:$B$85,2,FALSE)=B30,TRUE,FALSE)</formula>
    </cfRule>
  </conditionalFormatting>
  <hyperlinks>
    <hyperlink ref="I14" r:id="rId1" xr:uid="{00000000-0004-0000-0000-000000000000}"/>
    <hyperlink ref="I12" r:id="rId2" xr:uid="{00000000-0004-0000-0000-000001000000}"/>
    <hyperlink ref="E29" r:id="rId3" xr:uid="{4D06D99F-CC63-4ACC-AB1A-3E295E1EEC03}"/>
    <hyperlink ref="I15" r:id="rId4" xr:uid="{2327E2EB-9AB3-49EE-AA37-9344C6182D36}"/>
    <hyperlink ref="E40" r:id="rId5" display="adele@smitk.co.za" xr:uid="{65D40227-D3C1-44EF-9A90-BECCAEB3699E}"/>
    <hyperlink ref="E52" r:id="rId6" display="info@smitk.co.za" xr:uid="{0848934B-CB1E-46F4-93DE-F887D044EF70}"/>
    <hyperlink ref="E30" r:id="rId7" xr:uid="{517E891E-8B31-430B-9E7F-771720975434}"/>
    <hyperlink ref="E61" r:id="rId8" xr:uid="{B4B40B1F-FEAB-4FCC-88DB-0848BD8AFD22}"/>
    <hyperlink ref="E56" r:id="rId9" xr:uid="{B969164E-405A-4341-9B42-A20516A5C684}"/>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sheetPr>
  <dimension ref="A1:I865"/>
  <sheetViews>
    <sheetView tabSelected="1" view="pageBreakPreview" zoomScale="85" zoomScaleNormal="85" zoomScaleSheetLayoutView="85" workbookViewId="0">
      <selection activeCell="A20" sqref="A20"/>
    </sheetView>
  </sheetViews>
  <sheetFormatPr defaultColWidth="9.140625" defaultRowHeight="10.5" outlineLevelRow="3" x14ac:dyDescent="0.15"/>
  <cols>
    <col min="1" max="1" width="64.140625" style="9" customWidth="1"/>
    <col min="2" max="2" width="17" style="195" customWidth="1"/>
    <col min="3" max="3" width="31.28515625" style="196" customWidth="1"/>
    <col min="4" max="4" width="12.7109375" style="197" customWidth="1"/>
    <col min="5" max="5" width="20" style="196" customWidth="1"/>
    <col min="6" max="6" width="20.7109375" style="9" customWidth="1"/>
    <col min="7" max="7" width="27.85546875" style="196" customWidth="1"/>
    <col min="8" max="8" width="9.140625" style="9"/>
    <col min="9" max="9" width="9.140625" style="9" hidden="1" customWidth="1"/>
    <col min="10" max="16384" width="9.140625" style="9"/>
  </cols>
  <sheetData>
    <row r="1" spans="1:7" ht="27.75" customHeight="1" x14ac:dyDescent="0.15">
      <c r="A1" s="236"/>
      <c r="B1" s="416" t="s">
        <v>277</v>
      </c>
      <c r="C1" s="416"/>
      <c r="D1" s="416"/>
      <c r="E1" s="416"/>
      <c r="F1" s="414"/>
      <c r="G1" s="414"/>
    </row>
    <row r="2" spans="1:7" ht="27.75" customHeight="1" x14ac:dyDescent="0.15">
      <c r="A2" s="236"/>
      <c r="B2" s="415" t="str">
        <f>IF(VLOOKUP(Broker_House,Lists!$B$2:$I$16,4,FALSE)="","",VLOOKUP(Broker_House,Lists!$B$2:$I$16,4,FALSE))</f>
        <v>10 Windsor Str | Tzaneen | 0850</v>
      </c>
      <c r="C2" s="415"/>
      <c r="D2" s="415"/>
      <c r="E2" s="415"/>
      <c r="F2" s="414"/>
      <c r="G2" s="414"/>
    </row>
    <row r="3" spans="1:7" ht="20.100000000000001" customHeight="1" x14ac:dyDescent="0.2">
      <c r="A3" s="236"/>
      <c r="B3" s="306" t="str">
        <f>IF(B2="","",VLOOKUP(Broker_House,Lists!$B$2:$I$16,5,FALSE))</f>
        <v>Po Box 3314 | Tzaneen | 0850</v>
      </c>
      <c r="C3" s="306"/>
      <c r="D3" s="306"/>
      <c r="E3" s="306"/>
      <c r="F3" s="414"/>
      <c r="G3" s="414"/>
    </row>
    <row r="4" spans="1:7" ht="20.100000000000001" customHeight="1" x14ac:dyDescent="0.2">
      <c r="A4" s="236"/>
      <c r="B4" s="306"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E-mail: info@smitk.co.za</v>
      </c>
      <c r="C4" s="306"/>
      <c r="D4" s="306"/>
      <c r="E4" s="306"/>
      <c r="F4" s="414"/>
      <c r="G4" s="414"/>
    </row>
    <row r="5" spans="1:7" ht="20.100000000000001" customHeight="1" x14ac:dyDescent="0.2">
      <c r="A5" s="236"/>
      <c r="B5" s="306" t="str">
        <f>IF(B2="","",CONCATENATE("FSP No: ",VLOOKUP(Broker_House,Lists!$B$2:$I$16,3,FALSE)))</f>
        <v>FSP No: 11184</v>
      </c>
      <c r="C5" s="306"/>
      <c r="D5" s="306"/>
      <c r="E5" s="306"/>
      <c r="F5" s="414"/>
      <c r="G5" s="414"/>
    </row>
    <row r="6" spans="1:7" ht="20.100000000000001" customHeight="1" x14ac:dyDescent="0.2">
      <c r="A6" s="118" t="str">
        <f>CONCATENATE("Advising Broker - FSP No. ",VLOOKUP(Broker_House,Lists!$B$2:$D$16,3,FALSE))</f>
        <v>Advising Broker - FSP No. 11184</v>
      </c>
      <c r="B6" s="269"/>
      <c r="C6" s="269"/>
      <c r="D6" s="269"/>
      <c r="E6" s="269"/>
      <c r="F6" s="269" t="str">
        <f>IF(Broker_House=Lists!$O$2,"","Administrator - FSP No. 11184")</f>
        <v/>
      </c>
      <c r="G6" s="269"/>
    </row>
    <row r="7" spans="1:7" ht="20.100000000000001" customHeight="1" collapsed="1" thickBot="1" x14ac:dyDescent="0.25">
      <c r="A7" s="121"/>
      <c r="B7" s="121"/>
      <c r="C7" s="121"/>
      <c r="D7" s="121"/>
      <c r="E7" s="121"/>
      <c r="F7" s="121"/>
      <c r="G7" s="121"/>
    </row>
    <row r="8" spans="1:7" s="122" customFormat="1" ht="20.100000000000001" hidden="1" customHeight="1" outlineLevel="1" x14ac:dyDescent="0.2">
      <c r="A8" s="397" t="s">
        <v>178</v>
      </c>
      <c r="B8" s="397"/>
      <c r="C8" s="397"/>
      <c r="D8" s="397"/>
      <c r="E8" s="397"/>
      <c r="F8" s="397"/>
      <c r="G8" s="397"/>
    </row>
    <row r="9" spans="1:7" s="122" customFormat="1" ht="20.100000000000001" hidden="1" customHeight="1" outlineLevel="1" x14ac:dyDescent="0.2">
      <c r="A9" s="397" t="s">
        <v>470</v>
      </c>
      <c r="B9" s="397"/>
      <c r="C9" s="397"/>
      <c r="D9" s="397"/>
      <c r="E9" s="397"/>
      <c r="F9" s="397"/>
      <c r="G9" s="397"/>
    </row>
    <row r="10" spans="1:7" s="122" customFormat="1" ht="20.100000000000001" hidden="1" customHeight="1" outlineLevel="1" x14ac:dyDescent="0.2">
      <c r="A10" s="397" t="s">
        <v>144</v>
      </c>
      <c r="B10" s="397"/>
      <c r="C10" s="397"/>
      <c r="D10" s="397"/>
      <c r="E10" s="397"/>
      <c r="F10" s="397"/>
      <c r="G10" s="397"/>
    </row>
    <row r="11" spans="1:7" s="122" customFormat="1" ht="20.25" hidden="1" customHeight="1" outlineLevel="1" x14ac:dyDescent="0.2">
      <c r="A11" s="397" t="s">
        <v>1</v>
      </c>
      <c r="B11" s="397"/>
      <c r="C11" s="397"/>
      <c r="D11" s="397"/>
      <c r="E11" s="397"/>
      <c r="F11" s="397"/>
      <c r="G11" s="397"/>
    </row>
    <row r="12" spans="1:7" s="122" customFormat="1" ht="20.100000000000001" hidden="1" customHeight="1" outlineLevel="1" x14ac:dyDescent="0.2">
      <c r="A12" s="397" t="s">
        <v>141</v>
      </c>
      <c r="B12" s="397"/>
      <c r="C12" s="397"/>
      <c r="D12" s="397"/>
      <c r="E12" s="397"/>
      <c r="F12" s="397"/>
      <c r="G12" s="397"/>
    </row>
    <row r="13" spans="1:7" s="122" customFormat="1" ht="20.100000000000001" customHeight="1" thickBot="1" x14ac:dyDescent="0.25">
      <c r="A13" s="417" t="s">
        <v>2</v>
      </c>
      <c r="B13" s="417"/>
      <c r="C13" s="417"/>
      <c r="D13" s="417"/>
      <c r="E13" s="417"/>
      <c r="F13" s="417"/>
      <c r="G13" s="417"/>
    </row>
    <row r="14" spans="1:7" s="122" customFormat="1" ht="29.25" customHeight="1" thickBot="1" x14ac:dyDescent="0.25">
      <c r="A14" s="418" t="s">
        <v>471</v>
      </c>
      <c r="B14" s="418"/>
      <c r="C14" s="418"/>
      <c r="D14" s="418"/>
      <c r="E14" s="418"/>
      <c r="F14" s="418"/>
      <c r="G14" s="418"/>
    </row>
    <row r="15" spans="1:7" s="123" customFormat="1" ht="30" customHeight="1" thickBot="1" x14ac:dyDescent="0.25">
      <c r="A15" s="418" t="s">
        <v>138</v>
      </c>
      <c r="B15" s="418"/>
      <c r="C15" s="418"/>
      <c r="D15" s="418"/>
      <c r="E15" s="418"/>
      <c r="F15" s="418"/>
      <c r="G15" s="418"/>
    </row>
    <row r="16" spans="1:7" s="124" customFormat="1" ht="30" customHeight="1" x14ac:dyDescent="0.2">
      <c r="A16" s="100" t="s">
        <v>3</v>
      </c>
      <c r="B16" s="429" t="str">
        <f>VLOOKUP(Broker_Name,Broker_Table,3,FALSE)</f>
        <v>Smit &amp; Kie Brokers (Pty) Ltd</v>
      </c>
      <c r="C16" s="430"/>
      <c r="D16" s="430"/>
      <c r="E16" s="431"/>
      <c r="F16" s="1" t="s">
        <v>4</v>
      </c>
      <c r="G16" s="108"/>
    </row>
    <row r="17" spans="1:7" s="125" customFormat="1" ht="30" customHeight="1" x14ac:dyDescent="0.2">
      <c r="A17" s="101" t="s">
        <v>5</v>
      </c>
      <c r="B17" s="432"/>
      <c r="C17" s="433"/>
      <c r="D17" s="433"/>
      <c r="E17" s="433"/>
      <c r="F17" s="433"/>
      <c r="G17" s="433"/>
    </row>
    <row r="18" spans="1:7" s="124" customFormat="1" ht="30" customHeight="1" x14ac:dyDescent="0.2">
      <c r="A18" s="102" t="s">
        <v>6</v>
      </c>
      <c r="B18" s="419"/>
      <c r="C18" s="419"/>
      <c r="D18" s="419"/>
      <c r="E18" s="419"/>
      <c r="F18" s="419"/>
      <c r="G18" s="434"/>
    </row>
    <row r="19" spans="1:7" s="124" customFormat="1" ht="30" customHeight="1" x14ac:dyDescent="0.2">
      <c r="A19" s="102" t="s">
        <v>7</v>
      </c>
      <c r="B19" s="419"/>
      <c r="C19" s="419"/>
      <c r="D19" s="419"/>
      <c r="E19" s="419"/>
      <c r="F19" s="419"/>
      <c r="G19" s="434"/>
    </row>
    <row r="20" spans="1:7" s="124" customFormat="1" ht="30" customHeight="1" x14ac:dyDescent="0.2">
      <c r="A20" s="102" t="s">
        <v>8</v>
      </c>
      <c r="B20" s="435" t="s">
        <v>19</v>
      </c>
      <c r="C20" s="435"/>
      <c r="D20" s="435"/>
      <c r="E20" s="398" t="s">
        <v>9</v>
      </c>
      <c r="F20" s="399"/>
      <c r="G20" s="109" t="s">
        <v>19</v>
      </c>
    </row>
    <row r="21" spans="1:7" s="124" customFormat="1" ht="30" customHeight="1" x14ac:dyDescent="0.2">
      <c r="A21" s="102" t="s">
        <v>10</v>
      </c>
      <c r="B21" s="419"/>
      <c r="C21" s="419"/>
      <c r="D21" s="419"/>
      <c r="E21" s="398" t="s">
        <v>11</v>
      </c>
      <c r="F21" s="399"/>
      <c r="G21" s="110" t="s">
        <v>727</v>
      </c>
    </row>
    <row r="22" spans="1:7" s="124" customFormat="1" ht="30" customHeight="1" x14ac:dyDescent="0.2">
      <c r="A22" s="102" t="s">
        <v>12</v>
      </c>
      <c r="B22" s="419"/>
      <c r="C22" s="419"/>
      <c r="D22" s="419"/>
      <c r="E22" s="398" t="s">
        <v>13</v>
      </c>
      <c r="F22" s="399"/>
      <c r="G22" s="109"/>
    </row>
    <row r="23" spans="1:7" s="124" customFormat="1" ht="30" customHeight="1" x14ac:dyDescent="0.2">
      <c r="A23" s="102" t="s">
        <v>14</v>
      </c>
      <c r="B23" s="439"/>
      <c r="C23" s="419"/>
      <c r="D23" s="419"/>
      <c r="E23" s="398" t="s">
        <v>15</v>
      </c>
      <c r="F23" s="399"/>
      <c r="G23" s="109"/>
    </row>
    <row r="24" spans="1:7" s="124" customFormat="1" ht="30" customHeight="1" thickBot="1" x14ac:dyDescent="0.25">
      <c r="A24" s="102" t="s">
        <v>661</v>
      </c>
      <c r="B24" s="419"/>
      <c r="C24" s="419"/>
      <c r="D24" s="419"/>
      <c r="E24" s="398" t="s">
        <v>16</v>
      </c>
      <c r="F24" s="399"/>
      <c r="G24" s="110"/>
    </row>
    <row r="25" spans="1:7" s="124" customFormat="1" ht="30" customHeight="1" thickBot="1" x14ac:dyDescent="0.25">
      <c r="A25" s="418" t="s">
        <v>463</v>
      </c>
      <c r="B25" s="418"/>
      <c r="C25" s="418"/>
      <c r="D25" s="418"/>
      <c r="E25" s="418"/>
      <c r="F25" s="418"/>
      <c r="G25" s="418"/>
    </row>
    <row r="26" spans="1:7" s="124" customFormat="1" ht="30" customHeight="1" x14ac:dyDescent="0.2">
      <c r="A26" s="97" t="s">
        <v>477</v>
      </c>
      <c r="B26" s="443" t="s">
        <v>307</v>
      </c>
      <c r="C26" s="444"/>
      <c r="D26" s="445" t="s">
        <v>464</v>
      </c>
      <c r="E26" s="446"/>
      <c r="F26" s="445" t="s">
        <v>465</v>
      </c>
      <c r="G26" s="452"/>
    </row>
    <row r="27" spans="1:7" s="124" customFormat="1" ht="30" customHeight="1" x14ac:dyDescent="0.2">
      <c r="A27" s="111" t="s">
        <v>19</v>
      </c>
      <c r="B27" s="447" t="s">
        <v>19</v>
      </c>
      <c r="C27" s="448"/>
      <c r="D27" s="447" t="s">
        <v>19</v>
      </c>
      <c r="E27" s="451"/>
      <c r="F27" s="447" t="s">
        <v>19</v>
      </c>
      <c r="G27" s="448"/>
    </row>
    <row r="28" spans="1:7" s="124" customFormat="1" ht="30" customHeight="1" x14ac:dyDescent="0.2">
      <c r="A28" s="111" t="s">
        <v>19</v>
      </c>
      <c r="B28" s="447" t="s">
        <v>19</v>
      </c>
      <c r="C28" s="448"/>
      <c r="D28" s="447" t="s">
        <v>19</v>
      </c>
      <c r="E28" s="451"/>
      <c r="F28" s="447" t="s">
        <v>19</v>
      </c>
      <c r="G28" s="448"/>
    </row>
    <row r="29" spans="1:7" s="124" customFormat="1" ht="30" customHeight="1" x14ac:dyDescent="0.2">
      <c r="A29" s="111" t="s">
        <v>19</v>
      </c>
      <c r="B29" s="449" t="s">
        <v>19</v>
      </c>
      <c r="C29" s="450"/>
      <c r="D29" s="447" t="s">
        <v>19</v>
      </c>
      <c r="E29" s="451"/>
      <c r="F29" s="447" t="s">
        <v>19</v>
      </c>
      <c r="G29" s="448"/>
    </row>
    <row r="30" spans="1:7" s="124" customFormat="1" ht="30" customHeight="1" x14ac:dyDescent="0.2">
      <c r="A30" s="111" t="s">
        <v>19</v>
      </c>
      <c r="B30" s="449" t="s">
        <v>19</v>
      </c>
      <c r="C30" s="450"/>
      <c r="D30" s="449" t="s">
        <v>19</v>
      </c>
      <c r="E30" s="450"/>
      <c r="F30" s="447" t="s">
        <v>19</v>
      </c>
      <c r="G30" s="448"/>
    </row>
    <row r="31" spans="1:7" s="124" customFormat="1" ht="30" customHeight="1" x14ac:dyDescent="0.2">
      <c r="A31" s="102" t="s">
        <v>17</v>
      </c>
      <c r="B31" s="386"/>
      <c r="C31" s="386"/>
      <c r="D31" s="386"/>
      <c r="E31" s="386"/>
      <c r="F31" s="386"/>
      <c r="G31" s="420"/>
    </row>
    <row r="32" spans="1:7" s="124" customFormat="1" ht="30" customHeight="1" x14ac:dyDescent="0.2">
      <c r="A32" s="102" t="s">
        <v>18</v>
      </c>
      <c r="B32" s="386" t="s">
        <v>19</v>
      </c>
      <c r="C32" s="386"/>
      <c r="D32" s="386"/>
      <c r="E32" s="386"/>
      <c r="F32" s="386"/>
      <c r="G32" s="420"/>
    </row>
    <row r="33" spans="1:7" s="124" customFormat="1" ht="30" customHeight="1" thickBot="1" x14ac:dyDescent="0.25">
      <c r="A33" s="102" t="s">
        <v>20</v>
      </c>
      <c r="B33" s="404" t="s">
        <v>19</v>
      </c>
      <c r="C33" s="404"/>
      <c r="D33" s="404"/>
      <c r="E33" s="404"/>
      <c r="F33" s="404"/>
      <c r="G33" s="405"/>
    </row>
    <row r="34" spans="1:7" s="123" customFormat="1" ht="30" customHeight="1" collapsed="1" thickTop="1" thickBot="1" x14ac:dyDescent="0.25">
      <c r="A34" s="103" t="s">
        <v>21</v>
      </c>
      <c r="B34" s="440" t="s">
        <v>35</v>
      </c>
      <c r="C34" s="440"/>
      <c r="D34" s="440"/>
      <c r="E34" s="440"/>
      <c r="F34" s="440"/>
      <c r="G34" s="441"/>
    </row>
    <row r="35" spans="1:7" s="123" customFormat="1" ht="30" hidden="1" customHeight="1" outlineLevel="1" thickTop="1" x14ac:dyDescent="0.2">
      <c r="A35" s="406" t="s">
        <v>23</v>
      </c>
      <c r="B35" s="423" t="s">
        <v>24</v>
      </c>
      <c r="C35" s="424"/>
      <c r="D35" s="425" t="s">
        <v>87</v>
      </c>
      <c r="E35" s="426"/>
      <c r="F35" s="215" t="s">
        <v>675</v>
      </c>
      <c r="G35" s="129"/>
    </row>
    <row r="36" spans="1:7" s="123" customFormat="1" ht="30" hidden="1" customHeight="1" outlineLevel="1" x14ac:dyDescent="0.2">
      <c r="A36" s="407"/>
      <c r="B36" s="400" t="s">
        <v>25</v>
      </c>
      <c r="C36" s="401"/>
      <c r="D36" s="408" t="s">
        <v>677</v>
      </c>
      <c r="E36" s="409"/>
      <c r="F36" s="2" t="s">
        <v>26</v>
      </c>
      <c r="G36" s="126"/>
    </row>
    <row r="37" spans="1:7" s="123" customFormat="1" ht="30" hidden="1" customHeight="1" outlineLevel="1" x14ac:dyDescent="0.2">
      <c r="A37" s="407"/>
      <c r="B37" s="400" t="s">
        <v>27</v>
      </c>
      <c r="C37" s="401"/>
      <c r="D37" s="408" t="s">
        <v>22</v>
      </c>
      <c r="E37" s="409"/>
      <c r="F37" s="2" t="s">
        <v>28</v>
      </c>
      <c r="G37" s="126"/>
    </row>
    <row r="38" spans="1:7" s="123" customFormat="1" ht="30" hidden="1" customHeight="1" outlineLevel="1" x14ac:dyDescent="0.2">
      <c r="A38" s="407"/>
      <c r="B38" s="400" t="s">
        <v>29</v>
      </c>
      <c r="C38" s="401"/>
      <c r="D38" s="408" t="s">
        <v>22</v>
      </c>
      <c r="E38" s="409"/>
      <c r="F38" s="2" t="s">
        <v>30</v>
      </c>
      <c r="G38" s="126" t="s">
        <v>22</v>
      </c>
    </row>
    <row r="39" spans="1:7" s="123" customFormat="1" ht="30" hidden="1" customHeight="1" outlineLevel="1" x14ac:dyDescent="0.2">
      <c r="A39" s="407"/>
      <c r="B39" s="400" t="s">
        <v>32</v>
      </c>
      <c r="C39" s="401"/>
      <c r="D39" s="402" t="s">
        <v>22</v>
      </c>
      <c r="E39" s="403"/>
      <c r="F39" s="2" t="s">
        <v>33</v>
      </c>
      <c r="G39" s="128" t="s">
        <v>35</v>
      </c>
    </row>
    <row r="40" spans="1:7" s="123" customFormat="1" ht="30" hidden="1" customHeight="1" outlineLevel="1" x14ac:dyDescent="0.2">
      <c r="A40" s="407"/>
      <c r="B40" s="400" t="s">
        <v>676</v>
      </c>
      <c r="C40" s="401"/>
      <c r="D40" s="402" t="s">
        <v>22</v>
      </c>
      <c r="E40" s="403"/>
      <c r="F40" s="2" t="s">
        <v>34</v>
      </c>
      <c r="G40" s="128" t="s">
        <v>22</v>
      </c>
    </row>
    <row r="41" spans="1:7" s="123" customFormat="1" ht="30" hidden="1" customHeight="1" outlineLevel="1" x14ac:dyDescent="0.2">
      <c r="A41" s="407"/>
      <c r="B41" s="410" t="s">
        <v>36</v>
      </c>
      <c r="C41" s="410"/>
      <c r="D41" s="411"/>
      <c r="E41" s="411"/>
      <c r="F41" s="411"/>
      <c r="G41" s="402"/>
    </row>
    <row r="42" spans="1:7" s="123" customFormat="1" ht="31.5" hidden="1" customHeight="1" outlineLevel="1" thickBot="1" x14ac:dyDescent="0.25">
      <c r="A42" s="104" t="s">
        <v>37</v>
      </c>
      <c r="B42" s="394"/>
      <c r="C42" s="412"/>
      <c r="D42" s="412"/>
      <c r="E42" s="412"/>
      <c r="F42" s="412"/>
      <c r="G42" s="412"/>
    </row>
    <row r="43" spans="1:7" s="123" customFormat="1" ht="9.75" customHeight="1" collapsed="1" thickTop="1" thickBot="1" x14ac:dyDescent="0.25">
      <c r="A43" s="104"/>
      <c r="B43" s="394"/>
      <c r="C43" s="412"/>
      <c r="D43" s="412"/>
      <c r="E43" s="412"/>
      <c r="F43" s="412"/>
      <c r="G43" s="412"/>
    </row>
    <row r="44" spans="1:7" s="123" customFormat="1" ht="30" hidden="1" customHeight="1" outlineLevel="1" thickTop="1" x14ac:dyDescent="0.2">
      <c r="A44" s="421" t="s">
        <v>38</v>
      </c>
      <c r="B44" s="423" t="s">
        <v>24</v>
      </c>
      <c r="C44" s="424"/>
      <c r="D44" s="425" t="s">
        <v>87</v>
      </c>
      <c r="E44" s="426"/>
      <c r="F44" s="2" t="s">
        <v>675</v>
      </c>
      <c r="G44" s="129"/>
    </row>
    <row r="45" spans="1:7" s="123" customFormat="1" ht="30" hidden="1" customHeight="1" outlineLevel="1" x14ac:dyDescent="0.2">
      <c r="A45" s="422"/>
      <c r="B45" s="400" t="s">
        <v>25</v>
      </c>
      <c r="C45" s="401"/>
      <c r="D45" s="408" t="s">
        <v>677</v>
      </c>
      <c r="E45" s="409"/>
      <c r="F45" s="2" t="s">
        <v>26</v>
      </c>
      <c r="G45" s="126"/>
    </row>
    <row r="46" spans="1:7" s="123" customFormat="1" ht="30" hidden="1" customHeight="1" outlineLevel="1" x14ac:dyDescent="0.2">
      <c r="A46" s="422"/>
      <c r="B46" s="400" t="s">
        <v>27</v>
      </c>
      <c r="C46" s="401"/>
      <c r="D46" s="408" t="s">
        <v>22</v>
      </c>
      <c r="E46" s="409"/>
      <c r="F46" s="2" t="s">
        <v>28</v>
      </c>
      <c r="G46" s="126" t="s">
        <v>22</v>
      </c>
    </row>
    <row r="47" spans="1:7" s="123" customFormat="1" ht="30" hidden="1" customHeight="1" outlineLevel="1" x14ac:dyDescent="0.2">
      <c r="A47" s="422"/>
      <c r="B47" s="400" t="s">
        <v>29</v>
      </c>
      <c r="C47" s="401"/>
      <c r="D47" s="408" t="s">
        <v>22</v>
      </c>
      <c r="E47" s="409"/>
      <c r="F47" s="2" t="s">
        <v>30</v>
      </c>
      <c r="G47" s="126" t="s">
        <v>22</v>
      </c>
    </row>
    <row r="48" spans="1:7" s="123" customFormat="1" ht="30" hidden="1" customHeight="1" outlineLevel="1" x14ac:dyDescent="0.2">
      <c r="A48" s="422"/>
      <c r="B48" s="400" t="s">
        <v>32</v>
      </c>
      <c r="C48" s="401"/>
      <c r="D48" s="402" t="s">
        <v>22</v>
      </c>
      <c r="E48" s="403"/>
      <c r="F48" s="2" t="s">
        <v>33</v>
      </c>
      <c r="G48" s="119" t="s">
        <v>22</v>
      </c>
    </row>
    <row r="49" spans="1:7" s="123" customFormat="1" ht="30" hidden="1" customHeight="1" outlineLevel="1" x14ac:dyDescent="0.2">
      <c r="A49" s="422"/>
      <c r="B49" s="400" t="s">
        <v>676</v>
      </c>
      <c r="C49" s="401"/>
      <c r="D49" s="402" t="s">
        <v>22</v>
      </c>
      <c r="E49" s="403"/>
      <c r="F49" s="2" t="s">
        <v>34</v>
      </c>
      <c r="G49" s="119" t="s">
        <v>22</v>
      </c>
    </row>
    <row r="50" spans="1:7" s="123" customFormat="1" ht="30" hidden="1" customHeight="1" outlineLevel="1" x14ac:dyDescent="0.2">
      <c r="A50" s="422"/>
      <c r="B50" s="410" t="s">
        <v>36</v>
      </c>
      <c r="C50" s="410"/>
      <c r="D50" s="411"/>
      <c r="E50" s="411"/>
      <c r="F50" s="411"/>
      <c r="G50" s="402"/>
    </row>
    <row r="51" spans="1:7" s="123" customFormat="1" ht="30" hidden="1" customHeight="1" outlineLevel="1" thickBot="1" x14ac:dyDescent="0.25">
      <c r="A51" s="104" t="s">
        <v>39</v>
      </c>
      <c r="B51" s="394"/>
      <c r="C51" s="412"/>
      <c r="D51" s="412"/>
      <c r="E51" s="412"/>
      <c r="F51" s="412"/>
      <c r="G51" s="412"/>
    </row>
    <row r="52" spans="1:7" s="123" customFormat="1" ht="13.5" customHeight="1" collapsed="1" thickTop="1" thickBot="1" x14ac:dyDescent="0.25">
      <c r="A52" s="98"/>
      <c r="B52" s="413"/>
      <c r="C52" s="413"/>
      <c r="D52" s="413"/>
      <c r="E52" s="413"/>
      <c r="F52" s="413"/>
      <c r="G52" s="413"/>
    </row>
    <row r="53" spans="1:7" s="123" customFormat="1" ht="30" hidden="1" customHeight="1" outlineLevel="1" thickTop="1" x14ac:dyDescent="0.2">
      <c r="A53" s="421" t="s">
        <v>40</v>
      </c>
      <c r="B53" s="423" t="s">
        <v>24</v>
      </c>
      <c r="C53" s="424"/>
      <c r="D53" s="427" t="s">
        <v>87</v>
      </c>
      <c r="E53" s="428"/>
      <c r="F53" s="2" t="s">
        <v>675</v>
      </c>
      <c r="G53" s="130"/>
    </row>
    <row r="54" spans="1:7" s="123" customFormat="1" ht="30" hidden="1" customHeight="1" outlineLevel="1" x14ac:dyDescent="0.2">
      <c r="A54" s="422"/>
      <c r="B54" s="400" t="s">
        <v>25</v>
      </c>
      <c r="C54" s="401"/>
      <c r="D54" s="402" t="s">
        <v>677</v>
      </c>
      <c r="E54" s="403"/>
      <c r="F54" s="2" t="s">
        <v>26</v>
      </c>
      <c r="G54" s="128"/>
    </row>
    <row r="55" spans="1:7" s="123" customFormat="1" ht="30" hidden="1" customHeight="1" outlineLevel="1" x14ac:dyDescent="0.2">
      <c r="A55" s="422"/>
      <c r="B55" s="400" t="s">
        <v>27</v>
      </c>
      <c r="C55" s="401"/>
      <c r="D55" s="402" t="s">
        <v>41</v>
      </c>
      <c r="E55" s="403"/>
      <c r="F55" s="2" t="s">
        <v>28</v>
      </c>
      <c r="G55" s="128" t="s">
        <v>22</v>
      </c>
    </row>
    <row r="56" spans="1:7" s="123" customFormat="1" ht="30" hidden="1" customHeight="1" outlineLevel="1" x14ac:dyDescent="0.2">
      <c r="A56" s="422"/>
      <c r="B56" s="400" t="s">
        <v>29</v>
      </c>
      <c r="C56" s="401"/>
      <c r="D56" s="402" t="s">
        <v>22</v>
      </c>
      <c r="E56" s="403"/>
      <c r="F56" s="2" t="s">
        <v>30</v>
      </c>
      <c r="G56" s="128" t="s">
        <v>22</v>
      </c>
    </row>
    <row r="57" spans="1:7" s="123" customFormat="1" ht="30" hidden="1" customHeight="1" outlineLevel="1" x14ac:dyDescent="0.2">
      <c r="A57" s="422"/>
      <c r="B57" s="400" t="s">
        <v>32</v>
      </c>
      <c r="C57" s="401"/>
      <c r="D57" s="402" t="s">
        <v>22</v>
      </c>
      <c r="E57" s="403"/>
      <c r="F57" s="2" t="s">
        <v>33</v>
      </c>
      <c r="G57" s="119" t="s">
        <v>22</v>
      </c>
    </row>
    <row r="58" spans="1:7" s="123" customFormat="1" ht="30" hidden="1" customHeight="1" outlineLevel="1" x14ac:dyDescent="0.2">
      <c r="A58" s="422"/>
      <c r="B58" s="400" t="s">
        <v>676</v>
      </c>
      <c r="C58" s="401"/>
      <c r="D58" s="402" t="s">
        <v>22</v>
      </c>
      <c r="E58" s="403"/>
      <c r="F58" s="2" t="s">
        <v>34</v>
      </c>
      <c r="G58" s="119" t="s">
        <v>22</v>
      </c>
    </row>
    <row r="59" spans="1:7" s="123" customFormat="1" ht="30" hidden="1" customHeight="1" outlineLevel="1" x14ac:dyDescent="0.2">
      <c r="A59" s="422"/>
      <c r="B59" s="410" t="s">
        <v>36</v>
      </c>
      <c r="C59" s="410"/>
      <c r="D59" s="411"/>
      <c r="E59" s="411"/>
      <c r="F59" s="411"/>
      <c r="G59" s="402"/>
    </row>
    <row r="60" spans="1:7" s="123" customFormat="1" ht="30" hidden="1" customHeight="1" outlineLevel="1" thickBot="1" x14ac:dyDescent="0.25">
      <c r="A60" s="104" t="s">
        <v>42</v>
      </c>
      <c r="B60" s="393"/>
      <c r="C60" s="393"/>
      <c r="D60" s="393"/>
      <c r="E60" s="393"/>
      <c r="F60" s="393"/>
      <c r="G60" s="394"/>
    </row>
    <row r="61" spans="1:7" s="123" customFormat="1" ht="30" customHeight="1" collapsed="1" thickTop="1" thickBot="1" x14ac:dyDescent="0.25">
      <c r="A61" s="395"/>
      <c r="B61" s="395"/>
      <c r="C61" s="395"/>
      <c r="D61" s="395"/>
      <c r="E61" s="395"/>
      <c r="F61" s="395"/>
      <c r="G61" s="395"/>
    </row>
    <row r="62" spans="1:7" s="123" customFormat="1" ht="30" hidden="1" customHeight="1" outlineLevel="2" thickTop="1" x14ac:dyDescent="0.2">
      <c r="A62" s="396" t="s">
        <v>259</v>
      </c>
      <c r="B62" s="292"/>
      <c r="C62" s="292"/>
      <c r="D62" s="292"/>
      <c r="E62" s="292"/>
      <c r="F62" s="292"/>
      <c r="G62" s="292"/>
    </row>
    <row r="63" spans="1:7" s="131" customFormat="1" ht="30" hidden="1" customHeight="1" outlineLevel="2" x14ac:dyDescent="0.2">
      <c r="A63" s="387" t="s">
        <v>649</v>
      </c>
      <c r="B63" s="387"/>
      <c r="C63" s="387"/>
      <c r="D63" s="387"/>
      <c r="E63" s="387"/>
      <c r="F63" s="453" t="s">
        <v>22</v>
      </c>
      <c r="G63" s="454"/>
    </row>
    <row r="64" spans="1:7" s="131" customFormat="1" ht="30" hidden="1" customHeight="1" outlineLevel="2" x14ac:dyDescent="0.2">
      <c r="A64" s="387" t="s">
        <v>650</v>
      </c>
      <c r="B64" s="387"/>
      <c r="C64" s="387"/>
      <c r="D64" s="387"/>
      <c r="E64" s="387"/>
      <c r="F64" s="453" t="s">
        <v>22</v>
      </c>
      <c r="G64" s="454"/>
    </row>
    <row r="65" spans="1:7" s="131" customFormat="1" ht="30" hidden="1" customHeight="1" outlineLevel="2" x14ac:dyDescent="0.2">
      <c r="A65" s="387" t="s">
        <v>651</v>
      </c>
      <c r="B65" s="387"/>
      <c r="C65" s="387"/>
      <c r="D65" s="387"/>
      <c r="E65" s="387"/>
      <c r="F65" s="453" t="s">
        <v>22</v>
      </c>
      <c r="G65" s="454"/>
    </row>
    <row r="66" spans="1:7" s="131" customFormat="1" ht="30" hidden="1" customHeight="1" outlineLevel="2" x14ac:dyDescent="0.2">
      <c r="A66" s="387" t="s">
        <v>652</v>
      </c>
      <c r="B66" s="387"/>
      <c r="C66" s="387"/>
      <c r="D66" s="387"/>
      <c r="E66" s="387"/>
      <c r="F66" s="453" t="s">
        <v>22</v>
      </c>
      <c r="G66" s="454"/>
    </row>
    <row r="67" spans="1:7" s="131" customFormat="1" ht="30" hidden="1" customHeight="1" outlineLevel="2" x14ac:dyDescent="0.2">
      <c r="A67" s="387" t="s">
        <v>653</v>
      </c>
      <c r="B67" s="387"/>
      <c r="C67" s="387"/>
      <c r="D67" s="387"/>
      <c r="E67" s="387"/>
      <c r="F67" s="453" t="s">
        <v>22</v>
      </c>
      <c r="G67" s="454"/>
    </row>
    <row r="68" spans="1:7" s="131" customFormat="1" ht="30" hidden="1" customHeight="1" outlineLevel="2" x14ac:dyDescent="0.2">
      <c r="A68" s="384" t="s">
        <v>654</v>
      </c>
      <c r="B68" s="384"/>
      <c r="C68" s="384"/>
      <c r="D68" s="384"/>
      <c r="E68" s="384"/>
      <c r="F68" s="384"/>
      <c r="G68" s="384"/>
    </row>
    <row r="69" spans="1:7" s="131" customFormat="1" ht="30" hidden="1" customHeight="1" outlineLevel="2" x14ac:dyDescent="0.2">
      <c r="A69" s="392"/>
      <c r="B69" s="392"/>
      <c r="C69" s="392"/>
      <c r="D69" s="392"/>
      <c r="E69" s="392"/>
      <c r="F69" s="392"/>
      <c r="G69" s="392"/>
    </row>
    <row r="70" spans="1:7" s="131" customFormat="1" ht="30" hidden="1" customHeight="1" outlineLevel="2" x14ac:dyDescent="0.2">
      <c r="A70" s="392"/>
      <c r="B70" s="392"/>
      <c r="C70" s="392"/>
      <c r="D70" s="392"/>
      <c r="E70" s="392"/>
      <c r="F70" s="392"/>
      <c r="G70" s="392"/>
    </row>
    <row r="71" spans="1:7" s="131" customFormat="1" ht="30" hidden="1" customHeight="1" outlineLevel="2" x14ac:dyDescent="0.2">
      <c r="A71" s="392"/>
      <c r="B71" s="392"/>
      <c r="C71" s="392"/>
      <c r="D71" s="392"/>
      <c r="E71" s="392"/>
      <c r="F71" s="392"/>
      <c r="G71" s="392"/>
    </row>
    <row r="72" spans="1:7" s="131" customFormat="1" ht="30" hidden="1" customHeight="1" outlineLevel="2" x14ac:dyDescent="0.2">
      <c r="A72" s="387" t="s">
        <v>239</v>
      </c>
      <c r="B72" s="387"/>
      <c r="C72" s="387"/>
      <c r="D72" s="387"/>
      <c r="E72" s="387"/>
      <c r="F72" s="453" t="s">
        <v>22</v>
      </c>
      <c r="G72" s="454"/>
    </row>
    <row r="73" spans="1:7" s="124" customFormat="1" ht="30" hidden="1" customHeight="1" outlineLevel="2" x14ac:dyDescent="0.2">
      <c r="A73" s="384" t="s">
        <v>240</v>
      </c>
      <c r="B73" s="384"/>
      <c r="C73" s="384"/>
      <c r="D73" s="384"/>
      <c r="E73" s="384"/>
      <c r="F73" s="384"/>
      <c r="G73" s="384"/>
    </row>
    <row r="74" spans="1:7" s="124" customFormat="1" ht="30" hidden="1" customHeight="1" outlineLevel="2" x14ac:dyDescent="0.2">
      <c r="A74" s="385"/>
      <c r="B74" s="385"/>
      <c r="C74" s="385"/>
      <c r="D74" s="385"/>
      <c r="E74" s="385"/>
      <c r="F74" s="385"/>
      <c r="G74" s="385"/>
    </row>
    <row r="75" spans="1:7" s="124" customFormat="1" ht="30" hidden="1" customHeight="1" outlineLevel="2" x14ac:dyDescent="0.2">
      <c r="A75" s="102" t="s">
        <v>43</v>
      </c>
      <c r="B75" s="127" t="s">
        <v>22</v>
      </c>
      <c r="C75" s="132" t="s">
        <v>44</v>
      </c>
      <c r="D75" s="386" t="s">
        <v>31</v>
      </c>
      <c r="E75" s="386"/>
      <c r="F75" s="99" t="s">
        <v>45</v>
      </c>
      <c r="G75" s="120" t="s">
        <v>31</v>
      </c>
    </row>
    <row r="76" spans="1:7" s="124" customFormat="1" ht="30" hidden="1" customHeight="1" outlineLevel="2" x14ac:dyDescent="0.2">
      <c r="A76" s="102" t="s">
        <v>43</v>
      </c>
      <c r="B76" s="127" t="s">
        <v>22</v>
      </c>
      <c r="C76" s="132" t="s">
        <v>44</v>
      </c>
      <c r="D76" s="386" t="s">
        <v>31</v>
      </c>
      <c r="E76" s="386"/>
      <c r="F76" s="99" t="s">
        <v>45</v>
      </c>
      <c r="G76" s="120" t="s">
        <v>31</v>
      </c>
    </row>
    <row r="77" spans="1:7" s="124" customFormat="1" ht="30" hidden="1" customHeight="1" outlineLevel="2" x14ac:dyDescent="0.2">
      <c r="A77" s="102" t="s">
        <v>43</v>
      </c>
      <c r="B77" s="127" t="s">
        <v>22</v>
      </c>
      <c r="C77" s="132" t="s">
        <v>44</v>
      </c>
      <c r="D77" s="386" t="s">
        <v>31</v>
      </c>
      <c r="E77" s="386"/>
      <c r="F77" s="99" t="s">
        <v>45</v>
      </c>
      <c r="G77" s="120" t="s">
        <v>31</v>
      </c>
    </row>
    <row r="78" spans="1:7" s="133" customFormat="1" ht="30" hidden="1" customHeight="1" outlineLevel="2" x14ac:dyDescent="0.2">
      <c r="A78" s="384" t="s">
        <v>46</v>
      </c>
      <c r="B78" s="384"/>
      <c r="C78" s="384"/>
      <c r="D78" s="384"/>
      <c r="E78" s="384"/>
      <c r="F78" s="455"/>
      <c r="G78" s="128" t="s">
        <v>35</v>
      </c>
    </row>
    <row r="79" spans="1:7" s="135" customFormat="1" ht="30" hidden="1" customHeight="1" outlineLevel="2" x14ac:dyDescent="0.15">
      <c r="A79" s="134" t="s">
        <v>47</v>
      </c>
      <c r="B79" s="388" t="s">
        <v>48</v>
      </c>
      <c r="C79" s="388"/>
      <c r="D79" s="388"/>
      <c r="E79" s="388"/>
      <c r="F79" s="388"/>
      <c r="G79" s="389"/>
    </row>
    <row r="80" spans="1:7" s="137" customFormat="1" ht="30" hidden="1" customHeight="1" outlineLevel="2" x14ac:dyDescent="0.2">
      <c r="A80" s="136" t="s">
        <v>49</v>
      </c>
      <c r="B80" s="390" t="s">
        <v>50</v>
      </c>
      <c r="C80" s="390"/>
      <c r="D80" s="390" t="s">
        <v>51</v>
      </c>
      <c r="E80" s="390"/>
      <c r="F80" s="390" t="s">
        <v>52</v>
      </c>
      <c r="G80" s="391"/>
    </row>
    <row r="81" spans="1:7" ht="30" hidden="1" customHeight="1" outlineLevel="2" x14ac:dyDescent="0.2">
      <c r="A81" s="105" t="s">
        <v>31</v>
      </c>
      <c r="B81" s="238" t="s">
        <v>31</v>
      </c>
      <c r="C81" s="356"/>
      <c r="D81" s="238" t="s">
        <v>31</v>
      </c>
      <c r="E81" s="356"/>
      <c r="F81" s="357" t="s">
        <v>31</v>
      </c>
      <c r="G81" s="238"/>
    </row>
    <row r="82" spans="1:7" ht="30" hidden="1" customHeight="1" outlineLevel="2" x14ac:dyDescent="0.2">
      <c r="A82" s="105" t="s">
        <v>31</v>
      </c>
      <c r="B82" s="238" t="s">
        <v>31</v>
      </c>
      <c r="C82" s="356"/>
      <c r="D82" s="238" t="s">
        <v>31</v>
      </c>
      <c r="E82" s="356"/>
      <c r="F82" s="357" t="s">
        <v>31</v>
      </c>
      <c r="G82" s="238"/>
    </row>
    <row r="83" spans="1:7" ht="30" hidden="1" customHeight="1" outlineLevel="2" x14ac:dyDescent="0.2">
      <c r="A83" s="105" t="s">
        <v>31</v>
      </c>
      <c r="B83" s="238" t="s">
        <v>31</v>
      </c>
      <c r="C83" s="356"/>
      <c r="D83" s="238" t="s">
        <v>31</v>
      </c>
      <c r="E83" s="356"/>
      <c r="F83" s="357" t="s">
        <v>31</v>
      </c>
      <c r="G83" s="238"/>
    </row>
    <row r="84" spans="1:7" ht="30" hidden="1" customHeight="1" outlineLevel="2" x14ac:dyDescent="0.2">
      <c r="A84" s="105" t="s">
        <v>31</v>
      </c>
      <c r="B84" s="238" t="s">
        <v>31</v>
      </c>
      <c r="C84" s="356"/>
      <c r="D84" s="238" t="s">
        <v>31</v>
      </c>
      <c r="E84" s="356"/>
      <c r="F84" s="357" t="s">
        <v>31</v>
      </c>
      <c r="G84" s="238"/>
    </row>
    <row r="85" spans="1:7" ht="30" hidden="1" customHeight="1" outlineLevel="2" x14ac:dyDescent="0.2">
      <c r="A85" s="105" t="s">
        <v>31</v>
      </c>
      <c r="B85" s="238" t="s">
        <v>31</v>
      </c>
      <c r="C85" s="356"/>
      <c r="D85" s="238" t="s">
        <v>31</v>
      </c>
      <c r="E85" s="356"/>
      <c r="F85" s="357" t="s">
        <v>31</v>
      </c>
      <c r="G85" s="238"/>
    </row>
    <row r="86" spans="1:7" ht="30" hidden="1" customHeight="1" outlineLevel="2" x14ac:dyDescent="0.2">
      <c r="A86" s="105" t="s">
        <v>31</v>
      </c>
      <c r="B86" s="238" t="s">
        <v>31</v>
      </c>
      <c r="C86" s="356"/>
      <c r="D86" s="238" t="s">
        <v>31</v>
      </c>
      <c r="E86" s="356"/>
      <c r="F86" s="357" t="s">
        <v>31</v>
      </c>
      <c r="G86" s="238"/>
    </row>
    <row r="87" spans="1:7" ht="30" hidden="1" customHeight="1" outlineLevel="2" x14ac:dyDescent="0.2">
      <c r="A87" s="105" t="s">
        <v>31</v>
      </c>
      <c r="B87" s="238" t="s">
        <v>31</v>
      </c>
      <c r="C87" s="356"/>
      <c r="D87" s="238" t="s">
        <v>31</v>
      </c>
      <c r="E87" s="356"/>
      <c r="F87" s="357" t="s">
        <v>31</v>
      </c>
      <c r="G87" s="238"/>
    </row>
    <row r="88" spans="1:7" ht="30" hidden="1" customHeight="1" outlineLevel="2" x14ac:dyDescent="0.2">
      <c r="A88" s="105" t="s">
        <v>31</v>
      </c>
      <c r="B88" s="238" t="s">
        <v>31</v>
      </c>
      <c r="C88" s="356"/>
      <c r="D88" s="238" t="s">
        <v>31</v>
      </c>
      <c r="E88" s="356"/>
      <c r="F88" s="357" t="s">
        <v>31</v>
      </c>
      <c r="G88" s="238"/>
    </row>
    <row r="89" spans="1:7" s="123" customFormat="1" ht="30" hidden="1" customHeight="1" outlineLevel="2" thickBot="1" x14ac:dyDescent="0.25">
      <c r="A89" s="106" t="s">
        <v>31</v>
      </c>
      <c r="B89" s="358" t="s">
        <v>31</v>
      </c>
      <c r="C89" s="359"/>
      <c r="D89" s="358" t="s">
        <v>31</v>
      </c>
      <c r="E89" s="359"/>
      <c r="F89" s="360" t="s">
        <v>31</v>
      </c>
      <c r="G89" s="358"/>
    </row>
    <row r="90" spans="1:7" s="123" customFormat="1" ht="14.25" customHeight="1" thickTop="1" thickBot="1" x14ac:dyDescent="0.25">
      <c r="A90" s="107"/>
      <c r="B90" s="121"/>
      <c r="C90" s="121"/>
      <c r="D90" s="121"/>
      <c r="E90" s="121"/>
      <c r="F90" s="121"/>
      <c r="G90" s="121"/>
    </row>
    <row r="91" spans="1:7" s="123" customFormat="1" ht="30" customHeight="1" collapsed="1" thickBot="1" x14ac:dyDescent="0.25">
      <c r="A91" s="247" t="s">
        <v>260</v>
      </c>
      <c r="B91" s="248"/>
      <c r="C91" s="248"/>
      <c r="D91" s="248"/>
      <c r="E91" s="248"/>
      <c r="F91" s="248"/>
      <c r="G91" s="249"/>
    </row>
    <row r="92" spans="1:7" s="123" customFormat="1" ht="12" hidden="1" customHeight="1" outlineLevel="1" x14ac:dyDescent="0.2">
      <c r="A92" s="436"/>
      <c r="B92" s="437"/>
      <c r="C92" s="437"/>
      <c r="D92" s="437"/>
      <c r="E92" s="437"/>
      <c r="F92" s="437"/>
      <c r="G92" s="438"/>
    </row>
    <row r="93" spans="1:7" s="123" customFormat="1" ht="30" hidden="1" customHeight="1" outlineLevel="1" x14ac:dyDescent="0.2">
      <c r="A93" s="35" t="s">
        <v>264</v>
      </c>
      <c r="B93" s="383"/>
      <c r="C93" s="383"/>
      <c r="D93" s="383"/>
      <c r="E93" s="383"/>
      <c r="F93" s="383"/>
      <c r="G93" s="457"/>
    </row>
    <row r="94" spans="1:7" s="123" customFormat="1" ht="30" hidden="1" customHeight="1" outlineLevel="1" x14ac:dyDescent="0.2">
      <c r="A94" s="35" t="s">
        <v>265</v>
      </c>
      <c r="B94" s="387"/>
      <c r="C94" s="387"/>
      <c r="D94" s="387"/>
      <c r="E94" s="387"/>
      <c r="F94" s="387"/>
      <c r="G94" s="456"/>
    </row>
    <row r="95" spans="1:7" s="123" customFormat="1" ht="30" hidden="1" customHeight="1" outlineLevel="1" x14ac:dyDescent="0.2">
      <c r="A95" s="35" t="s">
        <v>266</v>
      </c>
      <c r="B95" s="387"/>
      <c r="C95" s="387"/>
      <c r="D95" s="256" t="s">
        <v>267</v>
      </c>
      <c r="E95" s="256"/>
      <c r="F95" s="387"/>
      <c r="G95" s="456"/>
    </row>
    <row r="96" spans="1:7" s="123" customFormat="1" ht="30" hidden="1" customHeight="1" outlineLevel="1" x14ac:dyDescent="0.2">
      <c r="A96" s="35" t="s">
        <v>267</v>
      </c>
      <c r="B96" s="387"/>
      <c r="C96" s="387"/>
      <c r="D96" s="256" t="s">
        <v>270</v>
      </c>
      <c r="E96" s="256"/>
      <c r="F96" s="383"/>
      <c r="G96" s="457"/>
    </row>
    <row r="97" spans="1:7" s="123" customFormat="1" ht="30" hidden="1" customHeight="1" outlineLevel="1" x14ac:dyDescent="0.2">
      <c r="A97" s="35" t="s">
        <v>268</v>
      </c>
      <c r="B97" s="387"/>
      <c r="C97" s="387"/>
      <c r="D97" s="256"/>
      <c r="E97" s="256"/>
      <c r="F97" s="458"/>
      <c r="G97" s="459"/>
    </row>
    <row r="98" spans="1:7" s="123" customFormat="1" ht="30" hidden="1" customHeight="1" outlineLevel="1" x14ac:dyDescent="0.2">
      <c r="A98" s="35" t="s">
        <v>269</v>
      </c>
      <c r="B98" s="383" t="s">
        <v>275</v>
      </c>
      <c r="C98" s="383"/>
      <c r="D98" s="256" t="s">
        <v>271</v>
      </c>
      <c r="E98" s="256"/>
      <c r="F98" s="383"/>
      <c r="G98" s="457"/>
    </row>
    <row r="99" spans="1:7" s="123" customFormat="1" ht="30" hidden="1" customHeight="1" outlineLevel="1" x14ac:dyDescent="0.2">
      <c r="A99" s="264"/>
      <c r="B99" s="236"/>
      <c r="C99" s="236"/>
      <c r="D99" s="236"/>
      <c r="E99" s="236"/>
      <c r="F99" s="236"/>
      <c r="G99" s="367"/>
    </row>
    <row r="100" spans="1:7" s="123" customFormat="1" ht="45" hidden="1" customHeight="1" outlineLevel="1" x14ac:dyDescent="0.2">
      <c r="A100" s="373" t="s">
        <v>261</v>
      </c>
      <c r="B100" s="258"/>
      <c r="C100" s="258"/>
      <c r="D100" s="258"/>
      <c r="E100" s="258"/>
      <c r="F100" s="258"/>
      <c r="G100" s="375"/>
    </row>
    <row r="101" spans="1:7" s="123" customFormat="1" ht="27" hidden="1" customHeight="1" outlineLevel="1" x14ac:dyDescent="0.2">
      <c r="A101" s="373" t="s">
        <v>262</v>
      </c>
      <c r="B101" s="258"/>
      <c r="C101" s="258"/>
      <c r="D101" s="258"/>
      <c r="E101" s="258"/>
      <c r="F101" s="258"/>
      <c r="G101" s="39"/>
    </row>
    <row r="102" spans="1:7" s="123" customFormat="1" ht="30" hidden="1" customHeight="1" outlineLevel="1" x14ac:dyDescent="0.2">
      <c r="A102" s="271" t="s">
        <v>746</v>
      </c>
      <c r="B102" s="272"/>
      <c r="C102" s="272"/>
      <c r="D102" s="272"/>
      <c r="E102" s="272"/>
      <c r="F102" s="272"/>
      <c r="G102" s="374"/>
    </row>
    <row r="103" spans="1:7" s="123" customFormat="1" ht="170.25" hidden="1" customHeight="1" outlineLevel="1" x14ac:dyDescent="0.2">
      <c r="A103" s="373" t="s">
        <v>747</v>
      </c>
      <c r="B103" s="258"/>
      <c r="C103" s="258"/>
      <c r="D103" s="258"/>
      <c r="E103" s="258"/>
      <c r="F103" s="258"/>
      <c r="G103" s="375"/>
    </row>
    <row r="104" spans="1:7" s="123" customFormat="1" ht="30" hidden="1" customHeight="1" outlineLevel="1" x14ac:dyDescent="0.2">
      <c r="A104" s="37"/>
      <c r="B104" s="113"/>
      <c r="C104" s="113"/>
      <c r="D104" s="113"/>
      <c r="E104" s="113"/>
      <c r="F104" s="113"/>
      <c r="G104" s="117"/>
    </row>
    <row r="105" spans="1:7" s="123" customFormat="1" ht="30" hidden="1" customHeight="1" outlineLevel="1" x14ac:dyDescent="0.2">
      <c r="A105" s="368" t="s">
        <v>462</v>
      </c>
      <c r="B105" s="256"/>
      <c r="C105" s="256"/>
      <c r="D105" s="256"/>
      <c r="E105" s="256"/>
      <c r="F105" s="256"/>
      <c r="G105" s="369"/>
    </row>
    <row r="106" spans="1:7" s="123" customFormat="1" ht="30" hidden="1" customHeight="1" outlineLevel="1" x14ac:dyDescent="0.2">
      <c r="A106" s="35"/>
      <c r="B106" s="36"/>
      <c r="C106" s="36"/>
      <c r="D106" s="36"/>
      <c r="E106" s="269"/>
      <c r="F106" s="269"/>
      <c r="G106" s="270"/>
    </row>
    <row r="107" spans="1:7" s="123" customFormat="1" ht="30" hidden="1" customHeight="1" outlineLevel="1" x14ac:dyDescent="0.2">
      <c r="A107" s="35" t="s">
        <v>273</v>
      </c>
      <c r="B107" s="254"/>
      <c r="C107" s="254"/>
      <c r="D107" s="113"/>
      <c r="E107" s="269"/>
      <c r="F107" s="269"/>
      <c r="G107" s="270"/>
    </row>
    <row r="108" spans="1:7" s="123" customFormat="1" ht="30" hidden="1" customHeight="1" outlineLevel="1" thickBot="1" x14ac:dyDescent="0.25">
      <c r="A108" s="35" t="s">
        <v>272</v>
      </c>
      <c r="B108" s="376"/>
      <c r="C108" s="376"/>
      <c r="D108" s="113"/>
      <c r="E108" s="269"/>
      <c r="F108" s="269"/>
      <c r="G108" s="270"/>
    </row>
    <row r="109" spans="1:7" s="123" customFormat="1" ht="30" hidden="1" customHeight="1" outlineLevel="1" thickBot="1" x14ac:dyDescent="0.25">
      <c r="A109" s="35" t="s">
        <v>4</v>
      </c>
      <c r="B109" s="376"/>
      <c r="C109" s="376"/>
      <c r="D109" s="113"/>
      <c r="E109" s="370" t="s">
        <v>274</v>
      </c>
      <c r="F109" s="371"/>
      <c r="G109" s="372"/>
    </row>
    <row r="110" spans="1:7" s="123" customFormat="1" ht="30" hidden="1" customHeight="1" outlineLevel="1" x14ac:dyDescent="0.2">
      <c r="A110" s="380"/>
      <c r="B110" s="381"/>
      <c r="C110" s="381"/>
      <c r="D110" s="381"/>
      <c r="E110" s="381"/>
      <c r="F110" s="381"/>
      <c r="G110" s="382"/>
    </row>
    <row r="111" spans="1:7" s="123" customFormat="1" ht="30" hidden="1" customHeight="1" outlineLevel="1" x14ac:dyDescent="0.2">
      <c r="A111" s="35" t="s">
        <v>263</v>
      </c>
      <c r="B111" s="254"/>
      <c r="C111" s="254"/>
      <c r="D111" s="113"/>
      <c r="E111" s="236"/>
      <c r="F111" s="236"/>
      <c r="G111" s="367"/>
    </row>
    <row r="112" spans="1:7" s="123" customFormat="1" ht="30" hidden="1" customHeight="1" outlineLevel="1" x14ac:dyDescent="0.2">
      <c r="A112" s="35" t="s">
        <v>272</v>
      </c>
      <c r="B112" s="376"/>
      <c r="C112" s="376"/>
      <c r="D112" s="113"/>
      <c r="E112" s="236"/>
      <c r="F112" s="236"/>
      <c r="G112" s="367"/>
    </row>
    <row r="113" spans="1:7" s="123" customFormat="1" ht="30" hidden="1" customHeight="1" outlineLevel="1" thickBot="1" x14ac:dyDescent="0.25">
      <c r="A113" s="35" t="s">
        <v>4</v>
      </c>
      <c r="B113" s="376"/>
      <c r="C113" s="376"/>
      <c r="D113" s="113"/>
      <c r="E113" s="236"/>
      <c r="F113" s="236"/>
      <c r="G113" s="367"/>
    </row>
    <row r="114" spans="1:7" s="123" customFormat="1" ht="30" hidden="1" customHeight="1" outlineLevel="1" thickBot="1" x14ac:dyDescent="0.25">
      <c r="A114" s="138"/>
      <c r="D114" s="113"/>
      <c r="E114" s="370" t="s">
        <v>274</v>
      </c>
      <c r="F114" s="371"/>
      <c r="G114" s="372"/>
    </row>
    <row r="115" spans="1:7" s="123" customFormat="1" ht="30" customHeight="1" thickBot="1" x14ac:dyDescent="0.25">
      <c r="A115" s="361"/>
      <c r="B115" s="362"/>
      <c r="C115" s="362"/>
      <c r="D115" s="362"/>
      <c r="E115" s="362"/>
      <c r="F115" s="362"/>
      <c r="G115" s="363"/>
    </row>
    <row r="116" spans="1:7" s="139" customFormat="1" ht="30" customHeight="1" thickBot="1" x14ac:dyDescent="0.25">
      <c r="A116" s="247" t="s">
        <v>53</v>
      </c>
      <c r="B116" s="248"/>
      <c r="C116" s="248"/>
      <c r="D116" s="248"/>
      <c r="E116" s="248"/>
      <c r="F116" s="248"/>
      <c r="G116" s="249"/>
    </row>
    <row r="117" spans="1:7" s="123" customFormat="1" ht="30" customHeight="1" thickTop="1" x14ac:dyDescent="0.2">
      <c r="A117" s="377" t="s">
        <v>54</v>
      </c>
      <c r="B117" s="378"/>
      <c r="C117" s="378"/>
      <c r="D117" s="378"/>
      <c r="E117" s="378"/>
      <c r="F117" s="378"/>
      <c r="G117" s="379"/>
    </row>
    <row r="118" spans="1:7" s="123" customFormat="1" ht="9.75" customHeight="1" x14ac:dyDescent="0.2">
      <c r="A118" s="264"/>
      <c r="B118" s="236"/>
      <c r="C118" s="236"/>
      <c r="D118" s="236"/>
      <c r="E118" s="236"/>
      <c r="F118" s="236"/>
      <c r="G118" s="367"/>
    </row>
    <row r="119" spans="1:7" s="123" customFormat="1" ht="65.25" customHeight="1" x14ac:dyDescent="0.2">
      <c r="A119" s="271" t="s">
        <v>55</v>
      </c>
      <c r="B119" s="272"/>
      <c r="C119" s="272"/>
      <c r="D119" s="272"/>
      <c r="E119" s="272"/>
      <c r="F119" s="272"/>
      <c r="G119" s="374"/>
    </row>
    <row r="120" spans="1:7" s="123" customFormat="1" ht="25.5" customHeight="1" x14ac:dyDescent="0.2">
      <c r="A120" s="353"/>
      <c r="B120" s="354"/>
      <c r="C120" s="354"/>
      <c r="D120" s="354"/>
      <c r="E120" s="354"/>
      <c r="F120" s="354"/>
      <c r="G120" s="355"/>
    </row>
    <row r="121" spans="1:7" s="141" customFormat="1" ht="30" customHeight="1" thickBot="1" x14ac:dyDescent="0.25">
      <c r="A121" s="364" t="s">
        <v>258</v>
      </c>
      <c r="B121" s="365"/>
      <c r="C121" s="365"/>
      <c r="D121" s="365"/>
      <c r="E121" s="365"/>
      <c r="F121" s="366"/>
      <c r="G121" s="140"/>
    </row>
    <row r="122" spans="1:7" s="141" customFormat="1" ht="36" customHeight="1" thickBot="1" x14ac:dyDescent="0.25">
      <c r="A122" s="348"/>
      <c r="B122" s="349"/>
      <c r="C122" s="349"/>
      <c r="D122" s="349"/>
      <c r="E122" s="349"/>
      <c r="F122" s="349"/>
      <c r="G122" s="40" t="s">
        <v>252</v>
      </c>
    </row>
    <row r="123" spans="1:7" s="141" customFormat="1" ht="15.75" customHeight="1" thickBot="1" x14ac:dyDescent="0.25">
      <c r="A123" s="350"/>
      <c r="B123" s="351"/>
      <c r="C123" s="351"/>
      <c r="D123" s="351"/>
      <c r="E123" s="351"/>
      <c r="F123" s="351"/>
      <c r="G123" s="352"/>
    </row>
    <row r="124" spans="1:7" s="141" customFormat="1" ht="30" customHeight="1" x14ac:dyDescent="0.2">
      <c r="A124" s="338" t="s">
        <v>237</v>
      </c>
      <c r="B124" s="340" t="s">
        <v>235</v>
      </c>
      <c r="C124" s="341"/>
      <c r="D124" s="341"/>
      <c r="E124" s="342"/>
      <c r="F124" s="340" t="s">
        <v>59</v>
      </c>
      <c r="G124" s="346" t="s">
        <v>64</v>
      </c>
    </row>
    <row r="125" spans="1:7" s="141" customFormat="1" ht="30" customHeight="1" x14ac:dyDescent="0.2">
      <c r="A125" s="339"/>
      <c r="B125" s="343"/>
      <c r="C125" s="344"/>
      <c r="D125" s="344"/>
      <c r="E125" s="345"/>
      <c r="F125" s="343"/>
      <c r="G125" s="347"/>
    </row>
    <row r="126" spans="1:7" ht="30" customHeight="1" x14ac:dyDescent="0.15">
      <c r="A126" s="165" t="s">
        <v>83</v>
      </c>
      <c r="B126" s="166"/>
      <c r="C126" s="163" t="s">
        <v>140</v>
      </c>
      <c r="D126" s="163" t="s">
        <v>35</v>
      </c>
      <c r="E126" s="317" t="s">
        <v>58</v>
      </c>
      <c r="F126" s="318"/>
      <c r="G126" s="164" t="s">
        <v>22</v>
      </c>
    </row>
    <row r="127" spans="1:7" ht="62.25" customHeight="1" collapsed="1" x14ac:dyDescent="0.15">
      <c r="A127" s="319" t="s">
        <v>642</v>
      </c>
      <c r="B127" s="320"/>
      <c r="C127" s="320"/>
      <c r="D127" s="320"/>
      <c r="E127" s="321"/>
      <c r="F127" s="321"/>
      <c r="G127" s="322"/>
    </row>
    <row r="128" spans="1:7" s="11" customFormat="1" ht="30" hidden="1" customHeight="1" outlineLevel="1" collapsed="1" x14ac:dyDescent="0.2">
      <c r="A128" s="3">
        <f>B31</f>
        <v>0</v>
      </c>
      <c r="B128" s="294" t="s">
        <v>235</v>
      </c>
      <c r="C128" s="295"/>
      <c r="D128" s="295"/>
      <c r="E128" s="296"/>
      <c r="F128" s="38" t="s">
        <v>59</v>
      </c>
      <c r="G128" s="21" t="s">
        <v>64</v>
      </c>
    </row>
    <row r="129" spans="1:7" s="22" customFormat="1" ht="30" hidden="1" customHeight="1" outlineLevel="2" x14ac:dyDescent="0.2">
      <c r="A129" s="6" t="s">
        <v>84</v>
      </c>
      <c r="B129" s="235"/>
      <c r="C129" s="236"/>
      <c r="D129" s="236"/>
      <c r="E129" s="237"/>
      <c r="F129" s="10" t="s">
        <v>22</v>
      </c>
      <c r="G129" s="8">
        <v>0</v>
      </c>
    </row>
    <row r="130" spans="1:7" s="22" customFormat="1" ht="30" hidden="1" customHeight="1" outlineLevel="2" x14ac:dyDescent="0.2">
      <c r="A130" s="6" t="s">
        <v>85</v>
      </c>
      <c r="B130" s="235"/>
      <c r="C130" s="236"/>
      <c r="D130" s="236"/>
      <c r="E130" s="237"/>
      <c r="F130" s="13" t="str">
        <f>D36</f>
        <v>Brick/Stone</v>
      </c>
      <c r="G130" s="8"/>
    </row>
    <row r="131" spans="1:7" s="22" customFormat="1" ht="30" hidden="1" customHeight="1" outlineLevel="2" x14ac:dyDescent="0.2">
      <c r="A131" s="6" t="s">
        <v>86</v>
      </c>
      <c r="B131" s="235"/>
      <c r="C131" s="236"/>
      <c r="D131" s="236"/>
      <c r="E131" s="237"/>
      <c r="F131" s="13" t="str">
        <f>D35</f>
        <v>Tile</v>
      </c>
      <c r="G131" s="8"/>
    </row>
    <row r="132" spans="1:7" s="22" customFormat="1" ht="30" hidden="1" customHeight="1" outlineLevel="2" x14ac:dyDescent="0.2">
      <c r="A132" s="6" t="s">
        <v>147</v>
      </c>
      <c r="B132" s="235"/>
      <c r="C132" s="236"/>
      <c r="D132" s="236"/>
      <c r="E132" s="237"/>
      <c r="F132" s="13" t="s">
        <v>148</v>
      </c>
      <c r="G132" s="8"/>
    </row>
    <row r="133" spans="1:7" s="22" customFormat="1" ht="30" hidden="1" customHeight="1" outlineLevel="2" x14ac:dyDescent="0.2">
      <c r="A133" s="6" t="s">
        <v>88</v>
      </c>
      <c r="B133" s="235"/>
      <c r="C133" s="236"/>
      <c r="D133" s="236"/>
      <c r="E133" s="237"/>
      <c r="F133" s="13" t="s">
        <v>89</v>
      </c>
      <c r="G133" s="8"/>
    </row>
    <row r="134" spans="1:7" s="22" customFormat="1" ht="30" hidden="1" customHeight="1" outlineLevel="2" x14ac:dyDescent="0.2">
      <c r="A134" s="6" t="s">
        <v>90</v>
      </c>
      <c r="B134" s="235"/>
      <c r="C134" s="236"/>
      <c r="D134" s="236"/>
      <c r="E134" s="237"/>
      <c r="F134" s="10" t="s">
        <v>22</v>
      </c>
      <c r="G134" s="8"/>
    </row>
    <row r="135" spans="1:7" s="22" customFormat="1" ht="30" hidden="1" customHeight="1" outlineLevel="2" x14ac:dyDescent="0.2">
      <c r="A135" s="6" t="s">
        <v>91</v>
      </c>
      <c r="B135" s="235"/>
      <c r="C135" s="236"/>
      <c r="D135" s="236"/>
      <c r="E135" s="237"/>
      <c r="F135" s="10" t="s">
        <v>22</v>
      </c>
      <c r="G135" s="8"/>
    </row>
    <row r="136" spans="1:7" s="22" customFormat="1" ht="30" hidden="1" customHeight="1" outlineLevel="2" x14ac:dyDescent="0.2">
      <c r="A136" s="24" t="s">
        <v>241</v>
      </c>
      <c r="B136" s="235"/>
      <c r="C136" s="236"/>
      <c r="D136" s="236"/>
      <c r="E136" s="237"/>
      <c r="F136" s="13"/>
      <c r="G136" s="8"/>
    </row>
    <row r="137" spans="1:7" s="22" customFormat="1" ht="30" hidden="1" customHeight="1" outlineLevel="2" x14ac:dyDescent="0.2">
      <c r="A137" s="24"/>
      <c r="B137" s="235"/>
      <c r="C137" s="236"/>
      <c r="D137" s="236"/>
      <c r="E137" s="237"/>
      <c r="F137" s="13"/>
      <c r="G137" s="8"/>
    </row>
    <row r="138" spans="1:7" s="22" customFormat="1" ht="30" hidden="1" customHeight="1" outlineLevel="2" x14ac:dyDescent="0.2">
      <c r="A138" s="15" t="s">
        <v>92</v>
      </c>
      <c r="B138" s="235"/>
      <c r="C138" s="236"/>
      <c r="D138" s="236"/>
      <c r="E138" s="237"/>
      <c r="F138" s="13"/>
      <c r="G138" s="8"/>
    </row>
    <row r="139" spans="1:7" s="22" customFormat="1" ht="30" hidden="1" customHeight="1" outlineLevel="2" x14ac:dyDescent="0.2">
      <c r="A139" s="6" t="s">
        <v>149</v>
      </c>
      <c r="B139" s="235"/>
      <c r="C139" s="236"/>
      <c r="D139" s="236"/>
      <c r="E139" s="237"/>
      <c r="F139" s="10" t="s">
        <v>22</v>
      </c>
      <c r="G139" s="8">
        <v>0</v>
      </c>
    </row>
    <row r="140" spans="1:7" s="22" customFormat="1" ht="30" hidden="1" customHeight="1" outlineLevel="2" x14ac:dyDescent="0.2">
      <c r="A140" s="6" t="s">
        <v>152</v>
      </c>
      <c r="B140" s="235"/>
      <c r="C140" s="236"/>
      <c r="D140" s="236"/>
      <c r="E140" s="237"/>
      <c r="F140" s="10" t="s">
        <v>22</v>
      </c>
      <c r="G140" s="8">
        <v>0</v>
      </c>
    </row>
    <row r="141" spans="1:7" s="22" customFormat="1" ht="30" hidden="1" customHeight="1" outlineLevel="2" x14ac:dyDescent="0.2">
      <c r="A141" s="6" t="s">
        <v>764</v>
      </c>
      <c r="B141" s="235"/>
      <c r="C141" s="236"/>
      <c r="D141" s="236"/>
      <c r="E141" s="237"/>
      <c r="F141" s="10" t="s">
        <v>22</v>
      </c>
      <c r="G141" s="8">
        <v>0</v>
      </c>
    </row>
    <row r="142" spans="1:7" s="22" customFormat="1" ht="30" hidden="1" customHeight="1" outlineLevel="2" x14ac:dyDescent="0.2">
      <c r="A142" s="6" t="s">
        <v>457</v>
      </c>
      <c r="B142" s="235"/>
      <c r="C142" s="236"/>
      <c r="D142" s="236"/>
      <c r="E142" s="237"/>
      <c r="F142" s="10" t="s">
        <v>22</v>
      </c>
      <c r="G142" s="8">
        <v>0</v>
      </c>
    </row>
    <row r="143" spans="1:7" s="22" customFormat="1" ht="30" hidden="1" customHeight="1" outlineLevel="2" x14ac:dyDescent="0.2">
      <c r="A143" s="6" t="s">
        <v>151</v>
      </c>
      <c r="B143" s="235"/>
      <c r="C143" s="236"/>
      <c r="D143" s="236"/>
      <c r="E143" s="237"/>
      <c r="F143" s="10" t="s">
        <v>22</v>
      </c>
      <c r="G143" s="8">
        <v>0</v>
      </c>
    </row>
    <row r="144" spans="1:7" s="22" customFormat="1" ht="30" hidden="1" customHeight="1" outlineLevel="2" x14ac:dyDescent="0.2">
      <c r="A144" s="12" t="s">
        <v>150</v>
      </c>
      <c r="B144" s="235"/>
      <c r="C144" s="236"/>
      <c r="D144" s="236"/>
      <c r="E144" s="237"/>
      <c r="F144" s="10" t="s">
        <v>22</v>
      </c>
      <c r="G144" s="8">
        <v>0</v>
      </c>
    </row>
    <row r="145" spans="1:7" s="22" customFormat="1" ht="30" hidden="1" customHeight="1" outlineLevel="2" x14ac:dyDescent="0.2">
      <c r="A145" s="6" t="s">
        <v>153</v>
      </c>
      <c r="B145" s="235"/>
      <c r="C145" s="236"/>
      <c r="D145" s="236"/>
      <c r="E145" s="237"/>
      <c r="F145" s="10" t="s">
        <v>22</v>
      </c>
      <c r="G145" s="8">
        <v>0</v>
      </c>
    </row>
    <row r="146" spans="1:7" s="22" customFormat="1" ht="30" hidden="1" customHeight="1" outlineLevel="1" thickBot="1" x14ac:dyDescent="0.25">
      <c r="A146" s="6"/>
      <c r="B146" s="235"/>
      <c r="C146" s="236"/>
      <c r="D146" s="236"/>
      <c r="E146" s="237"/>
      <c r="F146" s="13"/>
      <c r="G146" s="26">
        <f>SUM(G129:G145)</f>
        <v>0</v>
      </c>
    </row>
    <row r="147" spans="1:7" s="22" customFormat="1" ht="30" hidden="1" customHeight="1" outlineLevel="1" collapsed="1" thickTop="1" x14ac:dyDescent="0.2">
      <c r="A147" s="3" t="str">
        <f>B32</f>
        <v>n/a</v>
      </c>
      <c r="B147" s="235"/>
      <c r="C147" s="236"/>
      <c r="D147" s="236"/>
      <c r="E147" s="237"/>
      <c r="F147" s="13"/>
      <c r="G147" s="8"/>
    </row>
    <row r="148" spans="1:7" s="22" customFormat="1" ht="30" hidden="1" customHeight="1" outlineLevel="2" x14ac:dyDescent="0.2">
      <c r="A148" s="6" t="s">
        <v>84</v>
      </c>
      <c r="B148" s="235"/>
      <c r="C148" s="236"/>
      <c r="D148" s="236"/>
      <c r="E148" s="237"/>
      <c r="F148" s="10" t="s">
        <v>22</v>
      </c>
      <c r="G148" s="8">
        <v>0</v>
      </c>
    </row>
    <row r="149" spans="1:7" s="22" customFormat="1" ht="30" hidden="1" customHeight="1" outlineLevel="2" x14ac:dyDescent="0.2">
      <c r="A149" s="6" t="s">
        <v>85</v>
      </c>
      <c r="B149" s="235"/>
      <c r="C149" s="236"/>
      <c r="D149" s="236"/>
      <c r="E149" s="237"/>
      <c r="F149" s="13" t="str">
        <f>D45</f>
        <v>Brick/Stone</v>
      </c>
      <c r="G149" s="8"/>
    </row>
    <row r="150" spans="1:7" s="22" customFormat="1" ht="30" hidden="1" customHeight="1" outlineLevel="2" x14ac:dyDescent="0.2">
      <c r="A150" s="6" t="s">
        <v>86</v>
      </c>
      <c r="B150" s="235"/>
      <c r="C150" s="236"/>
      <c r="D150" s="236"/>
      <c r="E150" s="237"/>
      <c r="F150" s="13" t="str">
        <f>D44</f>
        <v>Tile</v>
      </c>
      <c r="G150" s="8"/>
    </row>
    <row r="151" spans="1:7" s="22" customFormat="1" ht="30" hidden="1" customHeight="1" outlineLevel="2" x14ac:dyDescent="0.2">
      <c r="A151" s="6" t="s">
        <v>147</v>
      </c>
      <c r="B151" s="235"/>
      <c r="C151" s="236"/>
      <c r="D151" s="236"/>
      <c r="E151" s="237"/>
      <c r="F151" s="13" t="s">
        <v>148</v>
      </c>
      <c r="G151" s="8"/>
    </row>
    <row r="152" spans="1:7" s="22" customFormat="1" ht="30" hidden="1" customHeight="1" outlineLevel="2" x14ac:dyDescent="0.2">
      <c r="A152" s="6" t="s">
        <v>88</v>
      </c>
      <c r="B152" s="235"/>
      <c r="C152" s="236"/>
      <c r="D152" s="236"/>
      <c r="E152" s="237"/>
      <c r="F152" s="13" t="s">
        <v>89</v>
      </c>
      <c r="G152" s="8"/>
    </row>
    <row r="153" spans="1:7" s="22" customFormat="1" ht="30" hidden="1" customHeight="1" outlineLevel="2" x14ac:dyDescent="0.2">
      <c r="A153" s="6" t="s">
        <v>90</v>
      </c>
      <c r="B153" s="235"/>
      <c r="C153" s="236"/>
      <c r="D153" s="236"/>
      <c r="E153" s="237"/>
      <c r="F153" s="10" t="s">
        <v>22</v>
      </c>
      <c r="G153" s="8"/>
    </row>
    <row r="154" spans="1:7" s="22" customFormat="1" ht="30" hidden="1" customHeight="1" outlineLevel="2" x14ac:dyDescent="0.2">
      <c r="A154" s="6" t="s">
        <v>91</v>
      </c>
      <c r="B154" s="235"/>
      <c r="C154" s="236"/>
      <c r="D154" s="236"/>
      <c r="E154" s="237"/>
      <c r="F154" s="10" t="s">
        <v>22</v>
      </c>
      <c r="G154" s="8"/>
    </row>
    <row r="155" spans="1:7" s="22" customFormat="1" ht="30" hidden="1" customHeight="1" outlineLevel="2" x14ac:dyDescent="0.2">
      <c r="A155" s="24" t="s">
        <v>241</v>
      </c>
      <c r="B155" s="235"/>
      <c r="C155" s="236"/>
      <c r="D155" s="236"/>
      <c r="E155" s="237"/>
      <c r="F155" s="13"/>
      <c r="G155" s="8"/>
    </row>
    <row r="156" spans="1:7" s="22" customFormat="1" ht="30" hidden="1" customHeight="1" outlineLevel="2" x14ac:dyDescent="0.2">
      <c r="A156" s="24"/>
      <c r="B156" s="235"/>
      <c r="C156" s="236"/>
      <c r="D156" s="236"/>
      <c r="E156" s="237"/>
      <c r="F156" s="13"/>
      <c r="G156" s="8"/>
    </row>
    <row r="157" spans="1:7" s="22" customFormat="1" ht="30" hidden="1" customHeight="1" outlineLevel="2" x14ac:dyDescent="0.2">
      <c r="A157" s="15" t="s">
        <v>92</v>
      </c>
      <c r="B157" s="235"/>
      <c r="C157" s="236"/>
      <c r="D157" s="236"/>
      <c r="E157" s="237"/>
      <c r="F157" s="13"/>
      <c r="G157" s="8"/>
    </row>
    <row r="158" spans="1:7" s="22" customFormat="1" ht="30" hidden="1" customHeight="1" outlineLevel="2" x14ac:dyDescent="0.2">
      <c r="A158" s="6" t="s">
        <v>149</v>
      </c>
      <c r="B158" s="235"/>
      <c r="C158" s="236"/>
      <c r="D158" s="236"/>
      <c r="E158" s="237"/>
      <c r="F158" s="10" t="s">
        <v>22</v>
      </c>
      <c r="G158" s="8">
        <v>0</v>
      </c>
    </row>
    <row r="159" spans="1:7" s="22" customFormat="1" ht="30" hidden="1" customHeight="1" outlineLevel="2" x14ac:dyDescent="0.2">
      <c r="A159" s="6" t="s">
        <v>152</v>
      </c>
      <c r="B159" s="235"/>
      <c r="C159" s="236"/>
      <c r="D159" s="236"/>
      <c r="E159" s="237"/>
      <c r="F159" s="10" t="s">
        <v>22</v>
      </c>
      <c r="G159" s="8">
        <v>0</v>
      </c>
    </row>
    <row r="160" spans="1:7" s="22" customFormat="1" ht="30" hidden="1" customHeight="1" outlineLevel="2" x14ac:dyDescent="0.2">
      <c r="A160" s="6" t="s">
        <v>764</v>
      </c>
      <c r="B160" s="235"/>
      <c r="C160" s="236"/>
      <c r="D160" s="236"/>
      <c r="E160" s="237"/>
      <c r="F160" s="10" t="s">
        <v>22</v>
      </c>
      <c r="G160" s="8">
        <v>0</v>
      </c>
    </row>
    <row r="161" spans="1:7" s="22" customFormat="1" ht="30" hidden="1" customHeight="1" outlineLevel="2" x14ac:dyDescent="0.2">
      <c r="A161" s="6" t="s">
        <v>457</v>
      </c>
      <c r="B161" s="235"/>
      <c r="C161" s="236"/>
      <c r="D161" s="236"/>
      <c r="E161" s="237"/>
      <c r="F161" s="10" t="s">
        <v>22</v>
      </c>
      <c r="G161" s="8">
        <v>0</v>
      </c>
    </row>
    <row r="162" spans="1:7" s="22" customFormat="1" ht="30" hidden="1" customHeight="1" outlineLevel="2" x14ac:dyDescent="0.2">
      <c r="A162" s="6" t="s">
        <v>151</v>
      </c>
      <c r="B162" s="235"/>
      <c r="C162" s="236"/>
      <c r="D162" s="236"/>
      <c r="E162" s="237"/>
      <c r="F162" s="10" t="s">
        <v>22</v>
      </c>
      <c r="G162" s="8">
        <v>0</v>
      </c>
    </row>
    <row r="163" spans="1:7" s="22" customFormat="1" ht="30" hidden="1" customHeight="1" outlineLevel="2" x14ac:dyDescent="0.2">
      <c r="A163" s="12" t="s">
        <v>150</v>
      </c>
      <c r="B163" s="235"/>
      <c r="C163" s="236"/>
      <c r="D163" s="236"/>
      <c r="E163" s="237"/>
      <c r="F163" s="10" t="s">
        <v>22</v>
      </c>
      <c r="G163" s="8">
        <v>0</v>
      </c>
    </row>
    <row r="164" spans="1:7" s="22" customFormat="1" ht="30" hidden="1" customHeight="1" outlineLevel="2" x14ac:dyDescent="0.2">
      <c r="A164" s="6" t="s">
        <v>153</v>
      </c>
      <c r="B164" s="235"/>
      <c r="C164" s="236"/>
      <c r="D164" s="236"/>
      <c r="E164" s="237"/>
      <c r="F164" s="10" t="s">
        <v>22</v>
      </c>
      <c r="G164" s="8">
        <v>0</v>
      </c>
    </row>
    <row r="165" spans="1:7" s="22" customFormat="1" ht="30" hidden="1" customHeight="1" outlineLevel="1" thickBot="1" x14ac:dyDescent="0.25">
      <c r="A165" s="6"/>
      <c r="B165" s="235"/>
      <c r="C165" s="236"/>
      <c r="D165" s="236"/>
      <c r="E165" s="237"/>
      <c r="F165" s="13"/>
      <c r="G165" s="26">
        <f>SUM(G148:G164)</f>
        <v>0</v>
      </c>
    </row>
    <row r="166" spans="1:7" s="22" customFormat="1" ht="30" hidden="1" customHeight="1" outlineLevel="1" collapsed="1" thickTop="1" x14ac:dyDescent="0.2">
      <c r="A166" s="3" t="str">
        <f>B33</f>
        <v>n/a</v>
      </c>
      <c r="B166" s="235"/>
      <c r="C166" s="236"/>
      <c r="D166" s="236"/>
      <c r="E166" s="237"/>
      <c r="F166" s="13"/>
      <c r="G166" s="8"/>
    </row>
    <row r="167" spans="1:7" s="22" customFormat="1" ht="30" hidden="1" customHeight="1" outlineLevel="2" x14ac:dyDescent="0.2">
      <c r="A167" s="6" t="s">
        <v>84</v>
      </c>
      <c r="B167" s="235"/>
      <c r="C167" s="236"/>
      <c r="D167" s="236"/>
      <c r="E167" s="237"/>
      <c r="F167" s="10" t="s">
        <v>22</v>
      </c>
      <c r="G167" s="8">
        <v>0</v>
      </c>
    </row>
    <row r="168" spans="1:7" s="22" customFormat="1" ht="30" hidden="1" customHeight="1" outlineLevel="2" x14ac:dyDescent="0.2">
      <c r="A168" s="6" t="s">
        <v>85</v>
      </c>
      <c r="B168" s="235"/>
      <c r="C168" s="236"/>
      <c r="D168" s="236"/>
      <c r="E168" s="237"/>
      <c r="F168" s="13" t="str">
        <f>D54</f>
        <v>Brick/Stone</v>
      </c>
      <c r="G168" s="8"/>
    </row>
    <row r="169" spans="1:7" s="22" customFormat="1" ht="30" hidden="1" customHeight="1" outlineLevel="2" x14ac:dyDescent="0.2">
      <c r="A169" s="6" t="s">
        <v>86</v>
      </c>
      <c r="B169" s="235"/>
      <c r="C169" s="236"/>
      <c r="D169" s="236"/>
      <c r="E169" s="237"/>
      <c r="F169" s="13" t="str">
        <f>D53</f>
        <v>Tile</v>
      </c>
      <c r="G169" s="8"/>
    </row>
    <row r="170" spans="1:7" s="22" customFormat="1" ht="30" hidden="1" customHeight="1" outlineLevel="2" x14ac:dyDescent="0.2">
      <c r="A170" s="6" t="s">
        <v>147</v>
      </c>
      <c r="B170" s="235"/>
      <c r="C170" s="236"/>
      <c r="D170" s="236"/>
      <c r="E170" s="237"/>
      <c r="F170" s="13" t="s">
        <v>148</v>
      </c>
      <c r="G170" s="8"/>
    </row>
    <row r="171" spans="1:7" s="22" customFormat="1" ht="30" hidden="1" customHeight="1" outlineLevel="2" x14ac:dyDescent="0.2">
      <c r="A171" s="6" t="s">
        <v>88</v>
      </c>
      <c r="B171" s="235"/>
      <c r="C171" s="236"/>
      <c r="D171" s="236"/>
      <c r="E171" s="237"/>
      <c r="F171" s="13" t="s">
        <v>89</v>
      </c>
      <c r="G171" s="8"/>
    </row>
    <row r="172" spans="1:7" s="22" customFormat="1" ht="30" hidden="1" customHeight="1" outlineLevel="2" x14ac:dyDescent="0.2">
      <c r="A172" s="6" t="s">
        <v>90</v>
      </c>
      <c r="B172" s="235"/>
      <c r="C172" s="236"/>
      <c r="D172" s="236"/>
      <c r="E172" s="237"/>
      <c r="F172" s="10" t="s">
        <v>22</v>
      </c>
      <c r="G172" s="8"/>
    </row>
    <row r="173" spans="1:7" s="22" customFormat="1" ht="30" hidden="1" customHeight="1" outlineLevel="2" x14ac:dyDescent="0.2">
      <c r="A173" s="6" t="s">
        <v>91</v>
      </c>
      <c r="B173" s="235"/>
      <c r="C173" s="236"/>
      <c r="D173" s="236"/>
      <c r="E173" s="237"/>
      <c r="F173" s="10" t="s">
        <v>22</v>
      </c>
      <c r="G173" s="8"/>
    </row>
    <row r="174" spans="1:7" s="22" customFormat="1" ht="30" hidden="1" customHeight="1" outlineLevel="2" x14ac:dyDescent="0.2">
      <c r="A174" s="24" t="s">
        <v>241</v>
      </c>
      <c r="B174" s="235"/>
      <c r="C174" s="236"/>
      <c r="D174" s="236"/>
      <c r="E174" s="237"/>
      <c r="F174" s="13"/>
      <c r="G174" s="8"/>
    </row>
    <row r="175" spans="1:7" s="22" customFormat="1" ht="30" hidden="1" customHeight="1" outlineLevel="2" x14ac:dyDescent="0.2">
      <c r="A175" s="24"/>
      <c r="B175" s="235"/>
      <c r="C175" s="236"/>
      <c r="D175" s="236"/>
      <c r="E175" s="237"/>
      <c r="F175" s="13"/>
      <c r="G175" s="8"/>
    </row>
    <row r="176" spans="1:7" s="22" customFormat="1" ht="30" hidden="1" customHeight="1" outlineLevel="2" x14ac:dyDescent="0.2">
      <c r="A176" s="15" t="s">
        <v>92</v>
      </c>
      <c r="B176" s="235"/>
      <c r="C176" s="236"/>
      <c r="D176" s="236"/>
      <c r="E176" s="237"/>
      <c r="F176" s="13"/>
      <c r="G176" s="8"/>
    </row>
    <row r="177" spans="1:7" s="22" customFormat="1" ht="30" hidden="1" customHeight="1" outlineLevel="2" x14ac:dyDescent="0.2">
      <c r="A177" s="6" t="s">
        <v>149</v>
      </c>
      <c r="B177" s="235"/>
      <c r="C177" s="236"/>
      <c r="D177" s="236"/>
      <c r="E177" s="237"/>
      <c r="F177" s="10" t="s">
        <v>22</v>
      </c>
      <c r="G177" s="8">
        <v>0</v>
      </c>
    </row>
    <row r="178" spans="1:7" s="22" customFormat="1" ht="30" hidden="1" customHeight="1" outlineLevel="2" x14ac:dyDescent="0.2">
      <c r="A178" s="6" t="s">
        <v>152</v>
      </c>
      <c r="B178" s="235"/>
      <c r="C178" s="236"/>
      <c r="D178" s="236"/>
      <c r="E178" s="237"/>
      <c r="F178" s="10" t="s">
        <v>22</v>
      </c>
      <c r="G178" s="8">
        <v>0</v>
      </c>
    </row>
    <row r="179" spans="1:7" s="22" customFormat="1" ht="30" hidden="1" customHeight="1" outlineLevel="2" x14ac:dyDescent="0.2">
      <c r="A179" s="6" t="s">
        <v>764</v>
      </c>
      <c r="B179" s="235"/>
      <c r="C179" s="236"/>
      <c r="D179" s="236"/>
      <c r="E179" s="237"/>
      <c r="F179" s="10" t="s">
        <v>22</v>
      </c>
      <c r="G179" s="8">
        <v>0</v>
      </c>
    </row>
    <row r="180" spans="1:7" s="22" customFormat="1" ht="30" hidden="1" customHeight="1" outlineLevel="2" x14ac:dyDescent="0.2">
      <c r="A180" s="6" t="s">
        <v>457</v>
      </c>
      <c r="B180" s="235"/>
      <c r="C180" s="236"/>
      <c r="D180" s="236"/>
      <c r="E180" s="237"/>
      <c r="F180" s="10" t="s">
        <v>22</v>
      </c>
      <c r="G180" s="8">
        <v>0</v>
      </c>
    </row>
    <row r="181" spans="1:7" s="22" customFormat="1" ht="30" hidden="1" customHeight="1" outlineLevel="2" x14ac:dyDescent="0.2">
      <c r="A181" s="6" t="s">
        <v>151</v>
      </c>
      <c r="B181" s="235"/>
      <c r="C181" s="236"/>
      <c r="D181" s="236"/>
      <c r="E181" s="237"/>
      <c r="F181" s="10" t="s">
        <v>22</v>
      </c>
      <c r="G181" s="8">
        <v>0</v>
      </c>
    </row>
    <row r="182" spans="1:7" s="22" customFormat="1" ht="30" hidden="1" customHeight="1" outlineLevel="2" x14ac:dyDescent="0.2">
      <c r="A182" s="12" t="s">
        <v>150</v>
      </c>
      <c r="B182" s="235"/>
      <c r="C182" s="236"/>
      <c r="D182" s="236"/>
      <c r="E182" s="237"/>
      <c r="F182" s="10" t="s">
        <v>22</v>
      </c>
      <c r="G182" s="8">
        <v>0</v>
      </c>
    </row>
    <row r="183" spans="1:7" s="22" customFormat="1" ht="30" hidden="1" customHeight="1" outlineLevel="2" x14ac:dyDescent="0.2">
      <c r="A183" s="6" t="s">
        <v>153</v>
      </c>
      <c r="B183" s="235"/>
      <c r="C183" s="236"/>
      <c r="D183" s="236"/>
      <c r="E183" s="237"/>
      <c r="F183" s="10" t="s">
        <v>22</v>
      </c>
      <c r="G183" s="8">
        <v>0</v>
      </c>
    </row>
    <row r="184" spans="1:7" ht="66" hidden="1" customHeight="1" outlineLevel="1" x14ac:dyDescent="0.2">
      <c r="A184" s="250" t="s">
        <v>142</v>
      </c>
      <c r="B184" s="288"/>
      <c r="C184" s="288"/>
      <c r="D184" s="288"/>
      <c r="E184" s="288"/>
      <c r="F184" s="308"/>
      <c r="G184" s="14"/>
    </row>
    <row r="185" spans="1:7" ht="30" customHeight="1" x14ac:dyDescent="0.2">
      <c r="A185" s="146"/>
      <c r="B185" s="235"/>
      <c r="C185" s="236"/>
      <c r="D185" s="236"/>
      <c r="E185" s="237"/>
      <c r="F185" s="32"/>
      <c r="G185" s="14"/>
    </row>
    <row r="186" spans="1:7" ht="33" customHeight="1" x14ac:dyDescent="0.15">
      <c r="A186" s="297" t="s">
        <v>105</v>
      </c>
      <c r="B186" s="298"/>
      <c r="C186" s="142" t="s">
        <v>140</v>
      </c>
      <c r="D186" s="142" t="s">
        <v>35</v>
      </c>
      <c r="E186" s="299" t="s">
        <v>58</v>
      </c>
      <c r="F186" s="263"/>
      <c r="G186" s="144" t="s">
        <v>22</v>
      </c>
    </row>
    <row r="187" spans="1:7" ht="111" customHeight="1" collapsed="1" x14ac:dyDescent="0.15">
      <c r="A187" s="309" t="s">
        <v>645</v>
      </c>
      <c r="B187" s="310"/>
      <c r="C187" s="310"/>
      <c r="D187" s="310"/>
      <c r="E187" s="310"/>
      <c r="F187" s="310"/>
      <c r="G187" s="312"/>
    </row>
    <row r="188" spans="1:7" s="11" customFormat="1" ht="30" hidden="1" customHeight="1" outlineLevel="1" collapsed="1" x14ac:dyDescent="0.2">
      <c r="A188" s="3">
        <f>B31</f>
        <v>0</v>
      </c>
      <c r="B188" s="294" t="s">
        <v>235</v>
      </c>
      <c r="C188" s="295"/>
      <c r="D188" s="295"/>
      <c r="E188" s="296"/>
      <c r="F188" s="38" t="s">
        <v>59</v>
      </c>
      <c r="G188" s="21" t="s">
        <v>64</v>
      </c>
    </row>
    <row r="189" spans="1:7" s="22" customFormat="1" ht="30" hidden="1" customHeight="1" outlineLevel="2" x14ac:dyDescent="0.2">
      <c r="A189" s="6" t="s">
        <v>106</v>
      </c>
      <c r="B189" s="235"/>
      <c r="C189" s="236"/>
      <c r="D189" s="236"/>
      <c r="E189" s="237"/>
      <c r="F189" s="10" t="s">
        <v>22</v>
      </c>
      <c r="G189" s="8">
        <v>0</v>
      </c>
    </row>
    <row r="190" spans="1:7" s="22" customFormat="1" ht="30" hidden="1" customHeight="1" outlineLevel="2" x14ac:dyDescent="0.2">
      <c r="A190" s="6" t="s">
        <v>472</v>
      </c>
      <c r="B190" s="235"/>
      <c r="C190" s="236"/>
      <c r="D190" s="236"/>
      <c r="E190" s="237"/>
      <c r="F190" s="13" t="str">
        <f>D36</f>
        <v>Brick/Stone</v>
      </c>
      <c r="G190" s="8"/>
    </row>
    <row r="191" spans="1:7" s="22" customFormat="1" ht="30" hidden="1" customHeight="1" outlineLevel="2" x14ac:dyDescent="0.2">
      <c r="A191" s="6" t="s">
        <v>86</v>
      </c>
      <c r="B191" s="235"/>
      <c r="C191" s="236"/>
      <c r="D191" s="236"/>
      <c r="E191" s="237"/>
      <c r="F191" s="13" t="str">
        <f>D35</f>
        <v>Tile</v>
      </c>
      <c r="G191" s="8"/>
    </row>
    <row r="192" spans="1:7" s="22" customFormat="1" ht="30" hidden="1" customHeight="1" outlineLevel="2" x14ac:dyDescent="0.2">
      <c r="A192" s="6" t="s">
        <v>147</v>
      </c>
      <c r="B192" s="235"/>
      <c r="C192" s="236"/>
      <c r="D192" s="236"/>
      <c r="E192" s="237"/>
      <c r="F192" s="13" t="s">
        <v>148</v>
      </c>
      <c r="G192" s="8"/>
    </row>
    <row r="193" spans="1:7" s="22" customFormat="1" ht="30" hidden="1" customHeight="1" outlineLevel="2" x14ac:dyDescent="0.2">
      <c r="A193" s="6" t="s">
        <v>88</v>
      </c>
      <c r="B193" s="235"/>
      <c r="C193" s="236"/>
      <c r="D193" s="236"/>
      <c r="E193" s="237"/>
      <c r="F193" s="13" t="s">
        <v>89</v>
      </c>
      <c r="G193" s="8"/>
    </row>
    <row r="194" spans="1:7" s="22" customFormat="1" ht="30" hidden="1" customHeight="1" outlineLevel="2" x14ac:dyDescent="0.2">
      <c r="A194" s="6" t="s">
        <v>473</v>
      </c>
      <c r="B194" s="235"/>
      <c r="C194" s="236"/>
      <c r="D194" s="236"/>
      <c r="E194" s="237"/>
      <c r="F194" s="10" t="s">
        <v>22</v>
      </c>
      <c r="G194" s="8"/>
    </row>
    <row r="195" spans="1:7" s="22" customFormat="1" ht="30" hidden="1" customHeight="1" outlineLevel="2" x14ac:dyDescent="0.2">
      <c r="A195" s="6" t="s">
        <v>91</v>
      </c>
      <c r="B195" s="235"/>
      <c r="C195" s="236"/>
      <c r="D195" s="236"/>
      <c r="E195" s="237"/>
      <c r="F195" s="10" t="s">
        <v>22</v>
      </c>
      <c r="G195" s="8"/>
    </row>
    <row r="196" spans="1:7" s="22" customFormat="1" ht="30" hidden="1" customHeight="1" outlineLevel="2" x14ac:dyDescent="0.2">
      <c r="A196" s="24" t="s">
        <v>241</v>
      </c>
      <c r="B196" s="235"/>
      <c r="C196" s="236"/>
      <c r="D196" s="236"/>
      <c r="E196" s="237"/>
      <c r="F196" s="13"/>
      <c r="G196" s="8"/>
    </row>
    <row r="197" spans="1:7" s="22" customFormat="1" ht="30" hidden="1" customHeight="1" outlineLevel="2" x14ac:dyDescent="0.2">
      <c r="A197" s="6" t="s">
        <v>107</v>
      </c>
      <c r="B197" s="235"/>
      <c r="C197" s="236"/>
      <c r="D197" s="236"/>
      <c r="E197" s="237"/>
      <c r="F197" s="10" t="s">
        <v>35</v>
      </c>
      <c r="G197" s="8"/>
    </row>
    <row r="198" spans="1:7" s="22" customFormat="1" ht="30" hidden="1" customHeight="1" outlineLevel="2" x14ac:dyDescent="0.2">
      <c r="A198" s="6" t="s">
        <v>108</v>
      </c>
      <c r="B198" s="235"/>
      <c r="C198" s="236"/>
      <c r="D198" s="236"/>
      <c r="E198" s="237"/>
      <c r="F198" s="10" t="s">
        <v>35</v>
      </c>
      <c r="G198" s="8"/>
    </row>
    <row r="199" spans="1:7" s="22" customFormat="1" ht="30" hidden="1" customHeight="1" outlineLevel="2" x14ac:dyDescent="0.2">
      <c r="A199" s="6" t="s">
        <v>457</v>
      </c>
      <c r="B199" s="235"/>
      <c r="C199" s="236"/>
      <c r="D199" s="236"/>
      <c r="E199" s="237"/>
      <c r="F199" s="10" t="s">
        <v>35</v>
      </c>
      <c r="G199" s="8">
        <v>0</v>
      </c>
    </row>
    <row r="200" spans="1:7" s="22" customFormat="1" ht="30" hidden="1" customHeight="1" outlineLevel="2" x14ac:dyDescent="0.2">
      <c r="A200" s="6" t="s">
        <v>151</v>
      </c>
      <c r="B200" s="235"/>
      <c r="C200" s="236"/>
      <c r="D200" s="236"/>
      <c r="E200" s="237"/>
      <c r="F200" s="10" t="s">
        <v>22</v>
      </c>
      <c r="G200" s="8">
        <v>0</v>
      </c>
    </row>
    <row r="201" spans="1:7" s="22" customFormat="1" ht="30" hidden="1" customHeight="1" outlineLevel="2" x14ac:dyDescent="0.2">
      <c r="A201" s="12" t="s">
        <v>150</v>
      </c>
      <c r="B201" s="235"/>
      <c r="C201" s="236"/>
      <c r="D201" s="236"/>
      <c r="E201" s="237"/>
      <c r="F201" s="10" t="s">
        <v>22</v>
      </c>
      <c r="G201" s="8">
        <v>0</v>
      </c>
    </row>
    <row r="202" spans="1:7" s="22" customFormat="1" ht="30" hidden="1" customHeight="1" outlineLevel="2" thickBot="1" x14ac:dyDescent="0.25">
      <c r="A202" s="6"/>
      <c r="B202" s="235"/>
      <c r="C202" s="236"/>
      <c r="D202" s="236"/>
      <c r="E202" s="237"/>
      <c r="F202" s="13"/>
      <c r="G202" s="26">
        <f>SUM(G189:G201)</f>
        <v>0</v>
      </c>
    </row>
    <row r="203" spans="1:7" s="22" customFormat="1" ht="30" hidden="1" customHeight="1" outlineLevel="2" thickTop="1" x14ac:dyDescent="0.2">
      <c r="A203" s="15" t="s">
        <v>109</v>
      </c>
      <c r="B203" s="235"/>
      <c r="C203" s="236"/>
      <c r="D203" s="236"/>
      <c r="E203" s="237"/>
      <c r="F203" s="13"/>
      <c r="G203" s="8"/>
    </row>
    <row r="204" spans="1:7" s="22" customFormat="1" ht="30" hidden="1" customHeight="1" outlineLevel="2" x14ac:dyDescent="0.2">
      <c r="A204" s="6" t="s">
        <v>154</v>
      </c>
      <c r="B204" s="235"/>
      <c r="C204" s="236"/>
      <c r="D204" s="236"/>
      <c r="E204" s="237"/>
      <c r="F204" s="10" t="s">
        <v>22</v>
      </c>
      <c r="G204" s="8">
        <v>0</v>
      </c>
    </row>
    <row r="205" spans="1:7" s="22" customFormat="1" ht="30" hidden="1" customHeight="1" outlineLevel="2" x14ac:dyDescent="0.2">
      <c r="A205" s="6" t="s">
        <v>155</v>
      </c>
      <c r="B205" s="235"/>
      <c r="C205" s="236"/>
      <c r="D205" s="236"/>
      <c r="E205" s="237"/>
      <c r="F205" s="10" t="s">
        <v>22</v>
      </c>
      <c r="G205" s="8">
        <v>0</v>
      </c>
    </row>
    <row r="206" spans="1:7" s="22" customFormat="1" ht="30" hidden="1" customHeight="1" outlineLevel="2" x14ac:dyDescent="0.2">
      <c r="A206" s="6" t="s">
        <v>764</v>
      </c>
      <c r="B206" s="235"/>
      <c r="C206" s="236"/>
      <c r="D206" s="236"/>
      <c r="E206" s="237"/>
      <c r="F206" s="10" t="s">
        <v>22</v>
      </c>
      <c r="G206" s="8">
        <v>0</v>
      </c>
    </row>
    <row r="207" spans="1:7" s="22" customFormat="1" ht="30" hidden="1" customHeight="1" outlineLevel="2" x14ac:dyDescent="0.2">
      <c r="A207" s="6" t="s">
        <v>156</v>
      </c>
      <c r="B207" s="235"/>
      <c r="C207" s="236"/>
      <c r="D207" s="236"/>
      <c r="E207" s="237"/>
      <c r="F207" s="10" t="s">
        <v>22</v>
      </c>
      <c r="G207" s="8">
        <v>0</v>
      </c>
    </row>
    <row r="208" spans="1:7" s="22" customFormat="1" ht="30" hidden="1" customHeight="1" outlineLevel="2" thickBot="1" x14ac:dyDescent="0.25">
      <c r="A208" s="6"/>
      <c r="B208" s="235"/>
      <c r="C208" s="236"/>
      <c r="D208" s="236"/>
      <c r="E208" s="237"/>
      <c r="F208" s="13"/>
      <c r="G208" s="26">
        <f>SUM(G204:G207)</f>
        <v>0</v>
      </c>
    </row>
    <row r="209" spans="1:7" s="22" customFormat="1" ht="30" hidden="1" customHeight="1" outlineLevel="2" thickTop="1" x14ac:dyDescent="0.2">
      <c r="A209" s="6"/>
      <c r="B209" s="235"/>
      <c r="C209" s="236"/>
      <c r="D209" s="236"/>
      <c r="E209" s="237"/>
      <c r="F209" s="13"/>
      <c r="G209" s="8"/>
    </row>
    <row r="210" spans="1:7" s="22" customFormat="1" ht="30" hidden="1" customHeight="1" outlineLevel="2" x14ac:dyDescent="0.2">
      <c r="A210" s="15" t="s">
        <v>110</v>
      </c>
      <c r="B210" s="235"/>
      <c r="C210" s="236"/>
      <c r="D210" s="236"/>
      <c r="E210" s="237"/>
      <c r="F210" s="13"/>
      <c r="G210" s="8"/>
    </row>
    <row r="211" spans="1:7" s="22" customFormat="1" ht="30" hidden="1" customHeight="1" outlineLevel="2" x14ac:dyDescent="0.2">
      <c r="A211" s="6" t="s">
        <v>111</v>
      </c>
      <c r="B211" s="235"/>
      <c r="C211" s="236"/>
      <c r="D211" s="236"/>
      <c r="E211" s="237"/>
      <c r="F211" s="214" t="str">
        <f>D39</f>
        <v>No</v>
      </c>
      <c r="G211" s="8"/>
    </row>
    <row r="212" spans="1:7" s="22" customFormat="1" ht="30" hidden="1" customHeight="1" outlineLevel="2" x14ac:dyDescent="0.2">
      <c r="A212" s="6" t="s">
        <v>113</v>
      </c>
      <c r="B212" s="235"/>
      <c r="C212" s="236"/>
      <c r="D212" s="236"/>
      <c r="E212" s="237"/>
      <c r="F212" s="214" t="str">
        <f>D40</f>
        <v>No</v>
      </c>
      <c r="G212" s="8"/>
    </row>
    <row r="213" spans="1:7" s="22" customFormat="1" ht="30" hidden="1" customHeight="1" outlineLevel="2" x14ac:dyDescent="0.2">
      <c r="A213" s="6" t="s">
        <v>674</v>
      </c>
      <c r="B213" s="235"/>
      <c r="C213" s="236"/>
      <c r="D213" s="236"/>
      <c r="E213" s="237"/>
      <c r="F213" s="214" t="str">
        <f>G39</f>
        <v>Yes</v>
      </c>
      <c r="G213" s="8"/>
    </row>
    <row r="214" spans="1:7" s="22" customFormat="1" ht="30" hidden="1" customHeight="1" outlineLevel="2" x14ac:dyDescent="0.2">
      <c r="A214" s="6" t="s">
        <v>114</v>
      </c>
      <c r="B214" s="235"/>
      <c r="C214" s="236"/>
      <c r="D214" s="236"/>
      <c r="E214" s="237"/>
      <c r="F214" s="10" t="s">
        <v>35</v>
      </c>
      <c r="G214" s="8"/>
    </row>
    <row r="215" spans="1:7" s="22" customFormat="1" ht="30" hidden="1" customHeight="1" outlineLevel="2" x14ac:dyDescent="0.2">
      <c r="A215" s="6"/>
      <c r="B215" s="235"/>
      <c r="C215" s="236"/>
      <c r="D215" s="236"/>
      <c r="E215" s="237"/>
      <c r="F215" s="10"/>
      <c r="G215" s="8"/>
    </row>
    <row r="216" spans="1:7" ht="30" hidden="1" customHeight="1" outlineLevel="2" x14ac:dyDescent="0.2">
      <c r="A216" s="6" t="s">
        <v>159</v>
      </c>
      <c r="B216" s="235"/>
      <c r="C216" s="236"/>
      <c r="D216" s="236"/>
      <c r="E216" s="237"/>
      <c r="F216" s="10" t="s">
        <v>35</v>
      </c>
      <c r="G216" s="27"/>
    </row>
    <row r="217" spans="1:7" ht="30" hidden="1" customHeight="1" outlineLevel="2" x14ac:dyDescent="0.2">
      <c r="A217" s="6" t="s">
        <v>158</v>
      </c>
      <c r="B217" s="235"/>
      <c r="C217" s="236"/>
      <c r="D217" s="236"/>
      <c r="E217" s="237"/>
      <c r="F217" s="10" t="s">
        <v>35</v>
      </c>
      <c r="G217" s="27"/>
    </row>
    <row r="218" spans="1:7" s="22" customFormat="1" ht="30" hidden="1" customHeight="1" outlineLevel="1" x14ac:dyDescent="0.2">
      <c r="A218" s="6"/>
      <c r="B218" s="235"/>
      <c r="C218" s="236"/>
      <c r="D218" s="236"/>
      <c r="E218" s="237"/>
      <c r="F218" s="13"/>
      <c r="G218" s="8"/>
    </row>
    <row r="219" spans="1:7" s="22" customFormat="1" ht="30" hidden="1" customHeight="1" outlineLevel="1" collapsed="1" x14ac:dyDescent="0.2">
      <c r="A219" s="3" t="str">
        <f>B32</f>
        <v>n/a</v>
      </c>
      <c r="B219" s="235"/>
      <c r="C219" s="236"/>
      <c r="D219" s="236"/>
      <c r="E219" s="237"/>
      <c r="F219" s="13"/>
      <c r="G219" s="8"/>
    </row>
    <row r="220" spans="1:7" s="22" customFormat="1" ht="30" hidden="1" customHeight="1" outlineLevel="3" x14ac:dyDescent="0.2">
      <c r="A220" s="6" t="s">
        <v>106</v>
      </c>
      <c r="B220" s="235"/>
      <c r="C220" s="236"/>
      <c r="D220" s="236"/>
      <c r="E220" s="237"/>
      <c r="F220" s="10" t="s">
        <v>22</v>
      </c>
      <c r="G220" s="8">
        <v>0</v>
      </c>
    </row>
    <row r="221" spans="1:7" s="22" customFormat="1" ht="30" hidden="1" customHeight="1" outlineLevel="3" x14ac:dyDescent="0.2">
      <c r="A221" s="6" t="s">
        <v>472</v>
      </c>
      <c r="B221" s="235"/>
      <c r="C221" s="236"/>
      <c r="D221" s="236"/>
      <c r="E221" s="237"/>
      <c r="F221" s="13" t="str">
        <f>D45</f>
        <v>Brick/Stone</v>
      </c>
      <c r="G221" s="8"/>
    </row>
    <row r="222" spans="1:7" s="22" customFormat="1" ht="30" hidden="1" customHeight="1" outlineLevel="3" x14ac:dyDescent="0.2">
      <c r="A222" s="6" t="s">
        <v>86</v>
      </c>
      <c r="B222" s="235"/>
      <c r="C222" s="236"/>
      <c r="D222" s="236"/>
      <c r="E222" s="237"/>
      <c r="F222" s="13" t="str">
        <f>D44</f>
        <v>Tile</v>
      </c>
      <c r="G222" s="8"/>
    </row>
    <row r="223" spans="1:7" s="22" customFormat="1" ht="30" hidden="1" customHeight="1" outlineLevel="3" x14ac:dyDescent="0.2">
      <c r="A223" s="6" t="s">
        <v>147</v>
      </c>
      <c r="B223" s="235"/>
      <c r="C223" s="236"/>
      <c r="D223" s="236"/>
      <c r="E223" s="237"/>
      <c r="F223" s="13" t="s">
        <v>148</v>
      </c>
      <c r="G223" s="8"/>
    </row>
    <row r="224" spans="1:7" s="22" customFormat="1" ht="30" hidden="1" customHeight="1" outlineLevel="3" x14ac:dyDescent="0.2">
      <c r="A224" s="6" t="s">
        <v>88</v>
      </c>
      <c r="B224" s="235"/>
      <c r="C224" s="236"/>
      <c r="D224" s="236"/>
      <c r="E224" s="237"/>
      <c r="F224" s="13" t="s">
        <v>89</v>
      </c>
      <c r="G224" s="8"/>
    </row>
    <row r="225" spans="1:7" s="22" customFormat="1" ht="30" hidden="1" customHeight="1" outlineLevel="3" x14ac:dyDescent="0.2">
      <c r="A225" s="6" t="s">
        <v>473</v>
      </c>
      <c r="B225" s="235"/>
      <c r="C225" s="236"/>
      <c r="D225" s="236"/>
      <c r="E225" s="237"/>
      <c r="F225" s="10" t="s">
        <v>22</v>
      </c>
      <c r="G225" s="8"/>
    </row>
    <row r="226" spans="1:7" s="22" customFormat="1" ht="30" hidden="1" customHeight="1" outlineLevel="3" x14ac:dyDescent="0.2">
      <c r="A226" s="6" t="s">
        <v>91</v>
      </c>
      <c r="B226" s="235"/>
      <c r="C226" s="236"/>
      <c r="D226" s="236"/>
      <c r="E226" s="237"/>
      <c r="F226" s="10" t="s">
        <v>22</v>
      </c>
      <c r="G226" s="8"/>
    </row>
    <row r="227" spans="1:7" s="22" customFormat="1" ht="30" hidden="1" customHeight="1" outlineLevel="3" x14ac:dyDescent="0.2">
      <c r="A227" s="24" t="s">
        <v>241</v>
      </c>
      <c r="B227" s="235"/>
      <c r="C227" s="236"/>
      <c r="D227" s="236"/>
      <c r="E227" s="237"/>
      <c r="F227" s="13"/>
      <c r="G227" s="8"/>
    </row>
    <row r="228" spans="1:7" s="22" customFormat="1" ht="30" hidden="1" customHeight="1" outlineLevel="3" x14ac:dyDescent="0.2">
      <c r="A228" s="6" t="s">
        <v>107</v>
      </c>
      <c r="B228" s="235"/>
      <c r="C228" s="236"/>
      <c r="D228" s="236"/>
      <c r="E228" s="237"/>
      <c r="F228" s="10" t="s">
        <v>35</v>
      </c>
      <c r="G228" s="8"/>
    </row>
    <row r="229" spans="1:7" s="22" customFormat="1" ht="30" hidden="1" customHeight="1" outlineLevel="3" x14ac:dyDescent="0.2">
      <c r="A229" s="6" t="s">
        <v>108</v>
      </c>
      <c r="B229" s="235"/>
      <c r="C229" s="236"/>
      <c r="D229" s="236"/>
      <c r="E229" s="237"/>
      <c r="F229" s="10" t="s">
        <v>35</v>
      </c>
      <c r="G229" s="8"/>
    </row>
    <row r="230" spans="1:7" s="22" customFormat="1" ht="30" hidden="1" customHeight="1" outlineLevel="3" x14ac:dyDescent="0.2">
      <c r="A230" s="6" t="s">
        <v>457</v>
      </c>
      <c r="B230" s="235"/>
      <c r="C230" s="236"/>
      <c r="D230" s="236"/>
      <c r="E230" s="237"/>
      <c r="F230" s="10" t="s">
        <v>35</v>
      </c>
      <c r="G230" s="8">
        <v>0</v>
      </c>
    </row>
    <row r="231" spans="1:7" s="22" customFormat="1" ht="30" hidden="1" customHeight="1" outlineLevel="3" x14ac:dyDescent="0.2">
      <c r="A231" s="6" t="s">
        <v>151</v>
      </c>
      <c r="B231" s="235"/>
      <c r="C231" s="236"/>
      <c r="D231" s="236"/>
      <c r="E231" s="237"/>
      <c r="F231" s="10" t="s">
        <v>22</v>
      </c>
      <c r="G231" s="8">
        <v>0</v>
      </c>
    </row>
    <row r="232" spans="1:7" s="22" customFormat="1" ht="30" hidden="1" customHeight="1" outlineLevel="3" x14ac:dyDescent="0.2">
      <c r="A232" s="12" t="s">
        <v>150</v>
      </c>
      <c r="B232" s="235"/>
      <c r="C232" s="236"/>
      <c r="D232" s="236"/>
      <c r="E232" s="237"/>
      <c r="F232" s="10" t="s">
        <v>22</v>
      </c>
      <c r="G232" s="8">
        <v>0</v>
      </c>
    </row>
    <row r="233" spans="1:7" s="22" customFormat="1" ht="30" hidden="1" customHeight="1" outlineLevel="3" thickBot="1" x14ac:dyDescent="0.25">
      <c r="A233" s="6"/>
      <c r="B233" s="235"/>
      <c r="C233" s="236"/>
      <c r="D233" s="236"/>
      <c r="E233" s="237"/>
      <c r="F233" s="13"/>
      <c r="G233" s="26">
        <f>SUM(G220:G232)</f>
        <v>0</v>
      </c>
    </row>
    <row r="234" spans="1:7" s="22" customFormat="1" ht="30" hidden="1" customHeight="1" outlineLevel="3" thickTop="1" x14ac:dyDescent="0.2">
      <c r="A234" s="15" t="s">
        <v>109</v>
      </c>
      <c r="B234" s="235"/>
      <c r="C234" s="236"/>
      <c r="D234" s="236"/>
      <c r="E234" s="237"/>
      <c r="F234" s="13"/>
      <c r="G234" s="8"/>
    </row>
    <row r="235" spans="1:7" s="22" customFormat="1" ht="30" hidden="1" customHeight="1" outlineLevel="3" x14ac:dyDescent="0.2">
      <c r="A235" s="6" t="s">
        <v>154</v>
      </c>
      <c r="B235" s="235"/>
      <c r="C235" s="236"/>
      <c r="D235" s="236"/>
      <c r="E235" s="237"/>
      <c r="F235" s="10" t="s">
        <v>22</v>
      </c>
      <c r="G235" s="8">
        <v>0</v>
      </c>
    </row>
    <row r="236" spans="1:7" s="22" customFormat="1" ht="30" hidden="1" customHeight="1" outlineLevel="3" x14ac:dyDescent="0.2">
      <c r="A236" s="6" t="s">
        <v>155</v>
      </c>
      <c r="B236" s="235"/>
      <c r="C236" s="236"/>
      <c r="D236" s="236"/>
      <c r="E236" s="237"/>
      <c r="F236" s="10" t="s">
        <v>22</v>
      </c>
      <c r="G236" s="8">
        <v>0</v>
      </c>
    </row>
    <row r="237" spans="1:7" s="22" customFormat="1" ht="30" hidden="1" customHeight="1" outlineLevel="3" x14ac:dyDescent="0.2">
      <c r="A237" s="6" t="s">
        <v>764</v>
      </c>
      <c r="B237" s="235"/>
      <c r="C237" s="236"/>
      <c r="D237" s="236"/>
      <c r="E237" s="237"/>
      <c r="F237" s="10" t="s">
        <v>22</v>
      </c>
      <c r="G237" s="8">
        <v>0</v>
      </c>
    </row>
    <row r="238" spans="1:7" s="22" customFormat="1" ht="30" hidden="1" customHeight="1" outlineLevel="3" x14ac:dyDescent="0.2">
      <c r="A238" s="6" t="s">
        <v>156</v>
      </c>
      <c r="B238" s="235"/>
      <c r="C238" s="236"/>
      <c r="D238" s="236"/>
      <c r="E238" s="237"/>
      <c r="F238" s="10" t="s">
        <v>22</v>
      </c>
      <c r="G238" s="8">
        <v>0</v>
      </c>
    </row>
    <row r="239" spans="1:7" s="22" customFormat="1" ht="30" hidden="1" customHeight="1" outlineLevel="3" thickBot="1" x14ac:dyDescent="0.25">
      <c r="A239" s="6"/>
      <c r="B239" s="235"/>
      <c r="C239" s="236"/>
      <c r="D239" s="236"/>
      <c r="E239" s="237"/>
      <c r="F239" s="13"/>
      <c r="G239" s="26">
        <f>SUM(G235:G238)</f>
        <v>0</v>
      </c>
    </row>
    <row r="240" spans="1:7" s="22" customFormat="1" ht="30" hidden="1" customHeight="1" outlineLevel="3" thickTop="1" x14ac:dyDescent="0.2">
      <c r="A240" s="6"/>
      <c r="B240" s="235"/>
      <c r="C240" s="236"/>
      <c r="D240" s="236"/>
      <c r="E240" s="237"/>
      <c r="F240" s="13"/>
      <c r="G240" s="8"/>
    </row>
    <row r="241" spans="1:7" s="22" customFormat="1" ht="30" hidden="1" customHeight="1" outlineLevel="3" x14ac:dyDescent="0.2">
      <c r="A241" s="6"/>
      <c r="B241" s="235"/>
      <c r="C241" s="236"/>
      <c r="D241" s="236"/>
      <c r="E241" s="237"/>
      <c r="F241" s="13"/>
      <c r="G241" s="8"/>
    </row>
    <row r="242" spans="1:7" s="22" customFormat="1" ht="30" hidden="1" customHeight="1" outlineLevel="3" x14ac:dyDescent="0.2">
      <c r="A242" s="15" t="s">
        <v>110</v>
      </c>
      <c r="B242" s="235"/>
      <c r="C242" s="236"/>
      <c r="D242" s="236"/>
      <c r="E242" s="237"/>
      <c r="F242" s="13"/>
      <c r="G242" s="8"/>
    </row>
    <row r="243" spans="1:7" s="22" customFormat="1" ht="30" hidden="1" customHeight="1" outlineLevel="3" x14ac:dyDescent="0.2">
      <c r="A243" s="6" t="s">
        <v>111</v>
      </c>
      <c r="B243" s="235"/>
      <c r="C243" s="236"/>
      <c r="D243" s="236"/>
      <c r="E243" s="237"/>
      <c r="F243" s="214" t="str">
        <f>D48</f>
        <v>No</v>
      </c>
      <c r="G243" s="8"/>
    </row>
    <row r="244" spans="1:7" s="22" customFormat="1" ht="30" hidden="1" customHeight="1" outlineLevel="3" x14ac:dyDescent="0.2">
      <c r="A244" s="6" t="s">
        <v>112</v>
      </c>
      <c r="B244" s="235"/>
      <c r="C244" s="236"/>
      <c r="D244" s="236"/>
      <c r="E244" s="237"/>
      <c r="F244" s="214" t="str">
        <f>G48</f>
        <v>No</v>
      </c>
      <c r="G244" s="8"/>
    </row>
    <row r="245" spans="1:7" s="22" customFormat="1" ht="30" hidden="1" customHeight="1" outlineLevel="3" x14ac:dyDescent="0.2">
      <c r="A245" s="6" t="s">
        <v>113</v>
      </c>
      <c r="B245" s="235"/>
      <c r="C245" s="236"/>
      <c r="D245" s="236"/>
      <c r="E245" s="237"/>
      <c r="F245" s="214" t="str">
        <f>D49</f>
        <v>No</v>
      </c>
      <c r="G245" s="8"/>
    </row>
    <row r="246" spans="1:7" s="22" customFormat="1" ht="30" hidden="1" customHeight="1" outlineLevel="3" x14ac:dyDescent="0.2">
      <c r="A246" s="6" t="s">
        <v>114</v>
      </c>
      <c r="B246" s="235"/>
      <c r="C246" s="236"/>
      <c r="D246" s="236"/>
      <c r="E246" s="237"/>
      <c r="F246" s="10" t="s">
        <v>35</v>
      </c>
      <c r="G246" s="8"/>
    </row>
    <row r="247" spans="1:7" s="22" customFormat="1" ht="30" hidden="1" customHeight="1" outlineLevel="3" x14ac:dyDescent="0.2">
      <c r="A247" s="6"/>
      <c r="B247" s="235"/>
      <c r="C247" s="236"/>
      <c r="D247" s="236"/>
      <c r="E247" s="237"/>
      <c r="F247" s="10"/>
      <c r="G247" s="8"/>
    </row>
    <row r="248" spans="1:7" ht="30" hidden="1" customHeight="1" outlineLevel="3" x14ac:dyDescent="0.2">
      <c r="A248" s="6" t="s">
        <v>159</v>
      </c>
      <c r="B248" s="235"/>
      <c r="C248" s="236"/>
      <c r="D248" s="236"/>
      <c r="E248" s="237"/>
      <c r="F248" s="10" t="s">
        <v>35</v>
      </c>
      <c r="G248" s="27"/>
    </row>
    <row r="249" spans="1:7" ht="30" hidden="1" customHeight="1" outlineLevel="3" x14ac:dyDescent="0.2">
      <c r="A249" s="6" t="s">
        <v>158</v>
      </c>
      <c r="B249" s="235"/>
      <c r="C249" s="236"/>
      <c r="D249" s="236"/>
      <c r="E249" s="237"/>
      <c r="F249" s="10" t="s">
        <v>35</v>
      </c>
      <c r="G249" s="27"/>
    </row>
    <row r="250" spans="1:7" s="22" customFormat="1" ht="30" hidden="1" customHeight="1" outlineLevel="3" x14ac:dyDescent="0.2">
      <c r="A250" s="6" t="s">
        <v>115</v>
      </c>
      <c r="B250" s="235"/>
      <c r="C250" s="236"/>
      <c r="D250" s="236"/>
      <c r="E250" s="237"/>
      <c r="F250" s="13"/>
      <c r="G250" s="8"/>
    </row>
    <row r="251" spans="1:7" s="22" customFormat="1" ht="30" hidden="1" customHeight="1" outlineLevel="1" x14ac:dyDescent="0.2">
      <c r="A251" s="6"/>
      <c r="B251" s="235"/>
      <c r="C251" s="236"/>
      <c r="D251" s="236"/>
      <c r="E251" s="237"/>
      <c r="F251" s="13"/>
      <c r="G251" s="27"/>
    </row>
    <row r="252" spans="1:7" s="22" customFormat="1" ht="30" hidden="1" customHeight="1" outlineLevel="1" collapsed="1" x14ac:dyDescent="0.2">
      <c r="A252" s="3" t="str">
        <f>B33</f>
        <v>n/a</v>
      </c>
      <c r="B252" s="235"/>
      <c r="C252" s="236"/>
      <c r="D252" s="236"/>
      <c r="E252" s="237"/>
      <c r="F252" s="13"/>
      <c r="G252" s="27"/>
    </row>
    <row r="253" spans="1:7" s="22" customFormat="1" ht="30" hidden="1" customHeight="1" outlineLevel="2" x14ac:dyDescent="0.2">
      <c r="A253" s="6" t="s">
        <v>106</v>
      </c>
      <c r="B253" s="235"/>
      <c r="C253" s="236"/>
      <c r="D253" s="236"/>
      <c r="E253" s="237"/>
      <c r="F253" s="10" t="s">
        <v>22</v>
      </c>
      <c r="G253" s="8">
        <v>0</v>
      </c>
    </row>
    <row r="254" spans="1:7" s="22" customFormat="1" ht="30" hidden="1" customHeight="1" outlineLevel="2" x14ac:dyDescent="0.2">
      <c r="A254" s="6" t="s">
        <v>472</v>
      </c>
      <c r="B254" s="235"/>
      <c r="C254" s="236"/>
      <c r="D254" s="236"/>
      <c r="E254" s="237"/>
      <c r="F254" s="13" t="str">
        <f>D54</f>
        <v>Brick/Stone</v>
      </c>
      <c r="G254" s="8"/>
    </row>
    <row r="255" spans="1:7" s="22" customFormat="1" ht="30" hidden="1" customHeight="1" outlineLevel="2" x14ac:dyDescent="0.2">
      <c r="A255" s="6" t="s">
        <v>86</v>
      </c>
      <c r="B255" s="235"/>
      <c r="C255" s="236"/>
      <c r="D255" s="236"/>
      <c r="E255" s="237"/>
      <c r="F255" s="13" t="str">
        <f>D53</f>
        <v>Tile</v>
      </c>
      <c r="G255" s="8"/>
    </row>
    <row r="256" spans="1:7" s="22" customFormat="1" ht="30" hidden="1" customHeight="1" outlineLevel="2" x14ac:dyDescent="0.2">
      <c r="A256" s="6" t="s">
        <v>147</v>
      </c>
      <c r="B256" s="235"/>
      <c r="C256" s="236"/>
      <c r="D256" s="236"/>
      <c r="E256" s="237"/>
      <c r="F256" s="13" t="s">
        <v>148</v>
      </c>
      <c r="G256" s="8"/>
    </row>
    <row r="257" spans="1:7" s="22" customFormat="1" ht="30" hidden="1" customHeight="1" outlineLevel="2" x14ac:dyDescent="0.2">
      <c r="A257" s="6" t="s">
        <v>88</v>
      </c>
      <c r="B257" s="235"/>
      <c r="C257" s="236"/>
      <c r="D257" s="236"/>
      <c r="E257" s="237"/>
      <c r="F257" s="13" t="s">
        <v>89</v>
      </c>
      <c r="G257" s="8"/>
    </row>
    <row r="258" spans="1:7" s="22" customFormat="1" ht="30" hidden="1" customHeight="1" outlineLevel="2" x14ac:dyDescent="0.2">
      <c r="A258" s="6" t="s">
        <v>473</v>
      </c>
      <c r="B258" s="235"/>
      <c r="C258" s="236"/>
      <c r="D258" s="236"/>
      <c r="E258" s="237"/>
      <c r="F258" s="10" t="s">
        <v>22</v>
      </c>
      <c r="G258" s="8"/>
    </row>
    <row r="259" spans="1:7" s="22" customFormat="1" ht="30" hidden="1" customHeight="1" outlineLevel="2" x14ac:dyDescent="0.2">
      <c r="A259" s="6" t="s">
        <v>91</v>
      </c>
      <c r="B259" s="235"/>
      <c r="C259" s="236"/>
      <c r="D259" s="236"/>
      <c r="E259" s="237"/>
      <c r="F259" s="10" t="s">
        <v>22</v>
      </c>
      <c r="G259" s="8"/>
    </row>
    <row r="260" spans="1:7" s="22" customFormat="1" ht="30" hidden="1" customHeight="1" outlineLevel="2" x14ac:dyDescent="0.2">
      <c r="A260" s="24" t="s">
        <v>241</v>
      </c>
      <c r="B260" s="235"/>
      <c r="C260" s="236"/>
      <c r="D260" s="236"/>
      <c r="E260" s="237"/>
      <c r="F260" s="13"/>
      <c r="G260" s="8"/>
    </row>
    <row r="261" spans="1:7" s="22" customFormat="1" ht="30" hidden="1" customHeight="1" outlineLevel="2" x14ac:dyDescent="0.2">
      <c r="A261" s="6" t="s">
        <v>107</v>
      </c>
      <c r="B261" s="235"/>
      <c r="C261" s="236"/>
      <c r="D261" s="236"/>
      <c r="E261" s="237"/>
      <c r="F261" s="10" t="s">
        <v>35</v>
      </c>
      <c r="G261" s="8"/>
    </row>
    <row r="262" spans="1:7" s="22" customFormat="1" ht="30" hidden="1" customHeight="1" outlineLevel="2" x14ac:dyDescent="0.2">
      <c r="A262" s="6" t="s">
        <v>108</v>
      </c>
      <c r="B262" s="235"/>
      <c r="C262" s="236"/>
      <c r="D262" s="236"/>
      <c r="E262" s="237"/>
      <c r="F262" s="10" t="s">
        <v>35</v>
      </c>
      <c r="G262" s="8"/>
    </row>
    <row r="263" spans="1:7" s="22" customFormat="1" ht="30" hidden="1" customHeight="1" outlineLevel="2" x14ac:dyDescent="0.2">
      <c r="A263" s="6" t="s">
        <v>457</v>
      </c>
      <c r="B263" s="235"/>
      <c r="C263" s="236"/>
      <c r="D263" s="236"/>
      <c r="E263" s="237"/>
      <c r="F263" s="10" t="s">
        <v>35</v>
      </c>
      <c r="G263" s="8">
        <v>0</v>
      </c>
    </row>
    <row r="264" spans="1:7" s="22" customFormat="1" ht="30" hidden="1" customHeight="1" outlineLevel="2" x14ac:dyDescent="0.2">
      <c r="A264" s="6" t="s">
        <v>151</v>
      </c>
      <c r="B264" s="235"/>
      <c r="C264" s="236"/>
      <c r="D264" s="236"/>
      <c r="E264" s="237"/>
      <c r="F264" s="10" t="s">
        <v>22</v>
      </c>
      <c r="G264" s="8">
        <v>0</v>
      </c>
    </row>
    <row r="265" spans="1:7" s="22" customFormat="1" ht="30" hidden="1" customHeight="1" outlineLevel="2" x14ac:dyDescent="0.2">
      <c r="A265" s="12" t="s">
        <v>150</v>
      </c>
      <c r="B265" s="235"/>
      <c r="C265" s="236"/>
      <c r="D265" s="236"/>
      <c r="E265" s="237"/>
      <c r="F265" s="10" t="s">
        <v>22</v>
      </c>
      <c r="G265" s="8">
        <v>0</v>
      </c>
    </row>
    <row r="266" spans="1:7" s="22" customFormat="1" ht="30" hidden="1" customHeight="1" outlineLevel="2" thickBot="1" x14ac:dyDescent="0.25">
      <c r="A266" s="6"/>
      <c r="B266" s="235"/>
      <c r="C266" s="236"/>
      <c r="D266" s="236"/>
      <c r="E266" s="237"/>
      <c r="F266" s="13"/>
      <c r="G266" s="26">
        <f>SUM(G253:G265)</f>
        <v>0</v>
      </c>
    </row>
    <row r="267" spans="1:7" s="22" customFormat="1" ht="30" hidden="1" customHeight="1" outlineLevel="2" thickTop="1" x14ac:dyDescent="0.2">
      <c r="A267" s="15" t="s">
        <v>109</v>
      </c>
      <c r="B267" s="235"/>
      <c r="C267" s="236"/>
      <c r="D267" s="236"/>
      <c r="E267" s="237"/>
      <c r="F267" s="13"/>
      <c r="G267" s="8"/>
    </row>
    <row r="268" spans="1:7" s="22" customFormat="1" ht="30" hidden="1" customHeight="1" outlineLevel="2" x14ac:dyDescent="0.2">
      <c r="A268" s="6" t="s">
        <v>154</v>
      </c>
      <c r="B268" s="235"/>
      <c r="C268" s="236"/>
      <c r="D268" s="236"/>
      <c r="E268" s="237"/>
      <c r="F268" s="10" t="s">
        <v>22</v>
      </c>
      <c r="G268" s="8">
        <v>0</v>
      </c>
    </row>
    <row r="269" spans="1:7" s="22" customFormat="1" ht="30" hidden="1" customHeight="1" outlineLevel="2" x14ac:dyDescent="0.2">
      <c r="A269" s="6" t="s">
        <v>155</v>
      </c>
      <c r="B269" s="235"/>
      <c r="C269" s="236"/>
      <c r="D269" s="236"/>
      <c r="E269" s="237"/>
      <c r="F269" s="10" t="s">
        <v>22</v>
      </c>
      <c r="G269" s="8">
        <v>0</v>
      </c>
    </row>
    <row r="270" spans="1:7" s="22" customFormat="1" ht="30" hidden="1" customHeight="1" outlineLevel="2" x14ac:dyDescent="0.2">
      <c r="A270" s="6" t="s">
        <v>764</v>
      </c>
      <c r="B270" s="235"/>
      <c r="C270" s="236"/>
      <c r="D270" s="236"/>
      <c r="E270" s="237"/>
      <c r="F270" s="10" t="s">
        <v>22</v>
      </c>
      <c r="G270" s="8">
        <v>0</v>
      </c>
    </row>
    <row r="271" spans="1:7" s="22" customFormat="1" ht="30" hidden="1" customHeight="1" outlineLevel="2" x14ac:dyDescent="0.2">
      <c r="A271" s="6" t="s">
        <v>156</v>
      </c>
      <c r="B271" s="235"/>
      <c r="C271" s="236"/>
      <c r="D271" s="236"/>
      <c r="E271" s="237"/>
      <c r="F271" s="10" t="s">
        <v>22</v>
      </c>
      <c r="G271" s="8">
        <v>0</v>
      </c>
    </row>
    <row r="272" spans="1:7" s="22" customFormat="1" ht="30" hidden="1" customHeight="1" outlineLevel="2" thickBot="1" x14ac:dyDescent="0.25">
      <c r="A272" s="6"/>
      <c r="B272" s="235"/>
      <c r="C272" s="236"/>
      <c r="D272" s="236"/>
      <c r="E272" s="237"/>
      <c r="F272" s="13"/>
      <c r="G272" s="26">
        <f>SUM(G268:G271)</f>
        <v>0</v>
      </c>
    </row>
    <row r="273" spans="1:7" s="22" customFormat="1" ht="30" hidden="1" customHeight="1" outlineLevel="2" thickTop="1" x14ac:dyDescent="0.2">
      <c r="A273" s="6"/>
      <c r="B273" s="235"/>
      <c r="C273" s="236"/>
      <c r="D273" s="236"/>
      <c r="E273" s="237"/>
      <c r="F273" s="13"/>
      <c r="G273" s="8"/>
    </row>
    <row r="274" spans="1:7" s="22" customFormat="1" ht="30" hidden="1" customHeight="1" outlineLevel="2" x14ac:dyDescent="0.2">
      <c r="A274" s="15" t="s">
        <v>110</v>
      </c>
      <c r="B274" s="235"/>
      <c r="C274" s="236"/>
      <c r="D274" s="236"/>
      <c r="E274" s="237"/>
      <c r="F274" s="13"/>
      <c r="G274" s="8"/>
    </row>
    <row r="275" spans="1:7" s="22" customFormat="1" ht="30" hidden="1" customHeight="1" outlineLevel="2" x14ac:dyDescent="0.2">
      <c r="A275" s="6" t="s">
        <v>111</v>
      </c>
      <c r="B275" s="235"/>
      <c r="C275" s="236"/>
      <c r="D275" s="236"/>
      <c r="E275" s="237"/>
      <c r="F275" s="214" t="str">
        <f>D57</f>
        <v>No</v>
      </c>
      <c r="G275" s="8"/>
    </row>
    <row r="276" spans="1:7" s="22" customFormat="1" ht="30" hidden="1" customHeight="1" outlineLevel="2" x14ac:dyDescent="0.2">
      <c r="A276" s="6" t="s">
        <v>112</v>
      </c>
      <c r="B276" s="235"/>
      <c r="C276" s="236"/>
      <c r="D276" s="236"/>
      <c r="E276" s="237"/>
      <c r="F276" s="214" t="str">
        <f>G57</f>
        <v>No</v>
      </c>
      <c r="G276" s="8"/>
    </row>
    <row r="277" spans="1:7" s="22" customFormat="1" ht="30" hidden="1" customHeight="1" outlineLevel="2" x14ac:dyDescent="0.2">
      <c r="A277" s="6" t="s">
        <v>113</v>
      </c>
      <c r="B277" s="235"/>
      <c r="C277" s="236"/>
      <c r="D277" s="236"/>
      <c r="E277" s="237"/>
      <c r="F277" s="214" t="str">
        <f>D58</f>
        <v>No</v>
      </c>
      <c r="G277" s="8"/>
    </row>
    <row r="278" spans="1:7" s="22" customFormat="1" ht="30" hidden="1" customHeight="1" outlineLevel="2" x14ac:dyDescent="0.2">
      <c r="A278" s="6" t="s">
        <v>114</v>
      </c>
      <c r="B278" s="235"/>
      <c r="C278" s="236"/>
      <c r="D278" s="236"/>
      <c r="E278" s="237"/>
      <c r="F278" s="10" t="s">
        <v>35</v>
      </c>
      <c r="G278" s="8"/>
    </row>
    <row r="279" spans="1:7" s="22" customFormat="1" ht="30" hidden="1" customHeight="1" outlineLevel="2" x14ac:dyDescent="0.2">
      <c r="A279" s="6"/>
      <c r="B279" s="235"/>
      <c r="C279" s="236"/>
      <c r="D279" s="236"/>
      <c r="E279" s="237"/>
      <c r="F279" s="10"/>
      <c r="G279" s="8"/>
    </row>
    <row r="280" spans="1:7" ht="30" hidden="1" customHeight="1" outlineLevel="2" x14ac:dyDescent="0.2">
      <c r="A280" s="6" t="s">
        <v>159</v>
      </c>
      <c r="B280" s="235"/>
      <c r="C280" s="236"/>
      <c r="D280" s="236"/>
      <c r="E280" s="237"/>
      <c r="F280" s="10" t="s">
        <v>35</v>
      </c>
      <c r="G280" s="27"/>
    </row>
    <row r="281" spans="1:7" ht="30" hidden="1" customHeight="1" outlineLevel="2" x14ac:dyDescent="0.2">
      <c r="A281" s="6" t="s">
        <v>158</v>
      </c>
      <c r="B281" s="235"/>
      <c r="C281" s="236"/>
      <c r="D281" s="236"/>
      <c r="E281" s="237"/>
      <c r="F281" s="10" t="s">
        <v>35</v>
      </c>
      <c r="G281" s="27"/>
    </row>
    <row r="282" spans="1:7" ht="30" hidden="1" customHeight="1" outlineLevel="2" x14ac:dyDescent="0.2">
      <c r="A282" s="6"/>
      <c r="B282" s="235"/>
      <c r="C282" s="236"/>
      <c r="D282" s="236"/>
      <c r="E282" s="237"/>
      <c r="F282" s="10"/>
      <c r="G282" s="27"/>
    </row>
    <row r="283" spans="1:7" s="22" customFormat="1" ht="30" hidden="1" customHeight="1" outlineLevel="2" x14ac:dyDescent="0.2">
      <c r="A283" s="6" t="s">
        <v>115</v>
      </c>
      <c r="B283" s="235"/>
      <c r="C283" s="236"/>
      <c r="D283" s="236"/>
      <c r="E283" s="237"/>
      <c r="F283" s="13"/>
      <c r="G283" s="8"/>
    </row>
    <row r="284" spans="1:7" s="22" customFormat="1" ht="30" hidden="1" customHeight="1" outlineLevel="1" x14ac:dyDescent="0.2">
      <c r="A284" s="264"/>
      <c r="B284" s="236"/>
      <c r="C284" s="236"/>
      <c r="D284" s="236"/>
      <c r="E284" s="236"/>
      <c r="F284" s="237"/>
      <c r="G284" s="8"/>
    </row>
    <row r="285" spans="1:7" ht="66" hidden="1" customHeight="1" outlineLevel="1" x14ac:dyDescent="0.2">
      <c r="A285" s="250" t="s">
        <v>142</v>
      </c>
      <c r="B285" s="288"/>
      <c r="C285" s="288"/>
      <c r="D285" s="288"/>
      <c r="E285" s="288"/>
      <c r="F285" s="308"/>
      <c r="G285" s="14"/>
    </row>
    <row r="286" spans="1:7" ht="30" customHeight="1" x14ac:dyDescent="0.2">
      <c r="A286" s="15"/>
      <c r="B286" s="235"/>
      <c r="C286" s="236"/>
      <c r="D286" s="236"/>
      <c r="E286" s="237"/>
      <c r="F286" s="17"/>
      <c r="G286" s="14"/>
    </row>
    <row r="287" spans="1:7" ht="30" customHeight="1" x14ac:dyDescent="0.15">
      <c r="A287" s="149" t="s">
        <v>254</v>
      </c>
      <c r="B287" s="150"/>
      <c r="C287" s="142" t="s">
        <v>140</v>
      </c>
      <c r="D287" s="142" t="s">
        <v>35</v>
      </c>
      <c r="E287" s="299" t="s">
        <v>58</v>
      </c>
      <c r="F287" s="263"/>
      <c r="G287" s="144" t="s">
        <v>22</v>
      </c>
    </row>
    <row r="288" spans="1:7" ht="69" customHeight="1" collapsed="1" x14ac:dyDescent="0.15">
      <c r="A288" s="309" t="s">
        <v>662</v>
      </c>
      <c r="B288" s="310"/>
      <c r="C288" s="310"/>
      <c r="D288" s="310"/>
      <c r="E288" s="311"/>
      <c r="F288" s="311"/>
      <c r="G288" s="312"/>
    </row>
    <row r="289" spans="1:7" s="5" customFormat="1" ht="30" hidden="1" customHeight="1" outlineLevel="1" x14ac:dyDescent="0.2">
      <c r="A289" s="19" t="s">
        <v>116</v>
      </c>
      <c r="B289" s="294" t="s">
        <v>235</v>
      </c>
      <c r="C289" s="295"/>
      <c r="D289" s="295"/>
      <c r="E289" s="296"/>
      <c r="F289" s="38" t="s">
        <v>59</v>
      </c>
      <c r="G289" s="28" t="s">
        <v>64</v>
      </c>
    </row>
    <row r="290" spans="1:7" ht="30" hidden="1" customHeight="1" outlineLevel="1" x14ac:dyDescent="0.2">
      <c r="A290" s="12" t="s">
        <v>117</v>
      </c>
      <c r="B290" s="235"/>
      <c r="C290" s="236"/>
      <c r="D290" s="236"/>
      <c r="E290" s="237"/>
      <c r="F290" s="10" t="s">
        <v>35</v>
      </c>
      <c r="G290" s="8">
        <v>0</v>
      </c>
    </row>
    <row r="291" spans="1:7" ht="30" hidden="1" customHeight="1" outlineLevel="1" x14ac:dyDescent="0.2">
      <c r="A291" s="12"/>
      <c r="B291" s="235"/>
      <c r="C291" s="236"/>
      <c r="D291" s="236"/>
      <c r="E291" s="237"/>
      <c r="F291" s="10" t="s">
        <v>35</v>
      </c>
      <c r="G291" s="8">
        <v>0</v>
      </c>
    </row>
    <row r="292" spans="1:7" ht="30" hidden="1" customHeight="1" outlineLevel="1" x14ac:dyDescent="0.2">
      <c r="A292" s="12"/>
      <c r="B292" s="235"/>
      <c r="C292" s="236"/>
      <c r="D292" s="236"/>
      <c r="E292" s="237"/>
      <c r="F292" s="10" t="s">
        <v>35</v>
      </c>
      <c r="G292" s="8">
        <v>0</v>
      </c>
    </row>
    <row r="293" spans="1:7" ht="30" hidden="1" customHeight="1" outlineLevel="1" x14ac:dyDescent="0.2">
      <c r="A293" s="12"/>
      <c r="B293" s="235"/>
      <c r="C293" s="236"/>
      <c r="D293" s="236"/>
      <c r="E293" s="237"/>
      <c r="F293" s="10" t="s">
        <v>35</v>
      </c>
      <c r="G293" s="8">
        <v>0</v>
      </c>
    </row>
    <row r="294" spans="1:7" ht="30" hidden="1" customHeight="1" outlineLevel="1" x14ac:dyDescent="0.2">
      <c r="A294" s="12"/>
      <c r="B294" s="235"/>
      <c r="C294" s="236"/>
      <c r="D294" s="236"/>
      <c r="E294" s="237"/>
      <c r="F294" s="10" t="s">
        <v>35</v>
      </c>
      <c r="G294" s="8">
        <v>0</v>
      </c>
    </row>
    <row r="295" spans="1:7" ht="30" hidden="1" customHeight="1" outlineLevel="1" x14ac:dyDescent="0.2">
      <c r="A295" s="12"/>
      <c r="B295" s="235"/>
      <c r="C295" s="236"/>
      <c r="D295" s="236"/>
      <c r="E295" s="237"/>
      <c r="F295" s="10" t="s">
        <v>35</v>
      </c>
      <c r="G295" s="8">
        <v>0</v>
      </c>
    </row>
    <row r="296" spans="1:7" ht="30" hidden="1" customHeight="1" outlineLevel="1" x14ac:dyDescent="0.2">
      <c r="A296" s="12"/>
      <c r="B296" s="235"/>
      <c r="C296" s="236"/>
      <c r="D296" s="236"/>
      <c r="E296" s="237"/>
      <c r="F296" s="10" t="s">
        <v>35</v>
      </c>
      <c r="G296" s="8">
        <v>0</v>
      </c>
    </row>
    <row r="297" spans="1:7" ht="30" hidden="1" customHeight="1" outlineLevel="1" x14ac:dyDescent="0.2">
      <c r="A297" s="12"/>
      <c r="B297" s="235"/>
      <c r="C297" s="236"/>
      <c r="D297" s="236"/>
      <c r="E297" s="237"/>
      <c r="F297" s="10" t="s">
        <v>35</v>
      </c>
      <c r="G297" s="8">
        <v>0</v>
      </c>
    </row>
    <row r="298" spans="1:7" ht="30" hidden="1" customHeight="1" outlineLevel="1" x14ac:dyDescent="0.2">
      <c r="A298" s="12"/>
      <c r="B298" s="235"/>
      <c r="C298" s="236"/>
      <c r="D298" s="236"/>
      <c r="E298" s="237"/>
      <c r="F298" s="10" t="s">
        <v>35</v>
      </c>
      <c r="G298" s="8">
        <v>0</v>
      </c>
    </row>
    <row r="299" spans="1:7" ht="30" hidden="1" customHeight="1" outlineLevel="1" thickBot="1" x14ac:dyDescent="0.25">
      <c r="A299" s="6"/>
      <c r="B299" s="235"/>
      <c r="C299" s="236"/>
      <c r="D299" s="236"/>
      <c r="E299" s="237"/>
      <c r="F299" s="13"/>
      <c r="G299" s="154">
        <f>SUBTOTAL(9,G290:G298)</f>
        <v>0</v>
      </c>
    </row>
    <row r="300" spans="1:7" ht="30" hidden="1" customHeight="1" outlineLevel="1" thickTop="1" x14ac:dyDescent="0.2">
      <c r="A300" s="15"/>
      <c r="B300" s="235"/>
      <c r="C300" s="236"/>
      <c r="D300" s="236"/>
      <c r="E300" s="237"/>
      <c r="F300" s="13"/>
      <c r="G300" s="27"/>
    </row>
    <row r="301" spans="1:7" ht="30" hidden="1" customHeight="1" outlineLevel="1" x14ac:dyDescent="0.2">
      <c r="A301" s="6" t="s">
        <v>159</v>
      </c>
      <c r="B301" s="235"/>
      <c r="C301" s="236"/>
      <c r="D301" s="236"/>
      <c r="E301" s="237"/>
      <c r="F301" s="10" t="s">
        <v>35</v>
      </c>
      <c r="G301" s="27"/>
    </row>
    <row r="302" spans="1:7" ht="30" hidden="1" customHeight="1" outlineLevel="1" x14ac:dyDescent="0.2">
      <c r="A302" s="6" t="s">
        <v>158</v>
      </c>
      <c r="B302" s="235"/>
      <c r="C302" s="236"/>
      <c r="D302" s="236"/>
      <c r="E302" s="237"/>
      <c r="F302" s="10" t="s">
        <v>35</v>
      </c>
      <c r="G302" s="27"/>
    </row>
    <row r="303" spans="1:7" ht="30" hidden="1" customHeight="1" outlineLevel="1" x14ac:dyDescent="0.2">
      <c r="A303" s="6" t="s">
        <v>157</v>
      </c>
      <c r="B303" s="235"/>
      <c r="C303" s="236"/>
      <c r="D303" s="236"/>
      <c r="E303" s="237"/>
      <c r="F303" s="10" t="s">
        <v>35</v>
      </c>
      <c r="G303" s="27"/>
    </row>
    <row r="304" spans="1:7" ht="30" hidden="1" customHeight="1" outlineLevel="1" x14ac:dyDescent="0.2">
      <c r="A304" s="6" t="s">
        <v>62</v>
      </c>
      <c r="B304" s="235"/>
      <c r="C304" s="236"/>
      <c r="D304" s="236"/>
      <c r="E304" s="237"/>
      <c r="F304" s="13"/>
      <c r="G304" s="27"/>
    </row>
    <row r="305" spans="1:7" ht="30" hidden="1" customHeight="1" outlineLevel="1" x14ac:dyDescent="0.2">
      <c r="A305" s="6" t="s">
        <v>728</v>
      </c>
      <c r="B305" s="235"/>
      <c r="C305" s="236"/>
      <c r="D305" s="236"/>
      <c r="E305" s="237"/>
      <c r="F305" s="13" t="s">
        <v>22</v>
      </c>
      <c r="G305" s="27"/>
    </row>
    <row r="306" spans="1:7" ht="30" hidden="1" customHeight="1" outlineLevel="1" x14ac:dyDescent="0.2">
      <c r="A306" s="6"/>
      <c r="B306" s="235"/>
      <c r="C306" s="236"/>
      <c r="D306" s="236"/>
      <c r="E306" s="237"/>
      <c r="F306" s="13"/>
      <c r="G306" s="27"/>
    </row>
    <row r="307" spans="1:7" ht="66" hidden="1" customHeight="1" outlineLevel="1" x14ac:dyDescent="0.2">
      <c r="A307" s="250" t="s">
        <v>142</v>
      </c>
      <c r="B307" s="288"/>
      <c r="C307" s="288"/>
      <c r="D307" s="288"/>
      <c r="E307" s="288"/>
      <c r="F307" s="308"/>
      <c r="G307" s="14"/>
    </row>
    <row r="308" spans="1:7" ht="30" customHeight="1" x14ac:dyDescent="0.2">
      <c r="A308" s="146"/>
      <c r="B308" s="235"/>
      <c r="C308" s="236"/>
      <c r="D308" s="236"/>
      <c r="E308" s="237"/>
      <c r="F308" s="32"/>
      <c r="G308" s="152"/>
    </row>
    <row r="309" spans="1:7" ht="30" customHeight="1" x14ac:dyDescent="0.15">
      <c r="A309" s="297" t="s">
        <v>667</v>
      </c>
      <c r="B309" s="334"/>
      <c r="C309" s="142" t="s">
        <v>140</v>
      </c>
      <c r="D309" s="142" t="s">
        <v>35</v>
      </c>
      <c r="E309" s="299" t="s">
        <v>58</v>
      </c>
      <c r="F309" s="263"/>
      <c r="G309" s="144" t="s">
        <v>22</v>
      </c>
    </row>
    <row r="310" spans="1:7" ht="70.5" customHeight="1" collapsed="1" x14ac:dyDescent="0.15">
      <c r="A310" s="335" t="s">
        <v>663</v>
      </c>
      <c r="B310" s="336"/>
      <c r="C310" s="336"/>
      <c r="D310" s="336"/>
      <c r="E310" s="336"/>
      <c r="F310" s="336"/>
      <c r="G310" s="337"/>
    </row>
    <row r="311" spans="1:7" s="5" customFormat="1" ht="30" hidden="1" customHeight="1" outlineLevel="1" x14ac:dyDescent="0.2">
      <c r="A311" s="3"/>
      <c r="B311" s="323" t="s">
        <v>235</v>
      </c>
      <c r="C311" s="324"/>
      <c r="D311" s="324"/>
      <c r="E311" s="325"/>
      <c r="F311" s="38" t="s">
        <v>59</v>
      </c>
      <c r="G311" s="21" t="s">
        <v>64</v>
      </c>
    </row>
    <row r="312" spans="1:7" s="5" customFormat="1" ht="30" hidden="1" customHeight="1" outlineLevel="1" x14ac:dyDescent="0.2">
      <c r="A312" s="3" t="s">
        <v>664</v>
      </c>
      <c r="B312" s="323"/>
      <c r="C312" s="324"/>
      <c r="D312" s="324"/>
      <c r="E312" s="325"/>
      <c r="F312" s="38"/>
      <c r="G312" s="21"/>
    </row>
    <row r="313" spans="1:7" s="5" customFormat="1" ht="30" hidden="1" customHeight="1" outlineLevel="1" x14ac:dyDescent="0.2">
      <c r="A313" s="6" t="s">
        <v>665</v>
      </c>
      <c r="B313" s="323"/>
      <c r="C313" s="324"/>
      <c r="D313" s="324"/>
      <c r="E313" s="325"/>
      <c r="F313" s="38"/>
      <c r="G313" s="21"/>
    </row>
    <row r="314" spans="1:7" s="5" customFormat="1" ht="30" hidden="1" customHeight="1" outlineLevel="1" x14ac:dyDescent="0.2">
      <c r="A314" s="6" t="s">
        <v>666</v>
      </c>
      <c r="B314" s="323"/>
      <c r="C314" s="324"/>
      <c r="D314" s="324"/>
      <c r="E314" s="325"/>
      <c r="F314" s="38"/>
      <c r="G314" s="21"/>
    </row>
    <row r="315" spans="1:7" ht="30" hidden="1" customHeight="1" outlineLevel="1" x14ac:dyDescent="0.2">
      <c r="A315" s="6" t="s">
        <v>68</v>
      </c>
      <c r="B315" s="235"/>
      <c r="C315" s="236"/>
      <c r="D315" s="236"/>
      <c r="E315" s="237"/>
      <c r="F315" s="10" t="s">
        <v>22</v>
      </c>
      <c r="G315" s="8">
        <v>0</v>
      </c>
    </row>
    <row r="316" spans="1:7" ht="30" hidden="1" customHeight="1" outlineLevel="1" x14ac:dyDescent="0.2">
      <c r="A316" s="6" t="s">
        <v>668</v>
      </c>
      <c r="B316" s="235"/>
      <c r="C316" s="236"/>
      <c r="D316" s="236"/>
      <c r="E316" s="237"/>
      <c r="F316" s="10" t="s">
        <v>22</v>
      </c>
      <c r="G316" s="8">
        <v>0</v>
      </c>
    </row>
    <row r="317" spans="1:7" ht="30" hidden="1" customHeight="1" outlineLevel="1" x14ac:dyDescent="0.2">
      <c r="A317" s="6" t="s">
        <v>69</v>
      </c>
      <c r="B317" s="235"/>
      <c r="C317" s="236"/>
      <c r="D317" s="236"/>
      <c r="E317" s="237"/>
      <c r="F317" s="10" t="s">
        <v>22</v>
      </c>
      <c r="G317" s="8">
        <v>0</v>
      </c>
    </row>
    <row r="318" spans="1:7" ht="30" hidden="1" customHeight="1" outlineLevel="1" x14ac:dyDescent="0.2">
      <c r="A318" s="6"/>
      <c r="B318" s="235"/>
      <c r="C318" s="236"/>
      <c r="D318" s="236"/>
      <c r="E318" s="237"/>
      <c r="F318" s="13"/>
      <c r="G318" s="27"/>
    </row>
    <row r="319" spans="1:7" s="5" customFormat="1" ht="30" hidden="1" customHeight="1" outlineLevel="1" x14ac:dyDescent="0.2">
      <c r="A319" s="3" t="s">
        <v>664</v>
      </c>
      <c r="B319" s="323"/>
      <c r="C319" s="324"/>
      <c r="D319" s="324"/>
      <c r="E319" s="325"/>
      <c r="F319" s="38"/>
      <c r="G319" s="21"/>
    </row>
    <row r="320" spans="1:7" s="5" customFormat="1" ht="30" hidden="1" customHeight="1" outlineLevel="1" x14ac:dyDescent="0.2">
      <c r="A320" s="6" t="s">
        <v>665</v>
      </c>
      <c r="B320" s="323"/>
      <c r="C320" s="324"/>
      <c r="D320" s="324"/>
      <c r="E320" s="325"/>
      <c r="F320" s="38"/>
      <c r="G320" s="21"/>
    </row>
    <row r="321" spans="1:7" s="5" customFormat="1" ht="30" hidden="1" customHeight="1" outlineLevel="1" x14ac:dyDescent="0.2">
      <c r="A321" s="6" t="s">
        <v>666</v>
      </c>
      <c r="B321" s="323"/>
      <c r="C321" s="324"/>
      <c r="D321" s="324"/>
      <c r="E321" s="325"/>
      <c r="F321" s="38"/>
      <c r="G321" s="21"/>
    </row>
    <row r="322" spans="1:7" ht="30" hidden="1" customHeight="1" outlineLevel="1" x14ac:dyDescent="0.2">
      <c r="A322" s="6" t="s">
        <v>68</v>
      </c>
      <c r="B322" s="235"/>
      <c r="C322" s="236"/>
      <c r="D322" s="236"/>
      <c r="E322" s="237"/>
      <c r="F322" s="10" t="s">
        <v>22</v>
      </c>
      <c r="G322" s="8">
        <v>0</v>
      </c>
    </row>
    <row r="323" spans="1:7" ht="30" hidden="1" customHeight="1" outlineLevel="1" x14ac:dyDescent="0.2">
      <c r="A323" s="6" t="s">
        <v>668</v>
      </c>
      <c r="B323" s="235"/>
      <c r="C323" s="236"/>
      <c r="D323" s="236"/>
      <c r="E323" s="237"/>
      <c r="F323" s="10" t="s">
        <v>22</v>
      </c>
      <c r="G323" s="8">
        <v>0</v>
      </c>
    </row>
    <row r="324" spans="1:7" ht="30" hidden="1" customHeight="1" outlineLevel="1" x14ac:dyDescent="0.2">
      <c r="A324" s="6" t="s">
        <v>69</v>
      </c>
      <c r="B324" s="235"/>
      <c r="C324" s="236"/>
      <c r="D324" s="236"/>
      <c r="E324" s="237"/>
      <c r="F324" s="10" t="s">
        <v>22</v>
      </c>
      <c r="G324" s="8">
        <v>0</v>
      </c>
    </row>
    <row r="325" spans="1:7" ht="30" hidden="1" customHeight="1" outlineLevel="1" x14ac:dyDescent="0.2">
      <c r="A325" s="6"/>
      <c r="B325" s="235"/>
      <c r="C325" s="236"/>
      <c r="D325" s="236"/>
      <c r="E325" s="237"/>
      <c r="F325" s="13"/>
      <c r="G325" s="27"/>
    </row>
    <row r="326" spans="1:7" s="5" customFormat="1" ht="30" hidden="1" customHeight="1" outlineLevel="1" x14ac:dyDescent="0.2">
      <c r="A326" s="3" t="s">
        <v>664</v>
      </c>
      <c r="B326" s="323"/>
      <c r="C326" s="324"/>
      <c r="D326" s="324"/>
      <c r="E326" s="325"/>
      <c r="F326" s="38"/>
      <c r="G326" s="21"/>
    </row>
    <row r="327" spans="1:7" s="5" customFormat="1" ht="30" hidden="1" customHeight="1" outlineLevel="1" x14ac:dyDescent="0.2">
      <c r="A327" s="6" t="s">
        <v>665</v>
      </c>
      <c r="B327" s="323"/>
      <c r="C327" s="324"/>
      <c r="D327" s="324"/>
      <c r="E327" s="325"/>
      <c r="F327" s="38"/>
      <c r="G327" s="21"/>
    </row>
    <row r="328" spans="1:7" s="5" customFormat="1" ht="30" hidden="1" customHeight="1" outlineLevel="1" x14ac:dyDescent="0.2">
      <c r="A328" s="6" t="s">
        <v>666</v>
      </c>
      <c r="B328" s="323"/>
      <c r="C328" s="324"/>
      <c r="D328" s="324"/>
      <c r="E328" s="325"/>
      <c r="F328" s="38"/>
      <c r="G328" s="21"/>
    </row>
    <row r="329" spans="1:7" ht="30" hidden="1" customHeight="1" outlineLevel="1" x14ac:dyDescent="0.2">
      <c r="A329" s="6" t="s">
        <v>68</v>
      </c>
      <c r="B329" s="235"/>
      <c r="C329" s="236"/>
      <c r="D329" s="236"/>
      <c r="E329" s="237"/>
      <c r="F329" s="10" t="s">
        <v>22</v>
      </c>
      <c r="G329" s="8">
        <v>0</v>
      </c>
    </row>
    <row r="330" spans="1:7" ht="30" hidden="1" customHeight="1" outlineLevel="1" x14ac:dyDescent="0.2">
      <c r="A330" s="6" t="s">
        <v>668</v>
      </c>
      <c r="B330" s="235"/>
      <c r="C330" s="236"/>
      <c r="D330" s="236"/>
      <c r="E330" s="237"/>
      <c r="F330" s="10" t="s">
        <v>22</v>
      </c>
      <c r="G330" s="8">
        <v>0</v>
      </c>
    </row>
    <row r="331" spans="1:7" ht="30" hidden="1" customHeight="1" outlineLevel="1" x14ac:dyDescent="0.2">
      <c r="A331" s="6" t="s">
        <v>69</v>
      </c>
      <c r="B331" s="235"/>
      <c r="C331" s="236"/>
      <c r="D331" s="236"/>
      <c r="E331" s="237"/>
      <c r="F331" s="10" t="s">
        <v>22</v>
      </c>
      <c r="G331" s="8">
        <v>0</v>
      </c>
    </row>
    <row r="332" spans="1:7" ht="30" hidden="1" customHeight="1" outlineLevel="1" x14ac:dyDescent="0.2">
      <c r="A332" s="6"/>
      <c r="B332" s="235"/>
      <c r="C332" s="236"/>
      <c r="D332" s="236"/>
      <c r="E332" s="237"/>
      <c r="F332" s="10"/>
      <c r="G332" s="8"/>
    </row>
    <row r="333" spans="1:7" s="5" customFormat="1" ht="30" hidden="1" customHeight="1" outlineLevel="1" x14ac:dyDescent="0.2">
      <c r="A333" s="3" t="s">
        <v>664</v>
      </c>
      <c r="B333" s="323"/>
      <c r="C333" s="324"/>
      <c r="D333" s="324"/>
      <c r="E333" s="325"/>
      <c r="F333" s="38"/>
      <c r="G333" s="21"/>
    </row>
    <row r="334" spans="1:7" s="5" customFormat="1" ht="30" hidden="1" customHeight="1" outlineLevel="1" x14ac:dyDescent="0.2">
      <c r="A334" s="6" t="s">
        <v>665</v>
      </c>
      <c r="B334" s="323"/>
      <c r="C334" s="324"/>
      <c r="D334" s="324"/>
      <c r="E334" s="325"/>
      <c r="F334" s="38"/>
      <c r="G334" s="21"/>
    </row>
    <row r="335" spans="1:7" s="5" customFormat="1" ht="30" hidden="1" customHeight="1" outlineLevel="1" x14ac:dyDescent="0.2">
      <c r="A335" s="6" t="s">
        <v>666</v>
      </c>
      <c r="B335" s="323"/>
      <c r="C335" s="324"/>
      <c r="D335" s="324"/>
      <c r="E335" s="325"/>
      <c r="F335" s="38"/>
      <c r="G335" s="21"/>
    </row>
    <row r="336" spans="1:7" ht="30" hidden="1" customHeight="1" outlineLevel="1" x14ac:dyDescent="0.2">
      <c r="A336" s="6" t="s">
        <v>68</v>
      </c>
      <c r="B336" s="235"/>
      <c r="C336" s="236"/>
      <c r="D336" s="236"/>
      <c r="E336" s="237"/>
      <c r="F336" s="10" t="s">
        <v>22</v>
      </c>
      <c r="G336" s="8">
        <v>0</v>
      </c>
    </row>
    <row r="337" spans="1:7" ht="30" hidden="1" customHeight="1" outlineLevel="1" x14ac:dyDescent="0.2">
      <c r="A337" s="6" t="s">
        <v>668</v>
      </c>
      <c r="B337" s="235"/>
      <c r="C337" s="236"/>
      <c r="D337" s="236"/>
      <c r="E337" s="237"/>
      <c r="F337" s="10" t="s">
        <v>22</v>
      </c>
      <c r="G337" s="8">
        <v>0</v>
      </c>
    </row>
    <row r="338" spans="1:7" ht="30" hidden="1" customHeight="1" outlineLevel="1" x14ac:dyDescent="0.2">
      <c r="A338" s="6" t="s">
        <v>69</v>
      </c>
      <c r="B338" s="235"/>
      <c r="C338" s="236"/>
      <c r="D338" s="236"/>
      <c r="E338" s="237"/>
      <c r="F338" s="10" t="s">
        <v>22</v>
      </c>
      <c r="G338" s="8">
        <v>0</v>
      </c>
    </row>
    <row r="339" spans="1:7" ht="30" hidden="1" customHeight="1" outlineLevel="1" x14ac:dyDescent="0.2">
      <c r="A339" s="6"/>
      <c r="B339" s="235"/>
      <c r="C339" s="236"/>
      <c r="D339" s="236"/>
      <c r="E339" s="237"/>
      <c r="F339" s="10"/>
      <c r="G339" s="8"/>
    </row>
    <row r="340" spans="1:7" ht="30" hidden="1" customHeight="1" outlineLevel="1" x14ac:dyDescent="0.2">
      <c r="A340" s="15" t="s">
        <v>70</v>
      </c>
      <c r="B340" s="235"/>
      <c r="C340" s="236"/>
      <c r="D340" s="236"/>
      <c r="E340" s="237"/>
      <c r="F340" s="13"/>
      <c r="G340" s="27"/>
    </row>
    <row r="341" spans="1:7" ht="30" hidden="1" customHeight="1" outlineLevel="1" x14ac:dyDescent="0.2">
      <c r="A341" s="6" t="s">
        <v>669</v>
      </c>
      <c r="B341" s="235"/>
      <c r="C341" s="236"/>
      <c r="D341" s="236"/>
      <c r="E341" s="237"/>
      <c r="F341" s="13"/>
      <c r="G341" s="27"/>
    </row>
    <row r="342" spans="1:7" ht="30" hidden="1" customHeight="1" outlineLevel="1" x14ac:dyDescent="0.2">
      <c r="A342" s="6" t="s">
        <v>71</v>
      </c>
      <c r="B342" s="235"/>
      <c r="C342" s="236"/>
      <c r="D342" s="236"/>
      <c r="E342" s="237"/>
      <c r="F342" s="10" t="s">
        <v>22</v>
      </c>
      <c r="G342" s="8">
        <v>0</v>
      </c>
    </row>
    <row r="343" spans="1:7" ht="30" hidden="1" customHeight="1" outlineLevel="1" x14ac:dyDescent="0.2">
      <c r="A343" s="6" t="s">
        <v>670</v>
      </c>
      <c r="B343" s="235"/>
      <c r="C343" s="236"/>
      <c r="D343" s="236"/>
      <c r="E343" s="237"/>
      <c r="F343" s="10" t="s">
        <v>22</v>
      </c>
      <c r="G343" s="8">
        <v>0</v>
      </c>
    </row>
    <row r="344" spans="1:7" ht="30" hidden="1" customHeight="1" outlineLevel="1" x14ac:dyDescent="0.2">
      <c r="A344" s="6" t="s">
        <v>671</v>
      </c>
      <c r="B344" s="235"/>
      <c r="C344" s="236"/>
      <c r="D344" s="236"/>
      <c r="E344" s="237"/>
      <c r="F344" s="10" t="s">
        <v>22</v>
      </c>
      <c r="G344" s="8">
        <v>0</v>
      </c>
    </row>
    <row r="345" spans="1:7" ht="30" hidden="1" customHeight="1" outlineLevel="1" x14ac:dyDescent="0.2">
      <c r="A345" s="6" t="s">
        <v>672</v>
      </c>
      <c r="B345" s="235"/>
      <c r="C345" s="236"/>
      <c r="D345" s="236"/>
      <c r="E345" s="237"/>
      <c r="F345" s="10" t="s">
        <v>22</v>
      </c>
      <c r="G345" s="8">
        <v>0</v>
      </c>
    </row>
    <row r="346" spans="1:7" ht="30" hidden="1" customHeight="1" outlineLevel="1" x14ac:dyDescent="0.2">
      <c r="A346" s="6" t="s">
        <v>673</v>
      </c>
      <c r="B346" s="235"/>
      <c r="C346" s="236"/>
      <c r="D346" s="236"/>
      <c r="E346" s="237"/>
      <c r="F346" s="10" t="s">
        <v>22</v>
      </c>
      <c r="G346" s="8">
        <v>0</v>
      </c>
    </row>
    <row r="347" spans="1:7" ht="30" hidden="1" customHeight="1" outlineLevel="1" x14ac:dyDescent="0.2">
      <c r="A347" s="6"/>
      <c r="B347" s="235"/>
      <c r="C347" s="236"/>
      <c r="D347" s="236"/>
      <c r="E347" s="237"/>
      <c r="F347" s="114"/>
      <c r="G347" s="27"/>
    </row>
    <row r="348" spans="1:7" ht="30" hidden="1" customHeight="1" outlineLevel="1" x14ac:dyDescent="0.2">
      <c r="A348" s="6" t="s">
        <v>62</v>
      </c>
      <c r="B348" s="235"/>
      <c r="C348" s="236"/>
      <c r="D348" s="236"/>
      <c r="E348" s="237"/>
      <c r="F348" s="114"/>
      <c r="G348" s="27"/>
    </row>
    <row r="349" spans="1:7" ht="84" hidden="1" customHeight="1" outlineLevel="1" x14ac:dyDescent="0.2">
      <c r="A349" s="250" t="s">
        <v>142</v>
      </c>
      <c r="B349" s="272"/>
      <c r="C349" s="272"/>
      <c r="D349" s="272"/>
      <c r="E349" s="272"/>
      <c r="F349" s="460"/>
      <c r="G349" s="27"/>
    </row>
    <row r="350" spans="1:7" ht="30" customHeight="1" x14ac:dyDescent="0.2">
      <c r="A350" s="442"/>
      <c r="B350" s="254"/>
      <c r="C350" s="254"/>
      <c r="D350" s="254"/>
      <c r="E350" s="254"/>
      <c r="F350" s="255"/>
      <c r="G350" s="27"/>
    </row>
    <row r="351" spans="1:7" ht="30" customHeight="1" x14ac:dyDescent="0.15">
      <c r="A351" s="297" t="s">
        <v>118</v>
      </c>
      <c r="B351" s="298"/>
      <c r="C351" s="142" t="s">
        <v>140</v>
      </c>
      <c r="D351" s="142" t="s">
        <v>35</v>
      </c>
      <c r="E351" s="299" t="s">
        <v>58</v>
      </c>
      <c r="F351" s="263"/>
      <c r="G351" s="144" t="s">
        <v>22</v>
      </c>
    </row>
    <row r="352" spans="1:7" ht="77.25" customHeight="1" collapsed="1" x14ac:dyDescent="0.15">
      <c r="A352" s="309" t="s">
        <v>643</v>
      </c>
      <c r="B352" s="310"/>
      <c r="C352" s="310"/>
      <c r="D352" s="310"/>
      <c r="E352" s="311"/>
      <c r="F352" s="311"/>
      <c r="G352" s="312"/>
    </row>
    <row r="353" spans="1:7" s="11" customFormat="1" ht="30" hidden="1" customHeight="1" outlineLevel="1" x14ac:dyDescent="0.2">
      <c r="A353" s="3">
        <f>B31</f>
        <v>0</v>
      </c>
      <c r="B353" s="294" t="s">
        <v>235</v>
      </c>
      <c r="C353" s="295"/>
      <c r="D353" s="295"/>
      <c r="E353" s="296"/>
      <c r="F353" s="4"/>
      <c r="G353" s="21" t="s">
        <v>67</v>
      </c>
    </row>
    <row r="354" spans="1:7" ht="30" hidden="1" customHeight="1" outlineLevel="1" x14ac:dyDescent="0.2">
      <c r="A354" s="6" t="s">
        <v>119</v>
      </c>
      <c r="B354" s="235"/>
      <c r="C354" s="236"/>
      <c r="D354" s="236"/>
      <c r="E354" s="237"/>
      <c r="F354" s="10" t="s">
        <v>35</v>
      </c>
      <c r="G354" s="8">
        <v>0</v>
      </c>
    </row>
    <row r="355" spans="1:7" ht="30" hidden="1" customHeight="1" outlineLevel="1" x14ac:dyDescent="0.2">
      <c r="A355" s="6" t="s">
        <v>120</v>
      </c>
      <c r="B355" s="235"/>
      <c r="C355" s="236"/>
      <c r="D355" s="236"/>
      <c r="E355" s="237"/>
      <c r="F355" s="10" t="s">
        <v>35</v>
      </c>
      <c r="G355" s="8">
        <v>0</v>
      </c>
    </row>
    <row r="356" spans="1:7" ht="30" hidden="1" customHeight="1" outlineLevel="1" thickBot="1" x14ac:dyDescent="0.25">
      <c r="A356" s="6"/>
      <c r="B356" s="235"/>
      <c r="C356" s="236"/>
      <c r="D356" s="236"/>
      <c r="E356" s="237"/>
      <c r="F356" s="112"/>
      <c r="G356" s="26">
        <f>SUM(G354:G355)</f>
        <v>0</v>
      </c>
    </row>
    <row r="357" spans="1:7" s="11" customFormat="1" ht="30" hidden="1" customHeight="1" outlineLevel="1" thickTop="1" x14ac:dyDescent="0.2">
      <c r="A357" s="3" t="str">
        <f>B32</f>
        <v>n/a</v>
      </c>
      <c r="B357" s="235"/>
      <c r="C357" s="236"/>
      <c r="D357" s="236"/>
      <c r="E357" s="237"/>
      <c r="F357" s="4"/>
      <c r="G357" s="21" t="s">
        <v>67</v>
      </c>
    </row>
    <row r="358" spans="1:7" ht="30" hidden="1" customHeight="1" outlineLevel="1" x14ac:dyDescent="0.2">
      <c r="A358" s="6" t="s">
        <v>119</v>
      </c>
      <c r="B358" s="235"/>
      <c r="C358" s="236"/>
      <c r="D358" s="236"/>
      <c r="E358" s="237"/>
      <c r="F358" s="10" t="s">
        <v>35</v>
      </c>
      <c r="G358" s="8">
        <v>0</v>
      </c>
    </row>
    <row r="359" spans="1:7" ht="30" hidden="1" customHeight="1" outlineLevel="1" x14ac:dyDescent="0.2">
      <c r="A359" s="6" t="s">
        <v>120</v>
      </c>
      <c r="B359" s="235"/>
      <c r="C359" s="236"/>
      <c r="D359" s="236"/>
      <c r="E359" s="237"/>
      <c r="F359" s="10" t="s">
        <v>35</v>
      </c>
      <c r="G359" s="8">
        <v>0</v>
      </c>
    </row>
    <row r="360" spans="1:7" ht="30" hidden="1" customHeight="1" outlineLevel="1" thickBot="1" x14ac:dyDescent="0.25">
      <c r="A360" s="6"/>
      <c r="B360" s="235"/>
      <c r="C360" s="236"/>
      <c r="D360" s="236"/>
      <c r="E360" s="237"/>
      <c r="F360" s="112"/>
      <c r="G360" s="26">
        <f>SUM(G358:G359)</f>
        <v>0</v>
      </c>
    </row>
    <row r="361" spans="1:7" s="11" customFormat="1" ht="30" hidden="1" customHeight="1" outlineLevel="1" thickTop="1" x14ac:dyDescent="0.2">
      <c r="A361" s="3" t="str">
        <f>B33</f>
        <v>n/a</v>
      </c>
      <c r="B361" s="235"/>
      <c r="C361" s="236"/>
      <c r="D361" s="236"/>
      <c r="E361" s="237"/>
      <c r="F361" s="4"/>
      <c r="G361" s="21"/>
    </row>
    <row r="362" spans="1:7" ht="30" hidden="1" customHeight="1" outlineLevel="1" x14ac:dyDescent="0.2">
      <c r="A362" s="6" t="s">
        <v>119</v>
      </c>
      <c r="B362" s="235"/>
      <c r="C362" s="236"/>
      <c r="D362" s="236"/>
      <c r="E362" s="237"/>
      <c r="F362" s="10" t="s">
        <v>35</v>
      </c>
      <c r="G362" s="8">
        <v>0</v>
      </c>
    </row>
    <row r="363" spans="1:7" ht="30" hidden="1" customHeight="1" outlineLevel="1" x14ac:dyDescent="0.2">
      <c r="A363" s="6" t="s">
        <v>120</v>
      </c>
      <c r="B363" s="235"/>
      <c r="C363" s="236"/>
      <c r="D363" s="236"/>
      <c r="E363" s="237"/>
      <c r="F363" s="10" t="s">
        <v>35</v>
      </c>
      <c r="G363" s="8">
        <v>0</v>
      </c>
    </row>
    <row r="364" spans="1:7" ht="30" hidden="1" customHeight="1" outlineLevel="1" thickBot="1" x14ac:dyDescent="0.25">
      <c r="A364" s="6"/>
      <c r="B364" s="235"/>
      <c r="C364" s="236"/>
      <c r="D364" s="236"/>
      <c r="E364" s="237"/>
      <c r="F364" s="112"/>
      <c r="G364" s="26">
        <f>SUM(G362:G363)</f>
        <v>0</v>
      </c>
    </row>
    <row r="365" spans="1:7" ht="30" hidden="1" customHeight="1" outlineLevel="1" thickTop="1" x14ac:dyDescent="0.2">
      <c r="A365" s="15" t="s">
        <v>160</v>
      </c>
      <c r="B365" s="235"/>
      <c r="C365" s="236"/>
      <c r="D365" s="236"/>
      <c r="E365" s="237"/>
      <c r="F365" s="13"/>
      <c r="G365" s="27"/>
    </row>
    <row r="366" spans="1:7" ht="30" hidden="1" customHeight="1" outlineLevel="1" x14ac:dyDescent="0.2">
      <c r="A366" s="6" t="s">
        <v>167</v>
      </c>
      <c r="B366" s="235"/>
      <c r="C366" s="236"/>
      <c r="D366" s="236"/>
      <c r="E366" s="237"/>
      <c r="F366" s="10" t="s">
        <v>22</v>
      </c>
      <c r="G366" s="27"/>
    </row>
    <row r="367" spans="1:7" ht="30" hidden="1" customHeight="1" outlineLevel="1" x14ac:dyDescent="0.2">
      <c r="A367" s="6"/>
      <c r="B367" s="235"/>
      <c r="C367" s="236"/>
      <c r="D367" s="236"/>
      <c r="E367" s="237"/>
      <c r="F367" s="13"/>
      <c r="G367" s="27"/>
    </row>
    <row r="368" spans="1:7" ht="66" hidden="1" customHeight="1" outlineLevel="1" x14ac:dyDescent="0.2">
      <c r="A368" s="250" t="s">
        <v>142</v>
      </c>
      <c r="B368" s="288"/>
      <c r="C368" s="288"/>
      <c r="D368" s="288"/>
      <c r="E368" s="288"/>
      <c r="F368" s="308"/>
      <c r="G368" s="14"/>
    </row>
    <row r="369" spans="1:7" ht="30" customHeight="1" x14ac:dyDescent="0.2">
      <c r="A369" s="6"/>
      <c r="B369" s="235"/>
      <c r="C369" s="236"/>
      <c r="D369" s="236"/>
      <c r="E369" s="237"/>
      <c r="F369" s="7"/>
      <c r="G369" s="14"/>
    </row>
    <row r="370" spans="1:7" ht="30" customHeight="1" x14ac:dyDescent="0.15">
      <c r="A370" s="149" t="s">
        <v>255</v>
      </c>
      <c r="B370" s="150"/>
      <c r="C370" s="142" t="s">
        <v>140</v>
      </c>
      <c r="D370" s="142" t="s">
        <v>35</v>
      </c>
      <c r="E370" s="299" t="s">
        <v>58</v>
      </c>
      <c r="F370" s="263"/>
      <c r="G370" s="144" t="s">
        <v>22</v>
      </c>
    </row>
    <row r="371" spans="1:7" ht="112.5" customHeight="1" collapsed="1" x14ac:dyDescent="0.15">
      <c r="A371" s="309" t="s">
        <v>648</v>
      </c>
      <c r="B371" s="310"/>
      <c r="C371" s="310"/>
      <c r="D371" s="310"/>
      <c r="E371" s="310"/>
      <c r="F371" s="310"/>
      <c r="G371" s="312"/>
    </row>
    <row r="372" spans="1:7" s="5" customFormat="1" ht="30" hidden="1" customHeight="1" outlineLevel="1" x14ac:dyDescent="0.2">
      <c r="A372" s="29" t="s">
        <v>678</v>
      </c>
      <c r="B372" s="326" t="s">
        <v>679</v>
      </c>
      <c r="C372" s="327"/>
      <c r="D372" s="327"/>
      <c r="E372" s="328"/>
      <c r="F372" s="4" t="s">
        <v>72</v>
      </c>
      <c r="G372" s="21" t="s">
        <v>73</v>
      </c>
    </row>
    <row r="373" spans="1:7" ht="30" hidden="1" customHeight="1" outlineLevel="1" collapsed="1" x14ac:dyDescent="0.2">
      <c r="A373" s="216" t="s">
        <v>680</v>
      </c>
      <c r="B373" s="329" t="s">
        <v>19</v>
      </c>
      <c r="C373" s="258"/>
      <c r="D373" s="258"/>
      <c r="E373" s="259"/>
      <c r="F373" s="10" t="s">
        <v>82</v>
      </c>
      <c r="G373" s="8">
        <v>0</v>
      </c>
    </row>
    <row r="374" spans="1:7" ht="30" hidden="1" customHeight="1" outlineLevel="2" x14ac:dyDescent="0.2">
      <c r="A374" s="216" t="s">
        <v>681</v>
      </c>
      <c r="B374" s="235"/>
      <c r="C374" s="236"/>
      <c r="D374" s="236"/>
      <c r="E374" s="237"/>
      <c r="F374" s="10"/>
      <c r="G374" s="8"/>
    </row>
    <row r="375" spans="1:7" ht="30" hidden="1" customHeight="1" outlineLevel="2" x14ac:dyDescent="0.2">
      <c r="A375" s="216" t="s">
        <v>682</v>
      </c>
      <c r="B375" s="329"/>
      <c r="C375" s="258"/>
      <c r="D375" s="258"/>
      <c r="E375" s="259"/>
      <c r="F375" s="10"/>
      <c r="G375" s="8">
        <v>0</v>
      </c>
    </row>
    <row r="376" spans="1:7" ht="30" hidden="1" customHeight="1" outlineLevel="2" x14ac:dyDescent="0.2">
      <c r="A376" s="216" t="s">
        <v>683</v>
      </c>
      <c r="B376" s="329"/>
      <c r="C376" s="258"/>
      <c r="D376" s="258"/>
      <c r="E376" s="259"/>
      <c r="F376" s="10"/>
      <c r="G376" s="8"/>
    </row>
    <row r="377" spans="1:7" ht="30" hidden="1" customHeight="1" outlineLevel="2" x14ac:dyDescent="0.2">
      <c r="A377" s="216" t="s">
        <v>684</v>
      </c>
      <c r="B377" s="329" t="s">
        <v>685</v>
      </c>
      <c r="C377" s="258"/>
      <c r="D377" s="258"/>
      <c r="E377" s="259"/>
      <c r="F377" s="10"/>
      <c r="G377" s="8"/>
    </row>
    <row r="378" spans="1:7" ht="30" hidden="1" customHeight="1" outlineLevel="2" x14ac:dyDescent="0.2">
      <c r="A378" s="216" t="s">
        <v>686</v>
      </c>
      <c r="B378" s="329" t="s">
        <v>687</v>
      </c>
      <c r="C378" s="258"/>
      <c r="D378" s="258"/>
      <c r="E378" s="259"/>
      <c r="F378" s="10"/>
      <c r="G378" s="8"/>
    </row>
    <row r="379" spans="1:7" ht="30" hidden="1" customHeight="1" outlineLevel="2" x14ac:dyDescent="0.2">
      <c r="A379" s="216" t="s">
        <v>688</v>
      </c>
      <c r="B379" s="329"/>
      <c r="C379" s="258"/>
      <c r="D379" s="258"/>
      <c r="E379" s="259"/>
      <c r="F379" s="10"/>
      <c r="G379" s="8"/>
    </row>
    <row r="380" spans="1:7" ht="30" hidden="1" customHeight="1" outlineLevel="2" x14ac:dyDescent="0.2">
      <c r="A380" s="216" t="s">
        <v>689</v>
      </c>
      <c r="B380" s="329"/>
      <c r="C380" s="258"/>
      <c r="D380" s="258"/>
      <c r="E380" s="259"/>
      <c r="F380" s="10"/>
      <c r="G380" s="8"/>
    </row>
    <row r="381" spans="1:7" ht="30" hidden="1" customHeight="1" outlineLevel="2" x14ac:dyDescent="0.2">
      <c r="A381" s="216" t="s">
        <v>690</v>
      </c>
      <c r="B381" s="329"/>
      <c r="C381" s="258"/>
      <c r="D381" s="258"/>
      <c r="E381" s="259"/>
      <c r="F381" s="10"/>
      <c r="G381" s="8"/>
    </row>
    <row r="382" spans="1:7" ht="30" hidden="1" customHeight="1" outlineLevel="2" x14ac:dyDescent="0.2">
      <c r="A382" s="216" t="s">
        <v>691</v>
      </c>
      <c r="B382" s="329" t="s">
        <v>692</v>
      </c>
      <c r="C382" s="258"/>
      <c r="D382" s="258"/>
      <c r="E382" s="259"/>
      <c r="F382" s="10"/>
      <c r="G382" s="8"/>
    </row>
    <row r="383" spans="1:7" ht="30" hidden="1" customHeight="1" outlineLevel="2" x14ac:dyDescent="0.2">
      <c r="A383" s="216" t="s">
        <v>693</v>
      </c>
      <c r="B383" s="329"/>
      <c r="C383" s="258"/>
      <c r="D383" s="258"/>
      <c r="E383" s="259"/>
      <c r="F383" s="10"/>
      <c r="G383" s="8"/>
    </row>
    <row r="384" spans="1:7" ht="30" hidden="1" customHeight="1" outlineLevel="2" x14ac:dyDescent="0.2">
      <c r="A384" s="216" t="s">
        <v>694</v>
      </c>
      <c r="B384" s="329"/>
      <c r="C384" s="258"/>
      <c r="D384" s="258"/>
      <c r="E384" s="259"/>
      <c r="F384" s="10"/>
      <c r="G384" s="8"/>
    </row>
    <row r="385" spans="1:7" ht="30" hidden="1" customHeight="1" outlineLevel="2" x14ac:dyDescent="0.2">
      <c r="A385" s="216" t="s">
        <v>695</v>
      </c>
      <c r="B385" s="329"/>
      <c r="C385" s="258"/>
      <c r="D385" s="258"/>
      <c r="E385" s="259"/>
      <c r="F385" s="10"/>
      <c r="G385" s="8"/>
    </row>
    <row r="386" spans="1:7" ht="30" hidden="1" customHeight="1" outlineLevel="2" x14ac:dyDescent="0.2">
      <c r="A386" s="216" t="s">
        <v>696</v>
      </c>
      <c r="B386" s="329" t="s">
        <v>697</v>
      </c>
      <c r="C386" s="258"/>
      <c r="D386" s="258"/>
      <c r="E386" s="259"/>
      <c r="F386" s="10"/>
      <c r="G386" s="8"/>
    </row>
    <row r="387" spans="1:7" ht="30" hidden="1" customHeight="1" outlineLevel="2" x14ac:dyDescent="0.2">
      <c r="A387" s="216" t="s">
        <v>698</v>
      </c>
      <c r="B387" s="329"/>
      <c r="C387" s="258"/>
      <c r="D387" s="258"/>
      <c r="E387" s="259"/>
      <c r="F387" s="10"/>
      <c r="G387" s="8"/>
    </row>
    <row r="388" spans="1:7" ht="30" hidden="1" customHeight="1" outlineLevel="2" x14ac:dyDescent="0.2">
      <c r="A388" s="216" t="s">
        <v>699</v>
      </c>
      <c r="B388" s="329"/>
      <c r="C388" s="258"/>
      <c r="D388" s="258"/>
      <c r="E388" s="259"/>
      <c r="F388" s="10"/>
      <c r="G388" s="8"/>
    </row>
    <row r="389" spans="1:7" ht="30" hidden="1" customHeight="1" outlineLevel="2" x14ac:dyDescent="0.2">
      <c r="A389" s="216" t="s">
        <v>700</v>
      </c>
      <c r="B389" s="329">
        <v>2</v>
      </c>
      <c r="C389" s="258"/>
      <c r="D389" s="258"/>
      <c r="E389" s="259"/>
      <c r="F389" s="10"/>
      <c r="G389" s="8"/>
    </row>
    <row r="390" spans="1:7" ht="30" hidden="1" customHeight="1" outlineLevel="2" x14ac:dyDescent="0.2">
      <c r="A390" s="216" t="s">
        <v>701</v>
      </c>
      <c r="B390" s="329" t="s">
        <v>702</v>
      </c>
      <c r="C390" s="258"/>
      <c r="D390" s="258"/>
      <c r="E390" s="259"/>
      <c r="F390" s="10"/>
      <c r="G390" s="8"/>
    </row>
    <row r="391" spans="1:7" ht="30" hidden="1" customHeight="1" outlineLevel="2" x14ac:dyDescent="0.2">
      <c r="A391" s="216" t="s">
        <v>703</v>
      </c>
      <c r="B391" s="329" t="s">
        <v>704</v>
      </c>
      <c r="C391" s="258"/>
      <c r="D391" s="258"/>
      <c r="E391" s="259"/>
      <c r="F391" s="10"/>
      <c r="G391" s="8"/>
    </row>
    <row r="392" spans="1:7" ht="30" hidden="1" customHeight="1" outlineLevel="2" x14ac:dyDescent="0.2">
      <c r="A392" s="216" t="s">
        <v>705</v>
      </c>
      <c r="B392" s="329"/>
      <c r="C392" s="258"/>
      <c r="D392" s="258"/>
      <c r="E392" s="259"/>
      <c r="F392" s="10"/>
      <c r="G392" s="8"/>
    </row>
    <row r="393" spans="1:7" ht="30" hidden="1" customHeight="1" outlineLevel="2" x14ac:dyDescent="0.2">
      <c r="A393" s="216" t="s">
        <v>706</v>
      </c>
      <c r="B393" s="329" t="s">
        <v>707</v>
      </c>
      <c r="C393" s="258"/>
      <c r="D393" s="258"/>
      <c r="E393" s="259"/>
      <c r="F393" s="10"/>
      <c r="G393" s="8"/>
    </row>
    <row r="394" spans="1:7" ht="30" hidden="1" customHeight="1" outlineLevel="2" x14ac:dyDescent="0.2">
      <c r="A394" s="216" t="s">
        <v>708</v>
      </c>
      <c r="B394" s="329"/>
      <c r="C394" s="258"/>
      <c r="D394" s="258"/>
      <c r="E394" s="259"/>
      <c r="F394" s="10"/>
      <c r="G394" s="8"/>
    </row>
    <row r="395" spans="1:7" ht="30" hidden="1" customHeight="1" outlineLevel="2" x14ac:dyDescent="0.2">
      <c r="A395" s="216" t="s">
        <v>709</v>
      </c>
      <c r="B395" s="329" t="s">
        <v>710</v>
      </c>
      <c r="C395" s="258"/>
      <c r="D395" s="258"/>
      <c r="E395" s="259"/>
      <c r="F395" s="10"/>
      <c r="G395" s="8"/>
    </row>
    <row r="396" spans="1:7" ht="30" hidden="1" customHeight="1" outlineLevel="2" x14ac:dyDescent="0.2">
      <c r="A396" s="216" t="s">
        <v>711</v>
      </c>
      <c r="B396" s="329"/>
      <c r="C396" s="258"/>
      <c r="D396" s="258"/>
      <c r="E396" s="259"/>
      <c r="F396" s="10"/>
      <c r="G396" s="8"/>
    </row>
    <row r="397" spans="1:7" ht="30" hidden="1" customHeight="1" outlineLevel="2" x14ac:dyDescent="0.2">
      <c r="A397" s="216" t="s">
        <v>712</v>
      </c>
      <c r="B397" s="329" t="s">
        <v>710</v>
      </c>
      <c r="C397" s="258"/>
      <c r="D397" s="258"/>
      <c r="E397" s="259"/>
      <c r="F397" s="10"/>
      <c r="G397" s="8"/>
    </row>
    <row r="398" spans="1:7" ht="30" hidden="1" customHeight="1" outlineLevel="2" x14ac:dyDescent="0.2">
      <c r="A398" s="216" t="s">
        <v>713</v>
      </c>
      <c r="B398" s="329" t="s">
        <v>35</v>
      </c>
      <c r="C398" s="258"/>
      <c r="D398" s="258"/>
      <c r="E398" s="259"/>
      <c r="F398" s="10"/>
      <c r="G398" s="8"/>
    </row>
    <row r="399" spans="1:7" ht="49.5" hidden="1" customHeight="1" outlineLevel="2" x14ac:dyDescent="0.2">
      <c r="A399" s="216"/>
      <c r="B399" s="329" t="s">
        <v>714</v>
      </c>
      <c r="C399" s="258"/>
      <c r="D399" s="258"/>
      <c r="E399" s="259"/>
      <c r="F399" s="10"/>
      <c r="G399" s="8"/>
    </row>
    <row r="400" spans="1:7" ht="30" hidden="1" customHeight="1" outlineLevel="2" x14ac:dyDescent="0.2">
      <c r="A400" s="216" t="s">
        <v>715</v>
      </c>
      <c r="B400" s="329" t="s">
        <v>35</v>
      </c>
      <c r="C400" s="258"/>
      <c r="D400" s="258"/>
      <c r="E400" s="259"/>
      <c r="F400" s="10"/>
      <c r="G400" s="8"/>
    </row>
    <row r="401" spans="1:7" ht="30" hidden="1" customHeight="1" outlineLevel="2" x14ac:dyDescent="0.2">
      <c r="A401" s="216" t="s">
        <v>716</v>
      </c>
      <c r="B401" s="329" t="s">
        <v>31</v>
      </c>
      <c r="C401" s="258"/>
      <c r="D401" s="258"/>
      <c r="E401" s="259"/>
      <c r="F401" s="10"/>
      <c r="G401" s="8"/>
    </row>
    <row r="402" spans="1:7" ht="60" hidden="1" customHeight="1" outlineLevel="2" x14ac:dyDescent="0.2">
      <c r="A402" s="216" t="s">
        <v>717</v>
      </c>
      <c r="B402" s="329" t="s">
        <v>35</v>
      </c>
      <c r="C402" s="258"/>
      <c r="D402" s="258"/>
      <c r="E402" s="259"/>
      <c r="F402" s="10"/>
      <c r="G402" s="8"/>
    </row>
    <row r="403" spans="1:7" ht="30" hidden="1" customHeight="1" outlineLevel="2" x14ac:dyDescent="0.2">
      <c r="A403" s="217" t="s">
        <v>74</v>
      </c>
      <c r="B403" s="329"/>
      <c r="C403" s="258"/>
      <c r="D403" s="258"/>
      <c r="E403" s="259"/>
      <c r="F403" s="10"/>
      <c r="G403" s="8"/>
    </row>
    <row r="404" spans="1:7" ht="30" hidden="1" customHeight="1" outlineLevel="2" x14ac:dyDescent="0.2">
      <c r="A404" s="217" t="s">
        <v>75</v>
      </c>
      <c r="B404" s="329"/>
      <c r="C404" s="258"/>
      <c r="D404" s="258"/>
      <c r="E404" s="259"/>
      <c r="F404" s="10"/>
      <c r="G404" s="8"/>
    </row>
    <row r="405" spans="1:7" ht="30" hidden="1" customHeight="1" outlineLevel="2" x14ac:dyDescent="0.2">
      <c r="A405" s="218" t="s">
        <v>235</v>
      </c>
      <c r="B405" s="235"/>
      <c r="C405" s="236"/>
      <c r="D405" s="236"/>
      <c r="E405" s="237"/>
      <c r="F405" s="10"/>
      <c r="G405" s="8"/>
    </row>
    <row r="406" spans="1:7" ht="30" hidden="1" customHeight="1" outlineLevel="1" x14ac:dyDescent="0.2">
      <c r="A406" s="160"/>
      <c r="B406" s="235"/>
      <c r="C406" s="236"/>
      <c r="D406" s="236"/>
      <c r="E406" s="237"/>
      <c r="F406" s="161"/>
      <c r="G406" s="8"/>
    </row>
    <row r="407" spans="1:7" s="5" customFormat="1" ht="30" hidden="1" customHeight="1" outlineLevel="1" x14ac:dyDescent="0.2">
      <c r="A407" s="29" t="s">
        <v>718</v>
      </c>
      <c r="B407" s="326" t="s">
        <v>679</v>
      </c>
      <c r="C407" s="327"/>
      <c r="D407" s="327"/>
      <c r="E407" s="328"/>
      <c r="F407" s="4" t="s">
        <v>72</v>
      </c>
      <c r="G407" s="21" t="s">
        <v>73</v>
      </c>
    </row>
    <row r="408" spans="1:7" ht="30" hidden="1" customHeight="1" outlineLevel="1" collapsed="1" x14ac:dyDescent="0.2">
      <c r="A408" s="216" t="s">
        <v>680</v>
      </c>
      <c r="B408" s="329" t="s">
        <v>19</v>
      </c>
      <c r="C408" s="258"/>
      <c r="D408" s="258"/>
      <c r="E408" s="259"/>
      <c r="F408" s="10" t="s">
        <v>82</v>
      </c>
      <c r="G408" s="8">
        <v>0</v>
      </c>
    </row>
    <row r="409" spans="1:7" ht="30" hidden="1" customHeight="1" outlineLevel="2" x14ac:dyDescent="0.2">
      <c r="A409" s="216" t="s">
        <v>681</v>
      </c>
      <c r="B409" s="235"/>
      <c r="C409" s="236"/>
      <c r="D409" s="236"/>
      <c r="E409" s="237"/>
      <c r="F409" s="10"/>
      <c r="G409" s="8"/>
    </row>
    <row r="410" spans="1:7" ht="30" hidden="1" customHeight="1" outlineLevel="2" x14ac:dyDescent="0.2">
      <c r="A410" s="216" t="s">
        <v>682</v>
      </c>
      <c r="B410" s="329"/>
      <c r="C410" s="258"/>
      <c r="D410" s="258"/>
      <c r="E410" s="259"/>
      <c r="F410" s="10"/>
      <c r="G410" s="8">
        <v>0</v>
      </c>
    </row>
    <row r="411" spans="1:7" ht="30" hidden="1" customHeight="1" outlineLevel="2" x14ac:dyDescent="0.2">
      <c r="A411" s="216" t="s">
        <v>683</v>
      </c>
      <c r="B411" s="329"/>
      <c r="C411" s="258"/>
      <c r="D411" s="258"/>
      <c r="E411" s="259"/>
      <c r="F411" s="10"/>
      <c r="G411" s="8"/>
    </row>
    <row r="412" spans="1:7" ht="30" hidden="1" customHeight="1" outlineLevel="2" x14ac:dyDescent="0.2">
      <c r="A412" s="216" t="s">
        <v>684</v>
      </c>
      <c r="B412" s="329" t="s">
        <v>685</v>
      </c>
      <c r="C412" s="258"/>
      <c r="D412" s="258"/>
      <c r="E412" s="259"/>
      <c r="F412" s="10"/>
      <c r="G412" s="8"/>
    </row>
    <row r="413" spans="1:7" ht="30" hidden="1" customHeight="1" outlineLevel="2" x14ac:dyDescent="0.2">
      <c r="A413" s="216" t="s">
        <v>686</v>
      </c>
      <c r="B413" s="329" t="s">
        <v>687</v>
      </c>
      <c r="C413" s="258"/>
      <c r="D413" s="258"/>
      <c r="E413" s="259"/>
      <c r="F413" s="10"/>
      <c r="G413" s="8"/>
    </row>
    <row r="414" spans="1:7" ht="30" hidden="1" customHeight="1" outlineLevel="2" x14ac:dyDescent="0.2">
      <c r="A414" s="216" t="s">
        <v>688</v>
      </c>
      <c r="B414" s="329"/>
      <c r="C414" s="258"/>
      <c r="D414" s="258"/>
      <c r="E414" s="259"/>
      <c r="F414" s="10"/>
      <c r="G414" s="8"/>
    </row>
    <row r="415" spans="1:7" ht="30" hidden="1" customHeight="1" outlineLevel="2" x14ac:dyDescent="0.2">
      <c r="A415" s="216" t="s">
        <v>689</v>
      </c>
      <c r="B415" s="329"/>
      <c r="C415" s="258"/>
      <c r="D415" s="258"/>
      <c r="E415" s="259"/>
      <c r="F415" s="10"/>
      <c r="G415" s="8"/>
    </row>
    <row r="416" spans="1:7" ht="30" hidden="1" customHeight="1" outlineLevel="2" x14ac:dyDescent="0.2">
      <c r="A416" s="216" t="s">
        <v>690</v>
      </c>
      <c r="B416" s="329"/>
      <c r="C416" s="258"/>
      <c r="D416" s="258"/>
      <c r="E416" s="259"/>
      <c r="F416" s="10"/>
      <c r="G416" s="8"/>
    </row>
    <row r="417" spans="1:7" ht="30" hidden="1" customHeight="1" outlineLevel="2" x14ac:dyDescent="0.2">
      <c r="A417" s="216" t="s">
        <v>691</v>
      </c>
      <c r="B417" s="329" t="s">
        <v>692</v>
      </c>
      <c r="C417" s="258"/>
      <c r="D417" s="258"/>
      <c r="E417" s="259"/>
      <c r="F417" s="10"/>
      <c r="G417" s="8"/>
    </row>
    <row r="418" spans="1:7" ht="30" hidden="1" customHeight="1" outlineLevel="2" x14ac:dyDescent="0.2">
      <c r="A418" s="216" t="s">
        <v>693</v>
      </c>
      <c r="B418" s="329"/>
      <c r="C418" s="258"/>
      <c r="D418" s="258"/>
      <c r="E418" s="259"/>
      <c r="F418" s="10"/>
      <c r="G418" s="8"/>
    </row>
    <row r="419" spans="1:7" ht="30" hidden="1" customHeight="1" outlineLevel="2" x14ac:dyDescent="0.2">
      <c r="A419" s="216" t="s">
        <v>694</v>
      </c>
      <c r="B419" s="329"/>
      <c r="C419" s="258"/>
      <c r="D419" s="258"/>
      <c r="E419" s="259"/>
      <c r="F419" s="10"/>
      <c r="G419" s="8"/>
    </row>
    <row r="420" spans="1:7" ht="30" hidden="1" customHeight="1" outlineLevel="2" x14ac:dyDescent="0.2">
      <c r="A420" s="216" t="s">
        <v>695</v>
      </c>
      <c r="B420" s="329"/>
      <c r="C420" s="258"/>
      <c r="D420" s="258"/>
      <c r="E420" s="259"/>
      <c r="F420" s="10"/>
      <c r="G420" s="8"/>
    </row>
    <row r="421" spans="1:7" ht="30" hidden="1" customHeight="1" outlineLevel="2" x14ac:dyDescent="0.2">
      <c r="A421" s="216" t="s">
        <v>696</v>
      </c>
      <c r="B421" s="329" t="s">
        <v>697</v>
      </c>
      <c r="C421" s="258"/>
      <c r="D421" s="258"/>
      <c r="E421" s="259"/>
      <c r="F421" s="10"/>
      <c r="G421" s="8"/>
    </row>
    <row r="422" spans="1:7" ht="30" hidden="1" customHeight="1" outlineLevel="2" x14ac:dyDescent="0.2">
      <c r="A422" s="216" t="s">
        <v>698</v>
      </c>
      <c r="B422" s="329"/>
      <c r="C422" s="258"/>
      <c r="D422" s="258"/>
      <c r="E422" s="259"/>
      <c r="F422" s="10"/>
      <c r="G422" s="8"/>
    </row>
    <row r="423" spans="1:7" ht="30" hidden="1" customHeight="1" outlineLevel="2" x14ac:dyDescent="0.2">
      <c r="A423" s="216" t="s">
        <v>699</v>
      </c>
      <c r="B423" s="329"/>
      <c r="C423" s="258"/>
      <c r="D423" s="258"/>
      <c r="E423" s="259"/>
      <c r="F423" s="10"/>
      <c r="G423" s="8"/>
    </row>
    <row r="424" spans="1:7" ht="30" hidden="1" customHeight="1" outlineLevel="2" x14ac:dyDescent="0.2">
      <c r="A424" s="216" t="s">
        <v>700</v>
      </c>
      <c r="B424" s="329">
        <v>2</v>
      </c>
      <c r="C424" s="258"/>
      <c r="D424" s="258"/>
      <c r="E424" s="259"/>
      <c r="F424" s="10"/>
      <c r="G424" s="8"/>
    </row>
    <row r="425" spans="1:7" ht="30" hidden="1" customHeight="1" outlineLevel="2" x14ac:dyDescent="0.2">
      <c r="A425" s="216" t="s">
        <v>701</v>
      </c>
      <c r="B425" s="329" t="s">
        <v>702</v>
      </c>
      <c r="C425" s="258"/>
      <c r="D425" s="258"/>
      <c r="E425" s="259"/>
      <c r="F425" s="10"/>
      <c r="G425" s="8"/>
    </row>
    <row r="426" spans="1:7" ht="30" hidden="1" customHeight="1" outlineLevel="2" x14ac:dyDescent="0.2">
      <c r="A426" s="216" t="s">
        <v>703</v>
      </c>
      <c r="B426" s="329" t="s">
        <v>704</v>
      </c>
      <c r="C426" s="258"/>
      <c r="D426" s="258"/>
      <c r="E426" s="259"/>
      <c r="F426" s="10"/>
      <c r="G426" s="8"/>
    </row>
    <row r="427" spans="1:7" ht="30" hidden="1" customHeight="1" outlineLevel="2" x14ac:dyDescent="0.2">
      <c r="A427" s="216" t="s">
        <v>705</v>
      </c>
      <c r="B427" s="329"/>
      <c r="C427" s="258"/>
      <c r="D427" s="258"/>
      <c r="E427" s="259"/>
      <c r="F427" s="10"/>
      <c r="G427" s="8"/>
    </row>
    <row r="428" spans="1:7" ht="30" hidden="1" customHeight="1" outlineLevel="2" x14ac:dyDescent="0.2">
      <c r="A428" s="216" t="s">
        <v>706</v>
      </c>
      <c r="B428" s="329" t="s">
        <v>707</v>
      </c>
      <c r="C428" s="258"/>
      <c r="D428" s="258"/>
      <c r="E428" s="259"/>
      <c r="F428" s="10"/>
      <c r="G428" s="8"/>
    </row>
    <row r="429" spans="1:7" ht="30" hidden="1" customHeight="1" outlineLevel="2" x14ac:dyDescent="0.2">
      <c r="A429" s="216" t="s">
        <v>708</v>
      </c>
      <c r="B429" s="329"/>
      <c r="C429" s="258"/>
      <c r="D429" s="258"/>
      <c r="E429" s="259"/>
      <c r="F429" s="10"/>
      <c r="G429" s="8"/>
    </row>
    <row r="430" spans="1:7" ht="30" hidden="1" customHeight="1" outlineLevel="2" x14ac:dyDescent="0.2">
      <c r="A430" s="216" t="s">
        <v>709</v>
      </c>
      <c r="B430" s="329" t="s">
        <v>710</v>
      </c>
      <c r="C430" s="258"/>
      <c r="D430" s="258"/>
      <c r="E430" s="259"/>
      <c r="F430" s="10"/>
      <c r="G430" s="8"/>
    </row>
    <row r="431" spans="1:7" ht="30" hidden="1" customHeight="1" outlineLevel="2" x14ac:dyDescent="0.2">
      <c r="A431" s="216" t="s">
        <v>711</v>
      </c>
      <c r="B431" s="329"/>
      <c r="C431" s="258"/>
      <c r="D431" s="258"/>
      <c r="E431" s="259"/>
      <c r="F431" s="10"/>
      <c r="G431" s="8"/>
    </row>
    <row r="432" spans="1:7" ht="30" hidden="1" customHeight="1" outlineLevel="2" x14ac:dyDescent="0.2">
      <c r="A432" s="216" t="s">
        <v>712</v>
      </c>
      <c r="B432" s="329" t="s">
        <v>710</v>
      </c>
      <c r="C432" s="258"/>
      <c r="D432" s="258"/>
      <c r="E432" s="259"/>
      <c r="F432" s="10"/>
      <c r="G432" s="8"/>
    </row>
    <row r="433" spans="1:7" ht="30" hidden="1" customHeight="1" outlineLevel="2" x14ac:dyDescent="0.2">
      <c r="A433" s="216" t="s">
        <v>713</v>
      </c>
      <c r="B433" s="329" t="s">
        <v>35</v>
      </c>
      <c r="C433" s="258"/>
      <c r="D433" s="258"/>
      <c r="E433" s="259"/>
      <c r="F433" s="10"/>
      <c r="G433" s="8"/>
    </row>
    <row r="434" spans="1:7" ht="49.5" hidden="1" customHeight="1" outlineLevel="2" x14ac:dyDescent="0.2">
      <c r="A434" s="216"/>
      <c r="B434" s="329" t="s">
        <v>714</v>
      </c>
      <c r="C434" s="258"/>
      <c r="D434" s="258"/>
      <c r="E434" s="259"/>
      <c r="F434" s="10"/>
      <c r="G434" s="8"/>
    </row>
    <row r="435" spans="1:7" ht="30" hidden="1" customHeight="1" outlineLevel="2" x14ac:dyDescent="0.2">
      <c r="A435" s="216" t="s">
        <v>715</v>
      </c>
      <c r="B435" s="329" t="s">
        <v>35</v>
      </c>
      <c r="C435" s="258"/>
      <c r="D435" s="258"/>
      <c r="E435" s="259"/>
      <c r="F435" s="10"/>
      <c r="G435" s="8"/>
    </row>
    <row r="436" spans="1:7" ht="30" hidden="1" customHeight="1" outlineLevel="2" x14ac:dyDescent="0.2">
      <c r="A436" s="216" t="s">
        <v>716</v>
      </c>
      <c r="B436" s="329" t="s">
        <v>31</v>
      </c>
      <c r="C436" s="258"/>
      <c r="D436" s="258"/>
      <c r="E436" s="259"/>
      <c r="F436" s="10"/>
      <c r="G436" s="8"/>
    </row>
    <row r="437" spans="1:7" ht="60" hidden="1" customHeight="1" outlineLevel="2" x14ac:dyDescent="0.2">
      <c r="A437" s="216" t="s">
        <v>717</v>
      </c>
      <c r="B437" s="329" t="s">
        <v>35</v>
      </c>
      <c r="C437" s="258"/>
      <c r="D437" s="258"/>
      <c r="E437" s="259"/>
      <c r="F437" s="10"/>
      <c r="G437" s="8"/>
    </row>
    <row r="438" spans="1:7" ht="30" hidden="1" customHeight="1" outlineLevel="2" x14ac:dyDescent="0.2">
      <c r="A438" s="217" t="s">
        <v>74</v>
      </c>
      <c r="B438" s="329"/>
      <c r="C438" s="258"/>
      <c r="D438" s="258"/>
      <c r="E438" s="259"/>
      <c r="F438" s="10"/>
      <c r="G438" s="8"/>
    </row>
    <row r="439" spans="1:7" ht="30" hidden="1" customHeight="1" outlineLevel="2" x14ac:dyDescent="0.2">
      <c r="A439" s="217" t="s">
        <v>75</v>
      </c>
      <c r="B439" s="329"/>
      <c r="C439" s="258"/>
      <c r="D439" s="258"/>
      <c r="E439" s="259"/>
      <c r="F439" s="10"/>
      <c r="G439" s="8"/>
    </row>
    <row r="440" spans="1:7" ht="30" hidden="1" customHeight="1" outlineLevel="2" x14ac:dyDescent="0.2">
      <c r="A440" s="218" t="s">
        <v>235</v>
      </c>
      <c r="B440" s="235"/>
      <c r="C440" s="236"/>
      <c r="D440" s="236"/>
      <c r="E440" s="237"/>
      <c r="F440" s="10"/>
      <c r="G440" s="8"/>
    </row>
    <row r="441" spans="1:7" ht="30" hidden="1" customHeight="1" outlineLevel="1" x14ac:dyDescent="0.2">
      <c r="A441" s="217"/>
      <c r="B441" s="235"/>
      <c r="C441" s="236"/>
      <c r="D441" s="236"/>
      <c r="E441" s="237"/>
      <c r="F441" s="10"/>
      <c r="G441" s="8"/>
    </row>
    <row r="442" spans="1:7" s="5" customFormat="1" ht="30" hidden="1" customHeight="1" outlineLevel="1" x14ac:dyDescent="0.2">
      <c r="A442" s="29" t="s">
        <v>719</v>
      </c>
      <c r="B442" s="326" t="s">
        <v>679</v>
      </c>
      <c r="C442" s="327"/>
      <c r="D442" s="327"/>
      <c r="E442" s="328"/>
      <c r="F442" s="4" t="s">
        <v>72</v>
      </c>
      <c r="G442" s="21" t="s">
        <v>73</v>
      </c>
    </row>
    <row r="443" spans="1:7" ht="30" hidden="1" customHeight="1" outlineLevel="1" collapsed="1" x14ac:dyDescent="0.2">
      <c r="A443" s="216" t="s">
        <v>680</v>
      </c>
      <c r="B443" s="329" t="s">
        <v>19</v>
      </c>
      <c r="C443" s="258"/>
      <c r="D443" s="258"/>
      <c r="E443" s="259"/>
      <c r="F443" s="10" t="s">
        <v>82</v>
      </c>
      <c r="G443" s="8">
        <v>0</v>
      </c>
    </row>
    <row r="444" spans="1:7" ht="30" hidden="1" customHeight="1" outlineLevel="2" x14ac:dyDescent="0.2">
      <c r="A444" s="216" t="s">
        <v>681</v>
      </c>
      <c r="B444" s="235"/>
      <c r="C444" s="236"/>
      <c r="D444" s="236"/>
      <c r="E444" s="237"/>
      <c r="F444" s="10"/>
      <c r="G444" s="8"/>
    </row>
    <row r="445" spans="1:7" ht="30" hidden="1" customHeight="1" outlineLevel="2" x14ac:dyDescent="0.2">
      <c r="A445" s="216" t="s">
        <v>682</v>
      </c>
      <c r="B445" s="329"/>
      <c r="C445" s="258"/>
      <c r="D445" s="258"/>
      <c r="E445" s="259"/>
      <c r="F445" s="10"/>
      <c r="G445" s="8">
        <v>0</v>
      </c>
    </row>
    <row r="446" spans="1:7" ht="30" hidden="1" customHeight="1" outlineLevel="2" x14ac:dyDescent="0.2">
      <c r="A446" s="216" t="s">
        <v>683</v>
      </c>
      <c r="B446" s="329"/>
      <c r="C446" s="258"/>
      <c r="D446" s="258"/>
      <c r="E446" s="259"/>
      <c r="F446" s="10"/>
      <c r="G446" s="8"/>
    </row>
    <row r="447" spans="1:7" ht="30" hidden="1" customHeight="1" outlineLevel="2" x14ac:dyDescent="0.2">
      <c r="A447" s="216" t="s">
        <v>684</v>
      </c>
      <c r="B447" s="329" t="s">
        <v>685</v>
      </c>
      <c r="C447" s="258"/>
      <c r="D447" s="258"/>
      <c r="E447" s="259"/>
      <c r="F447" s="10"/>
      <c r="G447" s="8"/>
    </row>
    <row r="448" spans="1:7" ht="30" hidden="1" customHeight="1" outlineLevel="2" x14ac:dyDescent="0.2">
      <c r="A448" s="216" t="s">
        <v>686</v>
      </c>
      <c r="B448" s="329" t="s">
        <v>687</v>
      </c>
      <c r="C448" s="258"/>
      <c r="D448" s="258"/>
      <c r="E448" s="259"/>
      <c r="F448" s="10"/>
      <c r="G448" s="8"/>
    </row>
    <row r="449" spans="1:7" ht="30" hidden="1" customHeight="1" outlineLevel="2" x14ac:dyDescent="0.2">
      <c r="A449" s="216" t="s">
        <v>688</v>
      </c>
      <c r="B449" s="329"/>
      <c r="C449" s="258"/>
      <c r="D449" s="258"/>
      <c r="E449" s="259"/>
      <c r="F449" s="10"/>
      <c r="G449" s="8"/>
    </row>
    <row r="450" spans="1:7" ht="30" hidden="1" customHeight="1" outlineLevel="2" x14ac:dyDescent="0.2">
      <c r="A450" s="216" t="s">
        <v>689</v>
      </c>
      <c r="B450" s="329"/>
      <c r="C450" s="258"/>
      <c r="D450" s="258"/>
      <c r="E450" s="259"/>
      <c r="F450" s="10"/>
      <c r="G450" s="8"/>
    </row>
    <row r="451" spans="1:7" ht="30" hidden="1" customHeight="1" outlineLevel="2" x14ac:dyDescent="0.2">
      <c r="A451" s="216" t="s">
        <v>690</v>
      </c>
      <c r="B451" s="329"/>
      <c r="C451" s="258"/>
      <c r="D451" s="258"/>
      <c r="E451" s="259"/>
      <c r="F451" s="10"/>
      <c r="G451" s="8"/>
    </row>
    <row r="452" spans="1:7" ht="30" hidden="1" customHeight="1" outlineLevel="2" x14ac:dyDescent="0.2">
      <c r="A452" s="216" t="s">
        <v>691</v>
      </c>
      <c r="B452" s="329" t="s">
        <v>692</v>
      </c>
      <c r="C452" s="258"/>
      <c r="D452" s="258"/>
      <c r="E452" s="259"/>
      <c r="F452" s="10"/>
      <c r="G452" s="8"/>
    </row>
    <row r="453" spans="1:7" ht="30" hidden="1" customHeight="1" outlineLevel="2" x14ac:dyDescent="0.2">
      <c r="A453" s="216" t="s">
        <v>693</v>
      </c>
      <c r="B453" s="329"/>
      <c r="C453" s="258"/>
      <c r="D453" s="258"/>
      <c r="E453" s="259"/>
      <c r="F453" s="10"/>
      <c r="G453" s="8"/>
    </row>
    <row r="454" spans="1:7" ht="30" hidden="1" customHeight="1" outlineLevel="2" x14ac:dyDescent="0.2">
      <c r="A454" s="216" t="s">
        <v>694</v>
      </c>
      <c r="B454" s="329"/>
      <c r="C454" s="258"/>
      <c r="D454" s="258"/>
      <c r="E454" s="259"/>
      <c r="F454" s="10"/>
      <c r="G454" s="8"/>
    </row>
    <row r="455" spans="1:7" ht="30" hidden="1" customHeight="1" outlineLevel="2" x14ac:dyDescent="0.2">
      <c r="A455" s="216" t="s">
        <v>695</v>
      </c>
      <c r="B455" s="329"/>
      <c r="C455" s="258"/>
      <c r="D455" s="258"/>
      <c r="E455" s="259"/>
      <c r="F455" s="10"/>
      <c r="G455" s="8"/>
    </row>
    <row r="456" spans="1:7" ht="30" hidden="1" customHeight="1" outlineLevel="2" x14ac:dyDescent="0.2">
      <c r="A456" s="216" t="s">
        <v>696</v>
      </c>
      <c r="B456" s="329" t="s">
        <v>697</v>
      </c>
      <c r="C456" s="258"/>
      <c r="D456" s="258"/>
      <c r="E456" s="259"/>
      <c r="F456" s="10"/>
      <c r="G456" s="8"/>
    </row>
    <row r="457" spans="1:7" ht="30" hidden="1" customHeight="1" outlineLevel="2" x14ac:dyDescent="0.2">
      <c r="A457" s="216" t="s">
        <v>698</v>
      </c>
      <c r="B457" s="329"/>
      <c r="C457" s="258"/>
      <c r="D457" s="258"/>
      <c r="E457" s="259"/>
      <c r="F457" s="10"/>
      <c r="G457" s="8"/>
    </row>
    <row r="458" spans="1:7" ht="30" hidden="1" customHeight="1" outlineLevel="2" x14ac:dyDescent="0.2">
      <c r="A458" s="216" t="s">
        <v>699</v>
      </c>
      <c r="B458" s="329"/>
      <c r="C458" s="258"/>
      <c r="D458" s="258"/>
      <c r="E458" s="259"/>
      <c r="F458" s="10"/>
      <c r="G458" s="8"/>
    </row>
    <row r="459" spans="1:7" ht="30" hidden="1" customHeight="1" outlineLevel="2" x14ac:dyDescent="0.2">
      <c r="A459" s="216" t="s">
        <v>700</v>
      </c>
      <c r="B459" s="329">
        <v>2</v>
      </c>
      <c r="C459" s="258"/>
      <c r="D459" s="258"/>
      <c r="E459" s="259"/>
      <c r="F459" s="10"/>
      <c r="G459" s="8"/>
    </row>
    <row r="460" spans="1:7" ht="30" hidden="1" customHeight="1" outlineLevel="2" x14ac:dyDescent="0.2">
      <c r="A460" s="216" t="s">
        <v>701</v>
      </c>
      <c r="B460" s="329" t="s">
        <v>702</v>
      </c>
      <c r="C460" s="258"/>
      <c r="D460" s="258"/>
      <c r="E460" s="259"/>
      <c r="F460" s="10"/>
      <c r="G460" s="8"/>
    </row>
    <row r="461" spans="1:7" ht="30" hidden="1" customHeight="1" outlineLevel="2" x14ac:dyDescent="0.2">
      <c r="A461" s="216" t="s">
        <v>703</v>
      </c>
      <c r="B461" s="329" t="s">
        <v>704</v>
      </c>
      <c r="C461" s="258"/>
      <c r="D461" s="258"/>
      <c r="E461" s="259"/>
      <c r="F461" s="10"/>
      <c r="G461" s="8"/>
    </row>
    <row r="462" spans="1:7" ht="30" hidden="1" customHeight="1" outlineLevel="2" x14ac:dyDescent="0.2">
      <c r="A462" s="216" t="s">
        <v>705</v>
      </c>
      <c r="B462" s="329"/>
      <c r="C462" s="258"/>
      <c r="D462" s="258"/>
      <c r="E462" s="259"/>
      <c r="F462" s="10"/>
      <c r="G462" s="8"/>
    </row>
    <row r="463" spans="1:7" ht="30" hidden="1" customHeight="1" outlineLevel="2" x14ac:dyDescent="0.2">
      <c r="A463" s="216" t="s">
        <v>706</v>
      </c>
      <c r="B463" s="329" t="s">
        <v>707</v>
      </c>
      <c r="C463" s="258"/>
      <c r="D463" s="258"/>
      <c r="E463" s="259"/>
      <c r="F463" s="10"/>
      <c r="G463" s="8"/>
    </row>
    <row r="464" spans="1:7" ht="30" hidden="1" customHeight="1" outlineLevel="2" x14ac:dyDescent="0.2">
      <c r="A464" s="216" t="s">
        <v>708</v>
      </c>
      <c r="B464" s="329"/>
      <c r="C464" s="258"/>
      <c r="D464" s="258"/>
      <c r="E464" s="259"/>
      <c r="F464" s="10"/>
      <c r="G464" s="8"/>
    </row>
    <row r="465" spans="1:7" ht="30" hidden="1" customHeight="1" outlineLevel="2" x14ac:dyDescent="0.2">
      <c r="A465" s="216" t="s">
        <v>709</v>
      </c>
      <c r="B465" s="329" t="s">
        <v>710</v>
      </c>
      <c r="C465" s="258"/>
      <c r="D465" s="258"/>
      <c r="E465" s="259"/>
      <c r="F465" s="10"/>
      <c r="G465" s="8"/>
    </row>
    <row r="466" spans="1:7" ht="30" hidden="1" customHeight="1" outlineLevel="2" x14ac:dyDescent="0.2">
      <c r="A466" s="216" t="s">
        <v>711</v>
      </c>
      <c r="B466" s="329"/>
      <c r="C466" s="258"/>
      <c r="D466" s="258"/>
      <c r="E466" s="259"/>
      <c r="F466" s="10"/>
      <c r="G466" s="8"/>
    </row>
    <row r="467" spans="1:7" ht="30" hidden="1" customHeight="1" outlineLevel="2" x14ac:dyDescent="0.2">
      <c r="A467" s="216" t="s">
        <v>712</v>
      </c>
      <c r="B467" s="329" t="s">
        <v>710</v>
      </c>
      <c r="C467" s="258"/>
      <c r="D467" s="258"/>
      <c r="E467" s="259"/>
      <c r="F467" s="10"/>
      <c r="G467" s="8"/>
    </row>
    <row r="468" spans="1:7" ht="30" hidden="1" customHeight="1" outlineLevel="2" x14ac:dyDescent="0.2">
      <c r="A468" s="216" t="s">
        <v>713</v>
      </c>
      <c r="B468" s="329" t="s">
        <v>35</v>
      </c>
      <c r="C468" s="258"/>
      <c r="D468" s="258"/>
      <c r="E468" s="259"/>
      <c r="F468" s="10"/>
      <c r="G468" s="8"/>
    </row>
    <row r="469" spans="1:7" ht="49.5" hidden="1" customHeight="1" outlineLevel="2" x14ac:dyDescent="0.2">
      <c r="A469" s="216"/>
      <c r="B469" s="329" t="s">
        <v>714</v>
      </c>
      <c r="C469" s="258"/>
      <c r="D469" s="258"/>
      <c r="E469" s="259"/>
      <c r="F469" s="10"/>
      <c r="G469" s="8"/>
    </row>
    <row r="470" spans="1:7" ht="30" hidden="1" customHeight="1" outlineLevel="2" x14ac:dyDescent="0.2">
      <c r="A470" s="216" t="s">
        <v>715</v>
      </c>
      <c r="B470" s="329" t="s">
        <v>35</v>
      </c>
      <c r="C470" s="258"/>
      <c r="D470" s="258"/>
      <c r="E470" s="259"/>
      <c r="F470" s="10"/>
      <c r="G470" s="8"/>
    </row>
    <row r="471" spans="1:7" ht="30" hidden="1" customHeight="1" outlineLevel="2" x14ac:dyDescent="0.2">
      <c r="A471" s="216" t="s">
        <v>716</v>
      </c>
      <c r="B471" s="329" t="s">
        <v>31</v>
      </c>
      <c r="C471" s="258"/>
      <c r="D471" s="258"/>
      <c r="E471" s="259"/>
      <c r="F471" s="10"/>
      <c r="G471" s="8"/>
    </row>
    <row r="472" spans="1:7" ht="60" hidden="1" customHeight="1" outlineLevel="2" x14ac:dyDescent="0.2">
      <c r="A472" s="216" t="s">
        <v>717</v>
      </c>
      <c r="B472" s="329" t="s">
        <v>35</v>
      </c>
      <c r="C472" s="258"/>
      <c r="D472" s="258"/>
      <c r="E472" s="259"/>
      <c r="F472" s="10"/>
      <c r="G472" s="8"/>
    </row>
    <row r="473" spans="1:7" ht="30" hidden="1" customHeight="1" outlineLevel="2" x14ac:dyDescent="0.2">
      <c r="A473" s="217" t="s">
        <v>74</v>
      </c>
      <c r="B473" s="329"/>
      <c r="C473" s="258"/>
      <c r="D473" s="258"/>
      <c r="E473" s="259"/>
      <c r="F473" s="10"/>
      <c r="G473" s="8"/>
    </row>
    <row r="474" spans="1:7" ht="30" hidden="1" customHeight="1" outlineLevel="2" x14ac:dyDescent="0.2">
      <c r="A474" s="217" t="s">
        <v>75</v>
      </c>
      <c r="B474" s="329"/>
      <c r="C474" s="258"/>
      <c r="D474" s="258"/>
      <c r="E474" s="259"/>
      <c r="F474" s="10"/>
      <c r="G474" s="8"/>
    </row>
    <row r="475" spans="1:7" ht="30" hidden="1" customHeight="1" outlineLevel="2" x14ac:dyDescent="0.2">
      <c r="A475" s="218" t="s">
        <v>235</v>
      </c>
      <c r="B475" s="235"/>
      <c r="C475" s="236"/>
      <c r="D475" s="236"/>
      <c r="E475" s="237"/>
      <c r="F475" s="10"/>
      <c r="G475" s="8"/>
    </row>
    <row r="476" spans="1:7" ht="30" hidden="1" customHeight="1" outlineLevel="1" x14ac:dyDescent="0.2">
      <c r="A476" s="217"/>
      <c r="B476" s="235"/>
      <c r="C476" s="236"/>
      <c r="D476" s="236"/>
      <c r="E476" s="237"/>
      <c r="F476" s="10"/>
      <c r="G476" s="8"/>
    </row>
    <row r="477" spans="1:7" s="5" customFormat="1" ht="30" hidden="1" customHeight="1" outlineLevel="1" x14ac:dyDescent="0.2">
      <c r="A477" s="29" t="s">
        <v>720</v>
      </c>
      <c r="B477" s="326" t="s">
        <v>679</v>
      </c>
      <c r="C477" s="327"/>
      <c r="D477" s="327"/>
      <c r="E477" s="328"/>
      <c r="F477" s="4" t="s">
        <v>72</v>
      </c>
      <c r="G477" s="21" t="s">
        <v>73</v>
      </c>
    </row>
    <row r="478" spans="1:7" ht="30" hidden="1" customHeight="1" outlineLevel="1" collapsed="1" x14ac:dyDescent="0.2">
      <c r="A478" s="216" t="s">
        <v>680</v>
      </c>
      <c r="B478" s="329" t="s">
        <v>19</v>
      </c>
      <c r="C478" s="258"/>
      <c r="D478" s="258"/>
      <c r="E478" s="259"/>
      <c r="F478" s="10" t="s">
        <v>82</v>
      </c>
      <c r="G478" s="8">
        <v>0</v>
      </c>
    </row>
    <row r="479" spans="1:7" ht="30" hidden="1" customHeight="1" outlineLevel="2" x14ac:dyDescent="0.2">
      <c r="A479" s="216" t="s">
        <v>681</v>
      </c>
      <c r="B479" s="235"/>
      <c r="C479" s="236"/>
      <c r="D479" s="236"/>
      <c r="E479" s="237"/>
      <c r="F479" s="10"/>
      <c r="G479" s="8"/>
    </row>
    <row r="480" spans="1:7" ht="30" hidden="1" customHeight="1" outlineLevel="2" x14ac:dyDescent="0.2">
      <c r="A480" s="216" t="s">
        <v>682</v>
      </c>
      <c r="B480" s="329"/>
      <c r="C480" s="258"/>
      <c r="D480" s="258"/>
      <c r="E480" s="259"/>
      <c r="F480" s="10"/>
      <c r="G480" s="8">
        <v>0</v>
      </c>
    </row>
    <row r="481" spans="1:7" ht="30" hidden="1" customHeight="1" outlineLevel="2" x14ac:dyDescent="0.2">
      <c r="A481" s="216" t="s">
        <v>683</v>
      </c>
      <c r="B481" s="329"/>
      <c r="C481" s="258"/>
      <c r="D481" s="258"/>
      <c r="E481" s="259"/>
      <c r="F481" s="10"/>
      <c r="G481" s="8"/>
    </row>
    <row r="482" spans="1:7" ht="30" hidden="1" customHeight="1" outlineLevel="2" x14ac:dyDescent="0.2">
      <c r="A482" s="216" t="s">
        <v>684</v>
      </c>
      <c r="B482" s="329" t="s">
        <v>685</v>
      </c>
      <c r="C482" s="258"/>
      <c r="D482" s="258"/>
      <c r="E482" s="259"/>
      <c r="F482" s="10"/>
      <c r="G482" s="8"/>
    </row>
    <row r="483" spans="1:7" ht="30" hidden="1" customHeight="1" outlineLevel="2" x14ac:dyDescent="0.2">
      <c r="A483" s="216" t="s">
        <v>686</v>
      </c>
      <c r="B483" s="329" t="s">
        <v>687</v>
      </c>
      <c r="C483" s="258"/>
      <c r="D483" s="258"/>
      <c r="E483" s="259"/>
      <c r="F483" s="10"/>
      <c r="G483" s="8"/>
    </row>
    <row r="484" spans="1:7" ht="30" hidden="1" customHeight="1" outlineLevel="2" x14ac:dyDescent="0.2">
      <c r="A484" s="216" t="s">
        <v>688</v>
      </c>
      <c r="B484" s="329"/>
      <c r="C484" s="258"/>
      <c r="D484" s="258"/>
      <c r="E484" s="259"/>
      <c r="F484" s="10"/>
      <c r="G484" s="8"/>
    </row>
    <row r="485" spans="1:7" ht="30" hidden="1" customHeight="1" outlineLevel="2" x14ac:dyDescent="0.2">
      <c r="A485" s="216" t="s">
        <v>689</v>
      </c>
      <c r="B485" s="329"/>
      <c r="C485" s="258"/>
      <c r="D485" s="258"/>
      <c r="E485" s="259"/>
      <c r="F485" s="10"/>
      <c r="G485" s="8"/>
    </row>
    <row r="486" spans="1:7" ht="30" hidden="1" customHeight="1" outlineLevel="2" x14ac:dyDescent="0.2">
      <c r="A486" s="216" t="s">
        <v>690</v>
      </c>
      <c r="B486" s="329"/>
      <c r="C486" s="258"/>
      <c r="D486" s="258"/>
      <c r="E486" s="259"/>
      <c r="F486" s="10"/>
      <c r="G486" s="8"/>
    </row>
    <row r="487" spans="1:7" ht="30" hidden="1" customHeight="1" outlineLevel="2" x14ac:dyDescent="0.2">
      <c r="A487" s="216" t="s">
        <v>691</v>
      </c>
      <c r="B487" s="329" t="s">
        <v>692</v>
      </c>
      <c r="C487" s="258"/>
      <c r="D487" s="258"/>
      <c r="E487" s="259"/>
      <c r="F487" s="10"/>
      <c r="G487" s="8"/>
    </row>
    <row r="488" spans="1:7" ht="30" hidden="1" customHeight="1" outlineLevel="2" x14ac:dyDescent="0.2">
      <c r="A488" s="216" t="s">
        <v>693</v>
      </c>
      <c r="B488" s="329"/>
      <c r="C488" s="258"/>
      <c r="D488" s="258"/>
      <c r="E488" s="259"/>
      <c r="F488" s="10"/>
      <c r="G488" s="8"/>
    </row>
    <row r="489" spans="1:7" ht="30" hidden="1" customHeight="1" outlineLevel="2" x14ac:dyDescent="0.2">
      <c r="A489" s="216" t="s">
        <v>694</v>
      </c>
      <c r="B489" s="329"/>
      <c r="C489" s="258"/>
      <c r="D489" s="258"/>
      <c r="E489" s="259"/>
      <c r="F489" s="10"/>
      <c r="G489" s="8"/>
    </row>
    <row r="490" spans="1:7" ht="30" hidden="1" customHeight="1" outlineLevel="2" x14ac:dyDescent="0.2">
      <c r="A490" s="216" t="s">
        <v>695</v>
      </c>
      <c r="B490" s="329"/>
      <c r="C490" s="258"/>
      <c r="D490" s="258"/>
      <c r="E490" s="259"/>
      <c r="F490" s="10"/>
      <c r="G490" s="8"/>
    </row>
    <row r="491" spans="1:7" ht="30" hidden="1" customHeight="1" outlineLevel="2" x14ac:dyDescent="0.2">
      <c r="A491" s="216" t="s">
        <v>696</v>
      </c>
      <c r="B491" s="329" t="s">
        <v>697</v>
      </c>
      <c r="C491" s="258"/>
      <c r="D491" s="258"/>
      <c r="E491" s="259"/>
      <c r="F491" s="10"/>
      <c r="G491" s="8"/>
    </row>
    <row r="492" spans="1:7" ht="30" hidden="1" customHeight="1" outlineLevel="2" x14ac:dyDescent="0.2">
      <c r="A492" s="216" t="s">
        <v>698</v>
      </c>
      <c r="B492" s="329"/>
      <c r="C492" s="258"/>
      <c r="D492" s="258"/>
      <c r="E492" s="259"/>
      <c r="F492" s="10"/>
      <c r="G492" s="8"/>
    </row>
    <row r="493" spans="1:7" ht="30" hidden="1" customHeight="1" outlineLevel="2" x14ac:dyDescent="0.2">
      <c r="A493" s="216" t="s">
        <v>699</v>
      </c>
      <c r="B493" s="329"/>
      <c r="C493" s="258"/>
      <c r="D493" s="258"/>
      <c r="E493" s="259"/>
      <c r="F493" s="10"/>
      <c r="G493" s="8"/>
    </row>
    <row r="494" spans="1:7" ht="30" hidden="1" customHeight="1" outlineLevel="2" x14ac:dyDescent="0.2">
      <c r="A494" s="216" t="s">
        <v>700</v>
      </c>
      <c r="B494" s="329">
        <v>2</v>
      </c>
      <c r="C494" s="258"/>
      <c r="D494" s="258"/>
      <c r="E494" s="259"/>
      <c r="F494" s="10"/>
      <c r="G494" s="8"/>
    </row>
    <row r="495" spans="1:7" ht="30" hidden="1" customHeight="1" outlineLevel="2" x14ac:dyDescent="0.2">
      <c r="A495" s="216" t="s">
        <v>701</v>
      </c>
      <c r="B495" s="329" t="s">
        <v>702</v>
      </c>
      <c r="C495" s="258"/>
      <c r="D495" s="258"/>
      <c r="E495" s="259"/>
      <c r="F495" s="10"/>
      <c r="G495" s="8"/>
    </row>
    <row r="496" spans="1:7" ht="30" hidden="1" customHeight="1" outlineLevel="2" x14ac:dyDescent="0.2">
      <c r="A496" s="216" t="s">
        <v>703</v>
      </c>
      <c r="B496" s="329" t="s">
        <v>704</v>
      </c>
      <c r="C496" s="258"/>
      <c r="D496" s="258"/>
      <c r="E496" s="259"/>
      <c r="F496" s="10"/>
      <c r="G496" s="8"/>
    </row>
    <row r="497" spans="1:7" ht="30" hidden="1" customHeight="1" outlineLevel="2" x14ac:dyDescent="0.2">
      <c r="A497" s="216" t="s">
        <v>705</v>
      </c>
      <c r="B497" s="329"/>
      <c r="C497" s="258"/>
      <c r="D497" s="258"/>
      <c r="E497" s="259"/>
      <c r="F497" s="10"/>
      <c r="G497" s="8"/>
    </row>
    <row r="498" spans="1:7" ht="30" hidden="1" customHeight="1" outlineLevel="2" x14ac:dyDescent="0.2">
      <c r="A498" s="216" t="s">
        <v>706</v>
      </c>
      <c r="B498" s="329" t="s">
        <v>721</v>
      </c>
      <c r="C498" s="258"/>
      <c r="D498" s="258"/>
      <c r="E498" s="259"/>
      <c r="F498" s="10"/>
      <c r="G498" s="8"/>
    </row>
    <row r="499" spans="1:7" ht="30" hidden="1" customHeight="1" outlineLevel="2" x14ac:dyDescent="0.2">
      <c r="A499" s="216" t="s">
        <v>708</v>
      </c>
      <c r="B499" s="329"/>
      <c r="C499" s="258"/>
      <c r="D499" s="258"/>
      <c r="E499" s="259"/>
      <c r="F499" s="10"/>
      <c r="G499" s="8"/>
    </row>
    <row r="500" spans="1:7" ht="30" hidden="1" customHeight="1" outlineLevel="2" x14ac:dyDescent="0.2">
      <c r="A500" s="216" t="s">
        <v>709</v>
      </c>
      <c r="B500" s="329" t="s">
        <v>710</v>
      </c>
      <c r="C500" s="258"/>
      <c r="D500" s="258"/>
      <c r="E500" s="259"/>
      <c r="F500" s="10"/>
      <c r="G500" s="8"/>
    </row>
    <row r="501" spans="1:7" ht="30" hidden="1" customHeight="1" outlineLevel="2" x14ac:dyDescent="0.2">
      <c r="A501" s="216" t="s">
        <v>711</v>
      </c>
      <c r="B501" s="329"/>
      <c r="C501" s="258"/>
      <c r="D501" s="258"/>
      <c r="E501" s="259"/>
      <c r="F501" s="10"/>
      <c r="G501" s="8"/>
    </row>
    <row r="502" spans="1:7" ht="30" hidden="1" customHeight="1" outlineLevel="2" x14ac:dyDescent="0.2">
      <c r="A502" s="216" t="s">
        <v>712</v>
      </c>
      <c r="B502" s="329" t="s">
        <v>710</v>
      </c>
      <c r="C502" s="258"/>
      <c r="D502" s="258"/>
      <c r="E502" s="259"/>
      <c r="F502" s="10"/>
      <c r="G502" s="8"/>
    </row>
    <row r="503" spans="1:7" ht="30" hidden="1" customHeight="1" outlineLevel="2" x14ac:dyDescent="0.2">
      <c r="A503" s="216" t="s">
        <v>713</v>
      </c>
      <c r="B503" s="329" t="s">
        <v>35</v>
      </c>
      <c r="C503" s="258"/>
      <c r="D503" s="258"/>
      <c r="E503" s="259"/>
      <c r="F503" s="10"/>
      <c r="G503" s="8"/>
    </row>
    <row r="504" spans="1:7" ht="49.5" hidden="1" customHeight="1" outlineLevel="2" x14ac:dyDescent="0.2">
      <c r="A504" s="216"/>
      <c r="B504" s="329" t="s">
        <v>714</v>
      </c>
      <c r="C504" s="258"/>
      <c r="D504" s="258"/>
      <c r="E504" s="259"/>
      <c r="F504" s="10"/>
      <c r="G504" s="8"/>
    </row>
    <row r="505" spans="1:7" ht="30" hidden="1" customHeight="1" outlineLevel="2" x14ac:dyDescent="0.2">
      <c r="A505" s="216" t="s">
        <v>715</v>
      </c>
      <c r="B505" s="329" t="s">
        <v>35</v>
      </c>
      <c r="C505" s="258"/>
      <c r="D505" s="258"/>
      <c r="E505" s="259"/>
      <c r="F505" s="10"/>
      <c r="G505" s="8"/>
    </row>
    <row r="506" spans="1:7" ht="30" hidden="1" customHeight="1" outlineLevel="2" x14ac:dyDescent="0.2">
      <c r="A506" s="216" t="s">
        <v>716</v>
      </c>
      <c r="B506" s="329" t="s">
        <v>31</v>
      </c>
      <c r="C506" s="258"/>
      <c r="D506" s="258"/>
      <c r="E506" s="259"/>
      <c r="F506" s="10"/>
      <c r="G506" s="8"/>
    </row>
    <row r="507" spans="1:7" ht="60" hidden="1" customHeight="1" outlineLevel="2" x14ac:dyDescent="0.2">
      <c r="A507" s="216" t="s">
        <v>717</v>
      </c>
      <c r="B507" s="329" t="s">
        <v>35</v>
      </c>
      <c r="C507" s="258"/>
      <c r="D507" s="258"/>
      <c r="E507" s="259"/>
      <c r="F507" s="10"/>
      <c r="G507" s="8"/>
    </row>
    <row r="508" spans="1:7" ht="30" hidden="1" customHeight="1" outlineLevel="2" x14ac:dyDescent="0.2">
      <c r="A508" s="217" t="s">
        <v>74</v>
      </c>
      <c r="B508" s="329"/>
      <c r="C508" s="258"/>
      <c r="D508" s="258"/>
      <c r="E508" s="259"/>
      <c r="F508" s="10"/>
      <c r="G508" s="8"/>
    </row>
    <row r="509" spans="1:7" ht="30" hidden="1" customHeight="1" outlineLevel="2" x14ac:dyDescent="0.2">
      <c r="A509" s="217" t="s">
        <v>75</v>
      </c>
      <c r="B509" s="329"/>
      <c r="C509" s="258"/>
      <c r="D509" s="258"/>
      <c r="E509" s="259"/>
      <c r="F509" s="10"/>
      <c r="G509" s="8"/>
    </row>
    <row r="510" spans="1:7" ht="30" hidden="1" customHeight="1" outlineLevel="2" x14ac:dyDescent="0.2">
      <c r="A510" s="218" t="s">
        <v>235</v>
      </c>
      <c r="B510" s="235"/>
      <c r="C510" s="236"/>
      <c r="D510" s="236"/>
      <c r="E510" s="237"/>
      <c r="F510" s="10"/>
      <c r="G510" s="8"/>
    </row>
    <row r="511" spans="1:7" ht="30" hidden="1" customHeight="1" outlineLevel="1" x14ac:dyDescent="0.2">
      <c r="A511" s="217"/>
      <c r="B511" s="235"/>
      <c r="C511" s="236"/>
      <c r="D511" s="236"/>
      <c r="E511" s="237"/>
      <c r="F511" s="10"/>
      <c r="G511" s="8"/>
    </row>
    <row r="512" spans="1:7" s="5" customFormat="1" ht="30" hidden="1" customHeight="1" outlineLevel="1" x14ac:dyDescent="0.2">
      <c r="A512" s="29" t="s">
        <v>722</v>
      </c>
      <c r="B512" s="326" t="s">
        <v>679</v>
      </c>
      <c r="C512" s="327"/>
      <c r="D512" s="327"/>
      <c r="E512" s="328"/>
      <c r="F512" s="4" t="s">
        <v>72</v>
      </c>
      <c r="G512" s="21" t="s">
        <v>73</v>
      </c>
    </row>
    <row r="513" spans="1:7" ht="30" hidden="1" customHeight="1" outlineLevel="1" collapsed="1" x14ac:dyDescent="0.2">
      <c r="A513" s="216" t="s">
        <v>680</v>
      </c>
      <c r="B513" s="329" t="s">
        <v>19</v>
      </c>
      <c r="C513" s="258"/>
      <c r="D513" s="258"/>
      <c r="E513" s="259"/>
      <c r="F513" s="10" t="s">
        <v>82</v>
      </c>
      <c r="G513" s="8">
        <v>0</v>
      </c>
    </row>
    <row r="514" spans="1:7" ht="30" hidden="1" customHeight="1" outlineLevel="2" x14ac:dyDescent="0.2">
      <c r="A514" s="216" t="s">
        <v>681</v>
      </c>
      <c r="B514" s="235"/>
      <c r="C514" s="236"/>
      <c r="D514" s="236"/>
      <c r="E514" s="237"/>
      <c r="F514" s="10"/>
      <c r="G514" s="8"/>
    </row>
    <row r="515" spans="1:7" ht="30" hidden="1" customHeight="1" outlineLevel="2" x14ac:dyDescent="0.2">
      <c r="A515" s="216" t="s">
        <v>682</v>
      </c>
      <c r="B515" s="329"/>
      <c r="C515" s="258"/>
      <c r="D515" s="258"/>
      <c r="E515" s="259"/>
      <c r="F515" s="10"/>
      <c r="G515" s="8">
        <v>0</v>
      </c>
    </row>
    <row r="516" spans="1:7" ht="30" hidden="1" customHeight="1" outlineLevel="2" x14ac:dyDescent="0.2">
      <c r="A516" s="216" t="s">
        <v>683</v>
      </c>
      <c r="B516" s="329"/>
      <c r="C516" s="258"/>
      <c r="D516" s="258"/>
      <c r="E516" s="259"/>
      <c r="F516" s="10"/>
      <c r="G516" s="8"/>
    </row>
    <row r="517" spans="1:7" ht="30" hidden="1" customHeight="1" outlineLevel="2" x14ac:dyDescent="0.2">
      <c r="A517" s="216" t="s">
        <v>684</v>
      </c>
      <c r="B517" s="329" t="s">
        <v>685</v>
      </c>
      <c r="C517" s="258"/>
      <c r="D517" s="258"/>
      <c r="E517" s="259"/>
      <c r="F517" s="10"/>
      <c r="G517" s="8"/>
    </row>
    <row r="518" spans="1:7" ht="30" hidden="1" customHeight="1" outlineLevel="2" x14ac:dyDescent="0.2">
      <c r="A518" s="216" t="s">
        <v>686</v>
      </c>
      <c r="B518" s="329" t="s">
        <v>687</v>
      </c>
      <c r="C518" s="258"/>
      <c r="D518" s="258"/>
      <c r="E518" s="259"/>
      <c r="F518" s="10"/>
      <c r="G518" s="8"/>
    </row>
    <row r="519" spans="1:7" ht="30" hidden="1" customHeight="1" outlineLevel="2" x14ac:dyDescent="0.2">
      <c r="A519" s="216" t="s">
        <v>688</v>
      </c>
      <c r="B519" s="329"/>
      <c r="C519" s="258"/>
      <c r="D519" s="258"/>
      <c r="E519" s="259"/>
      <c r="F519" s="10"/>
      <c r="G519" s="8"/>
    </row>
    <row r="520" spans="1:7" ht="30" hidden="1" customHeight="1" outlineLevel="2" x14ac:dyDescent="0.2">
      <c r="A520" s="216" t="s">
        <v>689</v>
      </c>
      <c r="B520" s="329"/>
      <c r="C520" s="258"/>
      <c r="D520" s="258"/>
      <c r="E520" s="259"/>
      <c r="F520" s="10"/>
      <c r="G520" s="8"/>
    </row>
    <row r="521" spans="1:7" ht="30" hidden="1" customHeight="1" outlineLevel="2" x14ac:dyDescent="0.2">
      <c r="A521" s="216" t="s">
        <v>690</v>
      </c>
      <c r="B521" s="329"/>
      <c r="C521" s="258"/>
      <c r="D521" s="258"/>
      <c r="E521" s="259"/>
      <c r="F521" s="10"/>
      <c r="G521" s="8"/>
    </row>
    <row r="522" spans="1:7" ht="30" hidden="1" customHeight="1" outlineLevel="2" x14ac:dyDescent="0.2">
      <c r="A522" s="216" t="s">
        <v>691</v>
      </c>
      <c r="B522" s="329" t="s">
        <v>692</v>
      </c>
      <c r="C522" s="258"/>
      <c r="D522" s="258"/>
      <c r="E522" s="259"/>
      <c r="F522" s="10"/>
      <c r="G522" s="8"/>
    </row>
    <row r="523" spans="1:7" ht="30" hidden="1" customHeight="1" outlineLevel="2" x14ac:dyDescent="0.2">
      <c r="A523" s="216" t="s">
        <v>693</v>
      </c>
      <c r="B523" s="329"/>
      <c r="C523" s="258"/>
      <c r="D523" s="258"/>
      <c r="E523" s="259"/>
      <c r="F523" s="10"/>
      <c r="G523" s="8"/>
    </row>
    <row r="524" spans="1:7" ht="30" hidden="1" customHeight="1" outlineLevel="2" x14ac:dyDescent="0.2">
      <c r="A524" s="216" t="s">
        <v>694</v>
      </c>
      <c r="B524" s="329"/>
      <c r="C524" s="258"/>
      <c r="D524" s="258"/>
      <c r="E524" s="259"/>
      <c r="F524" s="10"/>
      <c r="G524" s="8"/>
    </row>
    <row r="525" spans="1:7" ht="30" hidden="1" customHeight="1" outlineLevel="2" x14ac:dyDescent="0.2">
      <c r="A525" s="216" t="s">
        <v>695</v>
      </c>
      <c r="B525" s="329"/>
      <c r="C525" s="258"/>
      <c r="D525" s="258"/>
      <c r="E525" s="259"/>
      <c r="F525" s="10"/>
      <c r="G525" s="8"/>
    </row>
    <row r="526" spans="1:7" ht="30" hidden="1" customHeight="1" outlineLevel="2" x14ac:dyDescent="0.2">
      <c r="A526" s="216" t="s">
        <v>696</v>
      </c>
      <c r="B526" s="329" t="s">
        <v>697</v>
      </c>
      <c r="C526" s="258"/>
      <c r="D526" s="258"/>
      <c r="E526" s="259"/>
      <c r="F526" s="10"/>
      <c r="G526" s="8"/>
    </row>
    <row r="527" spans="1:7" ht="30" hidden="1" customHeight="1" outlineLevel="2" x14ac:dyDescent="0.2">
      <c r="A527" s="216" t="s">
        <v>698</v>
      </c>
      <c r="B527" s="329"/>
      <c r="C527" s="258"/>
      <c r="D527" s="258"/>
      <c r="E527" s="259"/>
      <c r="F527" s="10"/>
      <c r="G527" s="8"/>
    </row>
    <row r="528" spans="1:7" ht="30" hidden="1" customHeight="1" outlineLevel="2" x14ac:dyDescent="0.2">
      <c r="A528" s="216" t="s">
        <v>699</v>
      </c>
      <c r="B528" s="329"/>
      <c r="C528" s="258"/>
      <c r="D528" s="258"/>
      <c r="E528" s="259"/>
      <c r="F528" s="10"/>
      <c r="G528" s="8"/>
    </row>
    <row r="529" spans="1:7" ht="30" hidden="1" customHeight="1" outlineLevel="2" x14ac:dyDescent="0.2">
      <c r="A529" s="216" t="s">
        <v>700</v>
      </c>
      <c r="B529" s="329">
        <v>2</v>
      </c>
      <c r="C529" s="258"/>
      <c r="D529" s="258"/>
      <c r="E529" s="259"/>
      <c r="F529" s="10"/>
      <c r="G529" s="8"/>
    </row>
    <row r="530" spans="1:7" ht="30" hidden="1" customHeight="1" outlineLevel="2" x14ac:dyDescent="0.2">
      <c r="A530" s="216" t="s">
        <v>701</v>
      </c>
      <c r="B530" s="329" t="s">
        <v>702</v>
      </c>
      <c r="C530" s="258"/>
      <c r="D530" s="258"/>
      <c r="E530" s="259"/>
      <c r="F530" s="10"/>
      <c r="G530" s="8"/>
    </row>
    <row r="531" spans="1:7" ht="30" hidden="1" customHeight="1" outlineLevel="2" x14ac:dyDescent="0.2">
      <c r="A531" s="216" t="s">
        <v>703</v>
      </c>
      <c r="B531" s="329" t="s">
        <v>704</v>
      </c>
      <c r="C531" s="258"/>
      <c r="D531" s="258"/>
      <c r="E531" s="259"/>
      <c r="F531" s="10"/>
      <c r="G531" s="8"/>
    </row>
    <row r="532" spans="1:7" ht="30" hidden="1" customHeight="1" outlineLevel="2" x14ac:dyDescent="0.2">
      <c r="A532" s="216" t="s">
        <v>705</v>
      </c>
      <c r="B532" s="329"/>
      <c r="C532" s="258"/>
      <c r="D532" s="258"/>
      <c r="E532" s="259"/>
      <c r="F532" s="10"/>
      <c r="G532" s="8"/>
    </row>
    <row r="533" spans="1:7" ht="30" hidden="1" customHeight="1" outlineLevel="2" x14ac:dyDescent="0.2">
      <c r="A533" s="216" t="s">
        <v>706</v>
      </c>
      <c r="B533" s="329" t="s">
        <v>723</v>
      </c>
      <c r="C533" s="258"/>
      <c r="D533" s="258"/>
      <c r="E533" s="259"/>
      <c r="F533" s="10"/>
      <c r="G533" s="8"/>
    </row>
    <row r="534" spans="1:7" ht="30" hidden="1" customHeight="1" outlineLevel="2" x14ac:dyDescent="0.2">
      <c r="A534" s="216" t="s">
        <v>708</v>
      </c>
      <c r="B534" s="329"/>
      <c r="C534" s="258"/>
      <c r="D534" s="258"/>
      <c r="E534" s="259"/>
      <c r="F534" s="10"/>
      <c r="G534" s="8"/>
    </row>
    <row r="535" spans="1:7" ht="30" hidden="1" customHeight="1" outlineLevel="2" x14ac:dyDescent="0.2">
      <c r="A535" s="216" t="s">
        <v>709</v>
      </c>
      <c r="B535" s="329" t="s">
        <v>710</v>
      </c>
      <c r="C535" s="258"/>
      <c r="D535" s="258"/>
      <c r="E535" s="259"/>
      <c r="F535" s="10"/>
      <c r="G535" s="8"/>
    </row>
    <row r="536" spans="1:7" ht="30" hidden="1" customHeight="1" outlineLevel="2" x14ac:dyDescent="0.2">
      <c r="A536" s="216" t="s">
        <v>711</v>
      </c>
      <c r="B536" s="329"/>
      <c r="C536" s="258"/>
      <c r="D536" s="258"/>
      <c r="E536" s="259"/>
      <c r="F536" s="10"/>
      <c r="G536" s="8"/>
    </row>
    <row r="537" spans="1:7" ht="30" hidden="1" customHeight="1" outlineLevel="2" x14ac:dyDescent="0.2">
      <c r="A537" s="216" t="s">
        <v>712</v>
      </c>
      <c r="B537" s="329" t="s">
        <v>710</v>
      </c>
      <c r="C537" s="258"/>
      <c r="D537" s="258"/>
      <c r="E537" s="259"/>
      <c r="F537" s="10"/>
      <c r="G537" s="8"/>
    </row>
    <row r="538" spans="1:7" ht="30" hidden="1" customHeight="1" outlineLevel="2" x14ac:dyDescent="0.2">
      <c r="A538" s="216" t="s">
        <v>713</v>
      </c>
      <c r="B538" s="329" t="s">
        <v>35</v>
      </c>
      <c r="C538" s="258"/>
      <c r="D538" s="258"/>
      <c r="E538" s="259"/>
      <c r="F538" s="10"/>
      <c r="G538" s="8"/>
    </row>
    <row r="539" spans="1:7" ht="49.5" hidden="1" customHeight="1" outlineLevel="2" x14ac:dyDescent="0.2">
      <c r="A539" s="216"/>
      <c r="B539" s="329" t="s">
        <v>714</v>
      </c>
      <c r="C539" s="258"/>
      <c r="D539" s="258"/>
      <c r="E539" s="259"/>
      <c r="F539" s="10"/>
      <c r="G539" s="8"/>
    </row>
    <row r="540" spans="1:7" ht="30" hidden="1" customHeight="1" outlineLevel="2" x14ac:dyDescent="0.2">
      <c r="A540" s="216" t="s">
        <v>715</v>
      </c>
      <c r="B540" s="329" t="s">
        <v>35</v>
      </c>
      <c r="C540" s="258"/>
      <c r="D540" s="258"/>
      <c r="E540" s="259"/>
      <c r="F540" s="10"/>
      <c r="G540" s="8"/>
    </row>
    <row r="541" spans="1:7" ht="30" hidden="1" customHeight="1" outlineLevel="2" x14ac:dyDescent="0.2">
      <c r="A541" s="216" t="s">
        <v>716</v>
      </c>
      <c r="B541" s="329" t="s">
        <v>31</v>
      </c>
      <c r="C541" s="258"/>
      <c r="D541" s="258"/>
      <c r="E541" s="259"/>
      <c r="F541" s="10"/>
      <c r="G541" s="8"/>
    </row>
    <row r="542" spans="1:7" ht="60" hidden="1" customHeight="1" outlineLevel="2" x14ac:dyDescent="0.2">
      <c r="A542" s="216" t="s">
        <v>717</v>
      </c>
      <c r="B542" s="329" t="s">
        <v>35</v>
      </c>
      <c r="C542" s="258"/>
      <c r="D542" s="258"/>
      <c r="E542" s="259"/>
      <c r="F542" s="10"/>
      <c r="G542" s="8"/>
    </row>
    <row r="543" spans="1:7" ht="30" hidden="1" customHeight="1" outlineLevel="2" x14ac:dyDescent="0.2">
      <c r="A543" s="217" t="s">
        <v>74</v>
      </c>
      <c r="B543" s="329"/>
      <c r="C543" s="258"/>
      <c r="D543" s="258"/>
      <c r="E543" s="259"/>
      <c r="F543" s="10"/>
      <c r="G543" s="8"/>
    </row>
    <row r="544" spans="1:7" ht="30" hidden="1" customHeight="1" outlineLevel="2" x14ac:dyDescent="0.2">
      <c r="A544" s="217" t="s">
        <v>75</v>
      </c>
      <c r="B544" s="329"/>
      <c r="C544" s="258"/>
      <c r="D544" s="258"/>
      <c r="E544" s="259"/>
      <c r="F544" s="10"/>
      <c r="G544" s="8"/>
    </row>
    <row r="545" spans="1:7" ht="30" hidden="1" customHeight="1" outlineLevel="2" x14ac:dyDescent="0.2">
      <c r="A545" s="218" t="s">
        <v>235</v>
      </c>
      <c r="B545" s="235"/>
      <c r="C545" s="236"/>
      <c r="D545" s="236"/>
      <c r="E545" s="237"/>
      <c r="F545" s="10"/>
      <c r="G545" s="8"/>
    </row>
    <row r="546" spans="1:7" ht="30" hidden="1" customHeight="1" outlineLevel="1" x14ac:dyDescent="0.2">
      <c r="A546" s="217"/>
      <c r="B546" s="235"/>
      <c r="C546" s="236"/>
      <c r="D546" s="236"/>
      <c r="E546" s="237"/>
      <c r="F546" s="10"/>
      <c r="G546" s="8"/>
    </row>
    <row r="547" spans="1:7" s="5" customFormat="1" ht="30" hidden="1" customHeight="1" outlineLevel="1" x14ac:dyDescent="0.2">
      <c r="A547" s="29" t="s">
        <v>724</v>
      </c>
      <c r="B547" s="326" t="s">
        <v>679</v>
      </c>
      <c r="C547" s="327"/>
      <c r="D547" s="327"/>
      <c r="E547" s="328"/>
      <c r="F547" s="4" t="s">
        <v>72</v>
      </c>
      <c r="G547" s="21" t="s">
        <v>73</v>
      </c>
    </row>
    <row r="548" spans="1:7" ht="30" hidden="1" customHeight="1" outlineLevel="1" collapsed="1" x14ac:dyDescent="0.2">
      <c r="A548" s="216" t="s">
        <v>680</v>
      </c>
      <c r="B548" s="329" t="s">
        <v>19</v>
      </c>
      <c r="C548" s="258"/>
      <c r="D548" s="258"/>
      <c r="E548" s="259"/>
      <c r="F548" s="10" t="s">
        <v>82</v>
      </c>
      <c r="G548" s="8">
        <v>0</v>
      </c>
    </row>
    <row r="549" spans="1:7" ht="30" hidden="1" customHeight="1" outlineLevel="2" x14ac:dyDescent="0.2">
      <c r="A549" s="216" t="s">
        <v>681</v>
      </c>
      <c r="B549" s="235"/>
      <c r="C549" s="236"/>
      <c r="D549" s="236"/>
      <c r="E549" s="237"/>
      <c r="F549" s="10"/>
      <c r="G549" s="8"/>
    </row>
    <row r="550" spans="1:7" ht="30" hidden="1" customHeight="1" outlineLevel="2" x14ac:dyDescent="0.2">
      <c r="A550" s="216" t="s">
        <v>682</v>
      </c>
      <c r="B550" s="329"/>
      <c r="C550" s="258"/>
      <c r="D550" s="258"/>
      <c r="E550" s="259"/>
      <c r="F550" s="10"/>
      <c r="G550" s="8">
        <v>0</v>
      </c>
    </row>
    <row r="551" spans="1:7" ht="30" hidden="1" customHeight="1" outlineLevel="2" x14ac:dyDescent="0.2">
      <c r="A551" s="216" t="s">
        <v>683</v>
      </c>
      <c r="B551" s="329"/>
      <c r="C551" s="258"/>
      <c r="D551" s="258"/>
      <c r="E551" s="259"/>
      <c r="F551" s="10"/>
      <c r="G551" s="8"/>
    </row>
    <row r="552" spans="1:7" ht="30" hidden="1" customHeight="1" outlineLevel="2" x14ac:dyDescent="0.2">
      <c r="A552" s="216" t="s">
        <v>684</v>
      </c>
      <c r="B552" s="329" t="s">
        <v>685</v>
      </c>
      <c r="C552" s="258"/>
      <c r="D552" s="258"/>
      <c r="E552" s="259"/>
      <c r="F552" s="10"/>
      <c r="G552" s="8"/>
    </row>
    <row r="553" spans="1:7" ht="30" hidden="1" customHeight="1" outlineLevel="2" x14ac:dyDescent="0.2">
      <c r="A553" s="216" t="s">
        <v>686</v>
      </c>
      <c r="B553" s="329" t="s">
        <v>687</v>
      </c>
      <c r="C553" s="258"/>
      <c r="D553" s="258"/>
      <c r="E553" s="259"/>
      <c r="F553" s="10"/>
      <c r="G553" s="8"/>
    </row>
    <row r="554" spans="1:7" ht="30" hidden="1" customHeight="1" outlineLevel="2" x14ac:dyDescent="0.2">
      <c r="A554" s="216" t="s">
        <v>688</v>
      </c>
      <c r="B554" s="329"/>
      <c r="C554" s="258"/>
      <c r="D554" s="258"/>
      <c r="E554" s="259"/>
      <c r="F554" s="10"/>
      <c r="G554" s="8"/>
    </row>
    <row r="555" spans="1:7" ht="30" hidden="1" customHeight="1" outlineLevel="2" x14ac:dyDescent="0.2">
      <c r="A555" s="216" t="s">
        <v>689</v>
      </c>
      <c r="B555" s="329"/>
      <c r="C555" s="258"/>
      <c r="D555" s="258"/>
      <c r="E555" s="259"/>
      <c r="F555" s="10"/>
      <c r="G555" s="8"/>
    </row>
    <row r="556" spans="1:7" ht="30" hidden="1" customHeight="1" outlineLevel="2" x14ac:dyDescent="0.2">
      <c r="A556" s="216" t="s">
        <v>690</v>
      </c>
      <c r="B556" s="329"/>
      <c r="C556" s="258"/>
      <c r="D556" s="258"/>
      <c r="E556" s="259"/>
      <c r="F556" s="10"/>
      <c r="G556" s="8"/>
    </row>
    <row r="557" spans="1:7" ht="30" hidden="1" customHeight="1" outlineLevel="2" x14ac:dyDescent="0.2">
      <c r="A557" s="216" t="s">
        <v>691</v>
      </c>
      <c r="B557" s="329" t="s">
        <v>692</v>
      </c>
      <c r="C557" s="258"/>
      <c r="D557" s="258"/>
      <c r="E557" s="259"/>
      <c r="F557" s="10"/>
      <c r="G557" s="8"/>
    </row>
    <row r="558" spans="1:7" ht="30" hidden="1" customHeight="1" outlineLevel="2" x14ac:dyDescent="0.2">
      <c r="A558" s="216" t="s">
        <v>693</v>
      </c>
      <c r="B558" s="329"/>
      <c r="C558" s="258"/>
      <c r="D558" s="258"/>
      <c r="E558" s="259"/>
      <c r="F558" s="10"/>
      <c r="G558" s="8"/>
    </row>
    <row r="559" spans="1:7" ht="30" hidden="1" customHeight="1" outlineLevel="2" x14ac:dyDescent="0.2">
      <c r="A559" s="216" t="s">
        <v>694</v>
      </c>
      <c r="B559" s="329"/>
      <c r="C559" s="258"/>
      <c r="D559" s="258"/>
      <c r="E559" s="259"/>
      <c r="F559" s="10"/>
      <c r="G559" s="8"/>
    </row>
    <row r="560" spans="1:7" ht="30" hidden="1" customHeight="1" outlineLevel="2" x14ac:dyDescent="0.2">
      <c r="A560" s="216" t="s">
        <v>695</v>
      </c>
      <c r="B560" s="329"/>
      <c r="C560" s="258"/>
      <c r="D560" s="258"/>
      <c r="E560" s="259"/>
      <c r="F560" s="10"/>
      <c r="G560" s="8"/>
    </row>
    <row r="561" spans="1:7" ht="30" hidden="1" customHeight="1" outlineLevel="2" x14ac:dyDescent="0.2">
      <c r="A561" s="216" t="s">
        <v>696</v>
      </c>
      <c r="B561" s="329" t="s">
        <v>697</v>
      </c>
      <c r="C561" s="258"/>
      <c r="D561" s="258"/>
      <c r="E561" s="259"/>
      <c r="F561" s="10"/>
      <c r="G561" s="8"/>
    </row>
    <row r="562" spans="1:7" ht="30" hidden="1" customHeight="1" outlineLevel="2" x14ac:dyDescent="0.2">
      <c r="A562" s="216" t="s">
        <v>698</v>
      </c>
      <c r="B562" s="329"/>
      <c r="C562" s="258"/>
      <c r="D562" s="258"/>
      <c r="E562" s="259"/>
      <c r="F562" s="10"/>
      <c r="G562" s="8"/>
    </row>
    <row r="563" spans="1:7" ht="30" hidden="1" customHeight="1" outlineLevel="2" x14ac:dyDescent="0.2">
      <c r="A563" s="216" t="s">
        <v>699</v>
      </c>
      <c r="B563" s="329"/>
      <c r="C563" s="258"/>
      <c r="D563" s="258"/>
      <c r="E563" s="259"/>
      <c r="F563" s="10"/>
      <c r="G563" s="8"/>
    </row>
    <row r="564" spans="1:7" ht="30" hidden="1" customHeight="1" outlineLevel="2" x14ac:dyDescent="0.2">
      <c r="A564" s="216" t="s">
        <v>700</v>
      </c>
      <c r="B564" s="329">
        <v>2</v>
      </c>
      <c r="C564" s="258"/>
      <c r="D564" s="258"/>
      <c r="E564" s="259"/>
      <c r="F564" s="10"/>
      <c r="G564" s="8"/>
    </row>
    <row r="565" spans="1:7" ht="30" hidden="1" customHeight="1" outlineLevel="2" x14ac:dyDescent="0.2">
      <c r="A565" s="216" t="s">
        <v>701</v>
      </c>
      <c r="B565" s="329" t="s">
        <v>702</v>
      </c>
      <c r="C565" s="258"/>
      <c r="D565" s="258"/>
      <c r="E565" s="259"/>
      <c r="F565" s="10"/>
      <c r="G565" s="8"/>
    </row>
    <row r="566" spans="1:7" ht="30" hidden="1" customHeight="1" outlineLevel="2" x14ac:dyDescent="0.2">
      <c r="A566" s="216" t="s">
        <v>703</v>
      </c>
      <c r="B566" s="329" t="s">
        <v>704</v>
      </c>
      <c r="C566" s="258"/>
      <c r="D566" s="258"/>
      <c r="E566" s="259"/>
      <c r="F566" s="10"/>
      <c r="G566" s="8"/>
    </row>
    <row r="567" spans="1:7" ht="30" hidden="1" customHeight="1" outlineLevel="2" x14ac:dyDescent="0.2">
      <c r="A567" s="216" t="s">
        <v>705</v>
      </c>
      <c r="B567" s="329"/>
      <c r="C567" s="258"/>
      <c r="D567" s="258"/>
      <c r="E567" s="259"/>
      <c r="F567" s="10"/>
      <c r="G567" s="8"/>
    </row>
    <row r="568" spans="1:7" ht="30" hidden="1" customHeight="1" outlineLevel="2" x14ac:dyDescent="0.2">
      <c r="A568" s="216" t="s">
        <v>706</v>
      </c>
      <c r="B568" s="329" t="s">
        <v>723</v>
      </c>
      <c r="C568" s="258"/>
      <c r="D568" s="258"/>
      <c r="E568" s="259"/>
      <c r="F568" s="10"/>
      <c r="G568" s="8"/>
    </row>
    <row r="569" spans="1:7" ht="30" hidden="1" customHeight="1" outlineLevel="2" x14ac:dyDescent="0.2">
      <c r="A569" s="216" t="s">
        <v>708</v>
      </c>
      <c r="B569" s="329"/>
      <c r="C569" s="258"/>
      <c r="D569" s="258"/>
      <c r="E569" s="259"/>
      <c r="F569" s="10"/>
      <c r="G569" s="8"/>
    </row>
    <row r="570" spans="1:7" ht="30" hidden="1" customHeight="1" outlineLevel="2" x14ac:dyDescent="0.2">
      <c r="A570" s="216" t="s">
        <v>709</v>
      </c>
      <c r="B570" s="329" t="s">
        <v>710</v>
      </c>
      <c r="C570" s="258"/>
      <c r="D570" s="258"/>
      <c r="E570" s="259"/>
      <c r="F570" s="10"/>
      <c r="G570" s="8"/>
    </row>
    <row r="571" spans="1:7" ht="30" hidden="1" customHeight="1" outlineLevel="2" x14ac:dyDescent="0.2">
      <c r="A571" s="216" t="s">
        <v>711</v>
      </c>
      <c r="B571" s="329"/>
      <c r="C571" s="258"/>
      <c r="D571" s="258"/>
      <c r="E571" s="259"/>
      <c r="F571" s="10"/>
      <c r="G571" s="8"/>
    </row>
    <row r="572" spans="1:7" ht="30" hidden="1" customHeight="1" outlineLevel="2" x14ac:dyDescent="0.2">
      <c r="A572" s="216" t="s">
        <v>712</v>
      </c>
      <c r="B572" s="329" t="s">
        <v>710</v>
      </c>
      <c r="C572" s="258"/>
      <c r="D572" s="258"/>
      <c r="E572" s="259"/>
      <c r="F572" s="10"/>
      <c r="G572" s="8"/>
    </row>
    <row r="573" spans="1:7" ht="30" hidden="1" customHeight="1" outlineLevel="2" x14ac:dyDescent="0.2">
      <c r="A573" s="216" t="s">
        <v>713</v>
      </c>
      <c r="B573" s="329" t="s">
        <v>35</v>
      </c>
      <c r="C573" s="258"/>
      <c r="D573" s="258"/>
      <c r="E573" s="259"/>
      <c r="F573" s="10"/>
      <c r="G573" s="8"/>
    </row>
    <row r="574" spans="1:7" ht="49.5" hidden="1" customHeight="1" outlineLevel="2" x14ac:dyDescent="0.2">
      <c r="A574" s="216"/>
      <c r="B574" s="329" t="s">
        <v>714</v>
      </c>
      <c r="C574" s="258"/>
      <c r="D574" s="258"/>
      <c r="E574" s="259"/>
      <c r="F574" s="10"/>
      <c r="G574" s="8"/>
    </row>
    <row r="575" spans="1:7" ht="30" hidden="1" customHeight="1" outlineLevel="2" x14ac:dyDescent="0.2">
      <c r="A575" s="216" t="s">
        <v>715</v>
      </c>
      <c r="B575" s="329" t="s">
        <v>35</v>
      </c>
      <c r="C575" s="258"/>
      <c r="D575" s="258"/>
      <c r="E575" s="259"/>
      <c r="F575" s="10"/>
      <c r="G575" s="8"/>
    </row>
    <row r="576" spans="1:7" ht="30" hidden="1" customHeight="1" outlineLevel="2" x14ac:dyDescent="0.2">
      <c r="A576" s="216" t="s">
        <v>716</v>
      </c>
      <c r="B576" s="329" t="s">
        <v>31</v>
      </c>
      <c r="C576" s="258"/>
      <c r="D576" s="258"/>
      <c r="E576" s="259"/>
      <c r="F576" s="10"/>
      <c r="G576" s="8"/>
    </row>
    <row r="577" spans="1:7" ht="60" hidden="1" customHeight="1" outlineLevel="2" x14ac:dyDescent="0.2">
      <c r="A577" s="216" t="s">
        <v>717</v>
      </c>
      <c r="B577" s="329" t="s">
        <v>35</v>
      </c>
      <c r="C577" s="258"/>
      <c r="D577" s="258"/>
      <c r="E577" s="259"/>
      <c r="F577" s="10"/>
      <c r="G577" s="8"/>
    </row>
    <row r="578" spans="1:7" ht="30" hidden="1" customHeight="1" outlineLevel="2" x14ac:dyDescent="0.2">
      <c r="A578" s="217" t="s">
        <v>74</v>
      </c>
      <c r="B578" s="329"/>
      <c r="C578" s="258"/>
      <c r="D578" s="258"/>
      <c r="E578" s="259"/>
      <c r="F578" s="10"/>
      <c r="G578" s="8"/>
    </row>
    <row r="579" spans="1:7" ht="30" hidden="1" customHeight="1" outlineLevel="2" x14ac:dyDescent="0.2">
      <c r="A579" s="217" t="s">
        <v>75</v>
      </c>
      <c r="B579" s="329"/>
      <c r="C579" s="258"/>
      <c r="D579" s="258"/>
      <c r="E579" s="259"/>
      <c r="F579" s="10"/>
      <c r="G579" s="8"/>
    </row>
    <row r="580" spans="1:7" ht="30" hidden="1" customHeight="1" outlineLevel="2" x14ac:dyDescent="0.2">
      <c r="A580" s="218" t="s">
        <v>235</v>
      </c>
      <c r="B580" s="235"/>
      <c r="C580" s="236"/>
      <c r="D580" s="236"/>
      <c r="E580" s="237"/>
      <c r="F580" s="10"/>
      <c r="G580" s="8"/>
    </row>
    <row r="581" spans="1:7" ht="30" hidden="1" customHeight="1" outlineLevel="1" x14ac:dyDescent="0.2">
      <c r="A581" s="217"/>
      <c r="B581" s="235"/>
      <c r="C581" s="236"/>
      <c r="D581" s="236"/>
      <c r="E581" s="237"/>
      <c r="F581" s="10"/>
      <c r="G581" s="8"/>
    </row>
    <row r="582" spans="1:7" s="5" customFormat="1" ht="30" hidden="1" customHeight="1" outlineLevel="1" x14ac:dyDescent="0.2">
      <c r="A582" s="29" t="s">
        <v>725</v>
      </c>
      <c r="B582" s="326" t="s">
        <v>679</v>
      </c>
      <c r="C582" s="327"/>
      <c r="D582" s="327"/>
      <c r="E582" s="328"/>
      <c r="F582" s="4" t="s">
        <v>72</v>
      </c>
      <c r="G582" s="21" t="s">
        <v>73</v>
      </c>
    </row>
    <row r="583" spans="1:7" ht="30" hidden="1" customHeight="1" outlineLevel="1" collapsed="1" x14ac:dyDescent="0.2">
      <c r="A583" s="216" t="s">
        <v>680</v>
      </c>
      <c r="B583" s="329" t="s">
        <v>19</v>
      </c>
      <c r="C583" s="258"/>
      <c r="D583" s="258"/>
      <c r="E583" s="259"/>
      <c r="F583" s="10" t="s">
        <v>82</v>
      </c>
      <c r="G583" s="8">
        <v>0</v>
      </c>
    </row>
    <row r="584" spans="1:7" ht="30" hidden="1" customHeight="1" outlineLevel="2" x14ac:dyDescent="0.2">
      <c r="A584" s="216" t="s">
        <v>681</v>
      </c>
      <c r="B584" s="235"/>
      <c r="C584" s="236"/>
      <c r="D584" s="236"/>
      <c r="E584" s="237"/>
      <c r="F584" s="10"/>
      <c r="G584" s="8"/>
    </row>
    <row r="585" spans="1:7" ht="30" hidden="1" customHeight="1" outlineLevel="2" x14ac:dyDescent="0.2">
      <c r="A585" s="216" t="s">
        <v>682</v>
      </c>
      <c r="B585" s="329"/>
      <c r="C585" s="258"/>
      <c r="D585" s="258"/>
      <c r="E585" s="259"/>
      <c r="F585" s="10"/>
      <c r="G585" s="8">
        <v>0</v>
      </c>
    </row>
    <row r="586" spans="1:7" ht="30" hidden="1" customHeight="1" outlineLevel="2" x14ac:dyDescent="0.2">
      <c r="A586" s="216" t="s">
        <v>683</v>
      </c>
      <c r="B586" s="329"/>
      <c r="C586" s="258"/>
      <c r="D586" s="258"/>
      <c r="E586" s="259"/>
      <c r="F586" s="10"/>
      <c r="G586" s="8"/>
    </row>
    <row r="587" spans="1:7" ht="30" hidden="1" customHeight="1" outlineLevel="2" x14ac:dyDescent="0.2">
      <c r="A587" s="216" t="s">
        <v>684</v>
      </c>
      <c r="B587" s="329" t="s">
        <v>685</v>
      </c>
      <c r="C587" s="258"/>
      <c r="D587" s="258"/>
      <c r="E587" s="259"/>
      <c r="F587" s="10"/>
      <c r="G587" s="8"/>
    </row>
    <row r="588" spans="1:7" ht="30" hidden="1" customHeight="1" outlineLevel="2" x14ac:dyDescent="0.2">
      <c r="A588" s="216" t="s">
        <v>686</v>
      </c>
      <c r="B588" s="329" t="s">
        <v>687</v>
      </c>
      <c r="C588" s="258"/>
      <c r="D588" s="258"/>
      <c r="E588" s="259"/>
      <c r="F588" s="10"/>
      <c r="G588" s="8"/>
    </row>
    <row r="589" spans="1:7" ht="30" hidden="1" customHeight="1" outlineLevel="2" x14ac:dyDescent="0.2">
      <c r="A589" s="216" t="s">
        <v>688</v>
      </c>
      <c r="B589" s="329"/>
      <c r="C589" s="258"/>
      <c r="D589" s="258"/>
      <c r="E589" s="259"/>
      <c r="F589" s="10"/>
      <c r="G589" s="8"/>
    </row>
    <row r="590" spans="1:7" ht="30" hidden="1" customHeight="1" outlineLevel="2" x14ac:dyDescent="0.2">
      <c r="A590" s="216" t="s">
        <v>689</v>
      </c>
      <c r="B590" s="329"/>
      <c r="C590" s="258"/>
      <c r="D590" s="258"/>
      <c r="E590" s="259"/>
      <c r="F590" s="10"/>
      <c r="G590" s="8"/>
    </row>
    <row r="591" spans="1:7" ht="30" hidden="1" customHeight="1" outlineLevel="2" x14ac:dyDescent="0.2">
      <c r="A591" s="216" t="s">
        <v>690</v>
      </c>
      <c r="B591" s="329"/>
      <c r="C591" s="258"/>
      <c r="D591" s="258"/>
      <c r="E591" s="259"/>
      <c r="F591" s="10"/>
      <c r="G591" s="8"/>
    </row>
    <row r="592" spans="1:7" ht="30" hidden="1" customHeight="1" outlineLevel="2" x14ac:dyDescent="0.2">
      <c r="A592" s="216" t="s">
        <v>691</v>
      </c>
      <c r="B592" s="329" t="s">
        <v>692</v>
      </c>
      <c r="C592" s="258"/>
      <c r="D592" s="258"/>
      <c r="E592" s="259"/>
      <c r="F592" s="10"/>
      <c r="G592" s="8"/>
    </row>
    <row r="593" spans="1:7" ht="30" hidden="1" customHeight="1" outlineLevel="2" x14ac:dyDescent="0.2">
      <c r="A593" s="216" t="s">
        <v>693</v>
      </c>
      <c r="B593" s="329"/>
      <c r="C593" s="258"/>
      <c r="D593" s="258"/>
      <c r="E593" s="259"/>
      <c r="F593" s="10"/>
      <c r="G593" s="8"/>
    </row>
    <row r="594" spans="1:7" ht="30" hidden="1" customHeight="1" outlineLevel="2" x14ac:dyDescent="0.2">
      <c r="A594" s="216" t="s">
        <v>694</v>
      </c>
      <c r="B594" s="329"/>
      <c r="C594" s="258"/>
      <c r="D594" s="258"/>
      <c r="E594" s="259"/>
      <c r="F594" s="10"/>
      <c r="G594" s="8"/>
    </row>
    <row r="595" spans="1:7" ht="30" hidden="1" customHeight="1" outlineLevel="2" x14ac:dyDescent="0.2">
      <c r="A595" s="216" t="s">
        <v>695</v>
      </c>
      <c r="B595" s="329"/>
      <c r="C595" s="258"/>
      <c r="D595" s="258"/>
      <c r="E595" s="259"/>
      <c r="F595" s="10"/>
      <c r="G595" s="8"/>
    </row>
    <row r="596" spans="1:7" ht="30" hidden="1" customHeight="1" outlineLevel="2" x14ac:dyDescent="0.2">
      <c r="A596" s="216" t="s">
        <v>696</v>
      </c>
      <c r="B596" s="329" t="s">
        <v>697</v>
      </c>
      <c r="C596" s="258"/>
      <c r="D596" s="258"/>
      <c r="E596" s="259"/>
      <c r="F596" s="10"/>
      <c r="G596" s="8"/>
    </row>
    <row r="597" spans="1:7" ht="30" hidden="1" customHeight="1" outlineLevel="2" x14ac:dyDescent="0.2">
      <c r="A597" s="216" t="s">
        <v>698</v>
      </c>
      <c r="B597" s="329"/>
      <c r="C597" s="258"/>
      <c r="D597" s="258"/>
      <c r="E597" s="259"/>
      <c r="F597" s="10"/>
      <c r="G597" s="8"/>
    </row>
    <row r="598" spans="1:7" ht="30" hidden="1" customHeight="1" outlineLevel="2" x14ac:dyDescent="0.2">
      <c r="A598" s="216" t="s">
        <v>699</v>
      </c>
      <c r="B598" s="329"/>
      <c r="C598" s="258"/>
      <c r="D598" s="258"/>
      <c r="E598" s="259"/>
      <c r="F598" s="10"/>
      <c r="G598" s="8"/>
    </row>
    <row r="599" spans="1:7" ht="30" hidden="1" customHeight="1" outlineLevel="2" x14ac:dyDescent="0.2">
      <c r="A599" s="216" t="s">
        <v>700</v>
      </c>
      <c r="B599" s="329">
        <v>2</v>
      </c>
      <c r="C599" s="258"/>
      <c r="D599" s="258"/>
      <c r="E599" s="259"/>
      <c r="F599" s="10"/>
      <c r="G599" s="8"/>
    </row>
    <row r="600" spans="1:7" ht="30" hidden="1" customHeight="1" outlineLevel="2" x14ac:dyDescent="0.2">
      <c r="A600" s="216" t="s">
        <v>701</v>
      </c>
      <c r="B600" s="329" t="s">
        <v>702</v>
      </c>
      <c r="C600" s="258"/>
      <c r="D600" s="258"/>
      <c r="E600" s="259"/>
      <c r="F600" s="10"/>
      <c r="G600" s="8"/>
    </row>
    <row r="601" spans="1:7" ht="30" hidden="1" customHeight="1" outlineLevel="2" x14ac:dyDescent="0.2">
      <c r="A601" s="216" t="s">
        <v>703</v>
      </c>
      <c r="B601" s="329" t="s">
        <v>704</v>
      </c>
      <c r="C601" s="258"/>
      <c r="D601" s="258"/>
      <c r="E601" s="259"/>
      <c r="F601" s="10"/>
      <c r="G601" s="8"/>
    </row>
    <row r="602" spans="1:7" ht="30" hidden="1" customHeight="1" outlineLevel="2" x14ac:dyDescent="0.2">
      <c r="A602" s="216" t="s">
        <v>705</v>
      </c>
      <c r="B602" s="329"/>
      <c r="C602" s="258"/>
      <c r="D602" s="258"/>
      <c r="E602" s="259"/>
      <c r="F602" s="10"/>
      <c r="G602" s="8"/>
    </row>
    <row r="603" spans="1:7" ht="30" hidden="1" customHeight="1" outlineLevel="2" x14ac:dyDescent="0.2">
      <c r="A603" s="216" t="s">
        <v>706</v>
      </c>
      <c r="B603" s="329" t="s">
        <v>723</v>
      </c>
      <c r="C603" s="258"/>
      <c r="D603" s="258"/>
      <c r="E603" s="259"/>
      <c r="F603" s="10"/>
      <c r="G603" s="8"/>
    </row>
    <row r="604" spans="1:7" ht="30" hidden="1" customHeight="1" outlineLevel="2" x14ac:dyDescent="0.2">
      <c r="A604" s="216" t="s">
        <v>708</v>
      </c>
      <c r="B604" s="329"/>
      <c r="C604" s="258"/>
      <c r="D604" s="258"/>
      <c r="E604" s="259"/>
      <c r="F604" s="10"/>
      <c r="G604" s="8"/>
    </row>
    <row r="605" spans="1:7" ht="30" hidden="1" customHeight="1" outlineLevel="2" x14ac:dyDescent="0.2">
      <c r="A605" s="216" t="s">
        <v>709</v>
      </c>
      <c r="B605" s="329" t="s">
        <v>710</v>
      </c>
      <c r="C605" s="258"/>
      <c r="D605" s="258"/>
      <c r="E605" s="259"/>
      <c r="F605" s="10"/>
      <c r="G605" s="8"/>
    </row>
    <row r="606" spans="1:7" ht="30" hidden="1" customHeight="1" outlineLevel="2" x14ac:dyDescent="0.2">
      <c r="A606" s="216" t="s">
        <v>711</v>
      </c>
      <c r="B606" s="329"/>
      <c r="C606" s="258"/>
      <c r="D606" s="258"/>
      <c r="E606" s="259"/>
      <c r="F606" s="10"/>
      <c r="G606" s="8"/>
    </row>
    <row r="607" spans="1:7" ht="30" hidden="1" customHeight="1" outlineLevel="2" x14ac:dyDescent="0.2">
      <c r="A607" s="216" t="s">
        <v>712</v>
      </c>
      <c r="B607" s="329" t="s">
        <v>710</v>
      </c>
      <c r="C607" s="258"/>
      <c r="D607" s="258"/>
      <c r="E607" s="259"/>
      <c r="F607" s="10"/>
      <c r="G607" s="8"/>
    </row>
    <row r="608" spans="1:7" ht="30" hidden="1" customHeight="1" outlineLevel="2" x14ac:dyDescent="0.2">
      <c r="A608" s="216" t="s">
        <v>713</v>
      </c>
      <c r="B608" s="329" t="s">
        <v>35</v>
      </c>
      <c r="C608" s="258"/>
      <c r="D608" s="258"/>
      <c r="E608" s="259"/>
      <c r="F608" s="10"/>
      <c r="G608" s="8"/>
    </row>
    <row r="609" spans="1:7" ht="49.5" hidden="1" customHeight="1" outlineLevel="2" x14ac:dyDescent="0.2">
      <c r="A609" s="216"/>
      <c r="B609" s="329" t="s">
        <v>714</v>
      </c>
      <c r="C609" s="258"/>
      <c r="D609" s="258"/>
      <c r="E609" s="259"/>
      <c r="F609" s="10"/>
      <c r="G609" s="8"/>
    </row>
    <row r="610" spans="1:7" ht="30" hidden="1" customHeight="1" outlineLevel="2" x14ac:dyDescent="0.2">
      <c r="A610" s="216" t="s">
        <v>715</v>
      </c>
      <c r="B610" s="329" t="s">
        <v>35</v>
      </c>
      <c r="C610" s="258"/>
      <c r="D610" s="258"/>
      <c r="E610" s="259"/>
      <c r="F610" s="10"/>
      <c r="G610" s="8"/>
    </row>
    <row r="611" spans="1:7" ht="30" hidden="1" customHeight="1" outlineLevel="2" x14ac:dyDescent="0.2">
      <c r="A611" s="216" t="s">
        <v>716</v>
      </c>
      <c r="B611" s="329" t="s">
        <v>31</v>
      </c>
      <c r="C611" s="258"/>
      <c r="D611" s="258"/>
      <c r="E611" s="259"/>
      <c r="F611" s="10"/>
      <c r="G611" s="8"/>
    </row>
    <row r="612" spans="1:7" ht="60" hidden="1" customHeight="1" outlineLevel="2" x14ac:dyDescent="0.2">
      <c r="A612" s="216" t="s">
        <v>717</v>
      </c>
      <c r="B612" s="329" t="s">
        <v>35</v>
      </c>
      <c r="C612" s="258"/>
      <c r="D612" s="258"/>
      <c r="E612" s="259"/>
      <c r="F612" s="10"/>
      <c r="G612" s="8"/>
    </row>
    <row r="613" spans="1:7" ht="30" hidden="1" customHeight="1" outlineLevel="2" x14ac:dyDescent="0.2">
      <c r="A613" s="217" t="s">
        <v>74</v>
      </c>
      <c r="B613" s="329"/>
      <c r="C613" s="258"/>
      <c r="D613" s="258"/>
      <c r="E613" s="259"/>
      <c r="F613" s="10"/>
      <c r="G613" s="8"/>
    </row>
    <row r="614" spans="1:7" ht="30" hidden="1" customHeight="1" outlineLevel="2" x14ac:dyDescent="0.2">
      <c r="A614" s="217" t="s">
        <v>75</v>
      </c>
      <c r="B614" s="329"/>
      <c r="C614" s="258"/>
      <c r="D614" s="258"/>
      <c r="E614" s="259"/>
      <c r="F614" s="10"/>
      <c r="G614" s="8"/>
    </row>
    <row r="615" spans="1:7" ht="30" hidden="1" customHeight="1" outlineLevel="2" x14ac:dyDescent="0.2">
      <c r="A615" s="218" t="s">
        <v>235</v>
      </c>
      <c r="B615" s="235"/>
      <c r="C615" s="236"/>
      <c r="D615" s="236"/>
      <c r="E615" s="237"/>
      <c r="F615" s="10"/>
      <c r="G615" s="8"/>
    </row>
    <row r="616" spans="1:7" ht="30" hidden="1" customHeight="1" outlineLevel="1" x14ac:dyDescent="0.2">
      <c r="A616" s="217"/>
      <c r="B616" s="235"/>
      <c r="C616" s="236"/>
      <c r="D616" s="236"/>
      <c r="E616" s="237"/>
      <c r="F616" s="10"/>
      <c r="G616" s="8"/>
    </row>
    <row r="617" spans="1:7" s="5" customFormat="1" ht="30" hidden="1" customHeight="1" outlineLevel="1" x14ac:dyDescent="0.2">
      <c r="A617" s="29" t="s">
        <v>726</v>
      </c>
      <c r="B617" s="326" t="s">
        <v>679</v>
      </c>
      <c r="C617" s="327"/>
      <c r="D617" s="327"/>
      <c r="E617" s="328"/>
      <c r="F617" s="4" t="s">
        <v>72</v>
      </c>
      <c r="G617" s="21" t="s">
        <v>73</v>
      </c>
    </row>
    <row r="618" spans="1:7" ht="30" hidden="1" customHeight="1" outlineLevel="1" collapsed="1" x14ac:dyDescent="0.2">
      <c r="A618" s="216" t="s">
        <v>680</v>
      </c>
      <c r="B618" s="329" t="s">
        <v>19</v>
      </c>
      <c r="C618" s="258"/>
      <c r="D618" s="258"/>
      <c r="E618" s="259"/>
      <c r="F618" s="10" t="s">
        <v>82</v>
      </c>
      <c r="G618" s="8">
        <v>0</v>
      </c>
    </row>
    <row r="619" spans="1:7" ht="30" hidden="1" customHeight="1" outlineLevel="2" x14ac:dyDescent="0.2">
      <c r="A619" s="216" t="s">
        <v>681</v>
      </c>
      <c r="B619" s="235"/>
      <c r="C619" s="236"/>
      <c r="D619" s="236"/>
      <c r="E619" s="237"/>
      <c r="F619" s="10"/>
      <c r="G619" s="8"/>
    </row>
    <row r="620" spans="1:7" ht="30" hidden="1" customHeight="1" outlineLevel="2" x14ac:dyDescent="0.2">
      <c r="A620" s="216" t="s">
        <v>682</v>
      </c>
      <c r="B620" s="329"/>
      <c r="C620" s="258"/>
      <c r="D620" s="258"/>
      <c r="E620" s="259"/>
      <c r="F620" s="10"/>
      <c r="G620" s="8">
        <v>0</v>
      </c>
    </row>
    <row r="621" spans="1:7" ht="30" hidden="1" customHeight="1" outlineLevel="2" x14ac:dyDescent="0.2">
      <c r="A621" s="216" t="s">
        <v>683</v>
      </c>
      <c r="B621" s="329"/>
      <c r="C621" s="258"/>
      <c r="D621" s="258"/>
      <c r="E621" s="259"/>
      <c r="F621" s="10"/>
      <c r="G621" s="8"/>
    </row>
    <row r="622" spans="1:7" ht="30" hidden="1" customHeight="1" outlineLevel="2" x14ac:dyDescent="0.2">
      <c r="A622" s="216" t="s">
        <v>684</v>
      </c>
      <c r="B622" s="329" t="s">
        <v>685</v>
      </c>
      <c r="C622" s="258"/>
      <c r="D622" s="258"/>
      <c r="E622" s="259"/>
      <c r="F622" s="10"/>
      <c r="G622" s="8"/>
    </row>
    <row r="623" spans="1:7" ht="30" hidden="1" customHeight="1" outlineLevel="2" x14ac:dyDescent="0.2">
      <c r="A623" s="216" t="s">
        <v>686</v>
      </c>
      <c r="B623" s="329" t="s">
        <v>687</v>
      </c>
      <c r="C623" s="258"/>
      <c r="D623" s="258"/>
      <c r="E623" s="259"/>
      <c r="F623" s="10"/>
      <c r="G623" s="8"/>
    </row>
    <row r="624" spans="1:7" ht="30" hidden="1" customHeight="1" outlineLevel="2" x14ac:dyDescent="0.2">
      <c r="A624" s="216" t="s">
        <v>688</v>
      </c>
      <c r="B624" s="329"/>
      <c r="C624" s="258"/>
      <c r="D624" s="258"/>
      <c r="E624" s="259"/>
      <c r="F624" s="10"/>
      <c r="G624" s="8"/>
    </row>
    <row r="625" spans="1:7" ht="30" hidden="1" customHeight="1" outlineLevel="2" x14ac:dyDescent="0.2">
      <c r="A625" s="216" t="s">
        <v>689</v>
      </c>
      <c r="B625" s="329"/>
      <c r="C625" s="258"/>
      <c r="D625" s="258"/>
      <c r="E625" s="259"/>
      <c r="F625" s="10"/>
      <c r="G625" s="8"/>
    </row>
    <row r="626" spans="1:7" ht="30" hidden="1" customHeight="1" outlineLevel="2" x14ac:dyDescent="0.2">
      <c r="A626" s="216" t="s">
        <v>690</v>
      </c>
      <c r="B626" s="329"/>
      <c r="C626" s="258"/>
      <c r="D626" s="258"/>
      <c r="E626" s="259"/>
      <c r="F626" s="10"/>
      <c r="G626" s="8"/>
    </row>
    <row r="627" spans="1:7" ht="30" hidden="1" customHeight="1" outlineLevel="2" x14ac:dyDescent="0.2">
      <c r="A627" s="216" t="s">
        <v>691</v>
      </c>
      <c r="B627" s="329" t="s">
        <v>692</v>
      </c>
      <c r="C627" s="258"/>
      <c r="D627" s="258"/>
      <c r="E627" s="259"/>
      <c r="F627" s="10"/>
      <c r="G627" s="8"/>
    </row>
    <row r="628" spans="1:7" ht="30" hidden="1" customHeight="1" outlineLevel="2" x14ac:dyDescent="0.2">
      <c r="A628" s="216" t="s">
        <v>693</v>
      </c>
      <c r="B628" s="329"/>
      <c r="C628" s="258"/>
      <c r="D628" s="258"/>
      <c r="E628" s="259"/>
      <c r="F628" s="10"/>
      <c r="G628" s="8"/>
    </row>
    <row r="629" spans="1:7" ht="30" hidden="1" customHeight="1" outlineLevel="2" x14ac:dyDescent="0.2">
      <c r="A629" s="216" t="s">
        <v>694</v>
      </c>
      <c r="B629" s="329"/>
      <c r="C629" s="258"/>
      <c r="D629" s="258"/>
      <c r="E629" s="259"/>
      <c r="F629" s="10"/>
      <c r="G629" s="8"/>
    </row>
    <row r="630" spans="1:7" ht="30" hidden="1" customHeight="1" outlineLevel="2" x14ac:dyDescent="0.2">
      <c r="A630" s="216" t="s">
        <v>695</v>
      </c>
      <c r="B630" s="329"/>
      <c r="C630" s="258"/>
      <c r="D630" s="258"/>
      <c r="E630" s="259"/>
      <c r="F630" s="10"/>
      <c r="G630" s="8"/>
    </row>
    <row r="631" spans="1:7" ht="30" hidden="1" customHeight="1" outlineLevel="2" x14ac:dyDescent="0.2">
      <c r="A631" s="216" t="s">
        <v>696</v>
      </c>
      <c r="B631" s="329" t="s">
        <v>697</v>
      </c>
      <c r="C631" s="258"/>
      <c r="D631" s="258"/>
      <c r="E631" s="259"/>
      <c r="F631" s="10"/>
      <c r="G631" s="8"/>
    </row>
    <row r="632" spans="1:7" ht="30" hidden="1" customHeight="1" outlineLevel="2" x14ac:dyDescent="0.2">
      <c r="A632" s="216" t="s">
        <v>698</v>
      </c>
      <c r="B632" s="329"/>
      <c r="C632" s="258"/>
      <c r="D632" s="258"/>
      <c r="E632" s="259"/>
      <c r="F632" s="10"/>
      <c r="G632" s="8"/>
    </row>
    <row r="633" spans="1:7" ht="30" hidden="1" customHeight="1" outlineLevel="2" x14ac:dyDescent="0.2">
      <c r="A633" s="216" t="s">
        <v>699</v>
      </c>
      <c r="B633" s="329"/>
      <c r="C633" s="258"/>
      <c r="D633" s="258"/>
      <c r="E633" s="259"/>
      <c r="F633" s="10"/>
      <c r="G633" s="8"/>
    </row>
    <row r="634" spans="1:7" ht="30" hidden="1" customHeight="1" outlineLevel="2" x14ac:dyDescent="0.2">
      <c r="A634" s="216" t="s">
        <v>700</v>
      </c>
      <c r="B634" s="329">
        <v>2</v>
      </c>
      <c r="C634" s="258"/>
      <c r="D634" s="258"/>
      <c r="E634" s="259"/>
      <c r="F634" s="10"/>
      <c r="G634" s="8"/>
    </row>
    <row r="635" spans="1:7" ht="30" hidden="1" customHeight="1" outlineLevel="2" x14ac:dyDescent="0.2">
      <c r="A635" s="216" t="s">
        <v>701</v>
      </c>
      <c r="B635" s="329" t="s">
        <v>702</v>
      </c>
      <c r="C635" s="258"/>
      <c r="D635" s="258"/>
      <c r="E635" s="259"/>
      <c r="F635" s="10"/>
      <c r="G635" s="8"/>
    </row>
    <row r="636" spans="1:7" ht="30" hidden="1" customHeight="1" outlineLevel="2" x14ac:dyDescent="0.2">
      <c r="A636" s="216" t="s">
        <v>703</v>
      </c>
      <c r="B636" s="329" t="s">
        <v>704</v>
      </c>
      <c r="C636" s="258"/>
      <c r="D636" s="258"/>
      <c r="E636" s="259"/>
      <c r="F636" s="10"/>
      <c r="G636" s="8"/>
    </row>
    <row r="637" spans="1:7" ht="30" hidden="1" customHeight="1" outlineLevel="2" x14ac:dyDescent="0.2">
      <c r="A637" s="216" t="s">
        <v>705</v>
      </c>
      <c r="B637" s="329"/>
      <c r="C637" s="258"/>
      <c r="D637" s="258"/>
      <c r="E637" s="259"/>
      <c r="F637" s="10"/>
      <c r="G637" s="8"/>
    </row>
    <row r="638" spans="1:7" ht="30" hidden="1" customHeight="1" outlineLevel="2" x14ac:dyDescent="0.2">
      <c r="A638" s="216" t="s">
        <v>706</v>
      </c>
      <c r="B638" s="329" t="s">
        <v>723</v>
      </c>
      <c r="C638" s="258"/>
      <c r="D638" s="258"/>
      <c r="E638" s="259"/>
      <c r="F638" s="10"/>
      <c r="G638" s="8"/>
    </row>
    <row r="639" spans="1:7" ht="30" hidden="1" customHeight="1" outlineLevel="2" x14ac:dyDescent="0.2">
      <c r="A639" s="216" t="s">
        <v>708</v>
      </c>
      <c r="B639" s="329"/>
      <c r="C639" s="258"/>
      <c r="D639" s="258"/>
      <c r="E639" s="259"/>
      <c r="F639" s="10"/>
      <c r="G639" s="8"/>
    </row>
    <row r="640" spans="1:7" ht="30" hidden="1" customHeight="1" outlineLevel="2" x14ac:dyDescent="0.2">
      <c r="A640" s="216" t="s">
        <v>709</v>
      </c>
      <c r="B640" s="329" t="s">
        <v>710</v>
      </c>
      <c r="C640" s="258"/>
      <c r="D640" s="258"/>
      <c r="E640" s="259"/>
      <c r="F640" s="10"/>
      <c r="G640" s="8"/>
    </row>
    <row r="641" spans="1:7" ht="30" hidden="1" customHeight="1" outlineLevel="2" x14ac:dyDescent="0.2">
      <c r="A641" s="216" t="s">
        <v>711</v>
      </c>
      <c r="B641" s="329"/>
      <c r="C641" s="258"/>
      <c r="D641" s="258"/>
      <c r="E641" s="259"/>
      <c r="F641" s="10"/>
      <c r="G641" s="8"/>
    </row>
    <row r="642" spans="1:7" ht="30" hidden="1" customHeight="1" outlineLevel="2" x14ac:dyDescent="0.2">
      <c r="A642" s="216" t="s">
        <v>712</v>
      </c>
      <c r="B642" s="329" t="s">
        <v>710</v>
      </c>
      <c r="C642" s="258"/>
      <c r="D642" s="258"/>
      <c r="E642" s="259"/>
      <c r="F642" s="10"/>
      <c r="G642" s="8"/>
    </row>
    <row r="643" spans="1:7" ht="30" hidden="1" customHeight="1" outlineLevel="2" x14ac:dyDescent="0.2">
      <c r="A643" s="216" t="s">
        <v>713</v>
      </c>
      <c r="B643" s="329" t="s">
        <v>35</v>
      </c>
      <c r="C643" s="258"/>
      <c r="D643" s="258"/>
      <c r="E643" s="259"/>
      <c r="F643" s="10"/>
      <c r="G643" s="8"/>
    </row>
    <row r="644" spans="1:7" ht="49.5" hidden="1" customHeight="1" outlineLevel="2" x14ac:dyDescent="0.2">
      <c r="A644" s="216"/>
      <c r="B644" s="329" t="s">
        <v>714</v>
      </c>
      <c r="C644" s="258"/>
      <c r="D644" s="258"/>
      <c r="E644" s="259"/>
      <c r="F644" s="10"/>
      <c r="G644" s="8"/>
    </row>
    <row r="645" spans="1:7" ht="30" hidden="1" customHeight="1" outlineLevel="2" x14ac:dyDescent="0.2">
      <c r="A645" s="216" t="s">
        <v>715</v>
      </c>
      <c r="B645" s="329" t="s">
        <v>35</v>
      </c>
      <c r="C645" s="258"/>
      <c r="D645" s="258"/>
      <c r="E645" s="259"/>
      <c r="F645" s="10"/>
      <c r="G645" s="8"/>
    </row>
    <row r="646" spans="1:7" ht="30" hidden="1" customHeight="1" outlineLevel="2" x14ac:dyDescent="0.2">
      <c r="A646" s="216" t="s">
        <v>716</v>
      </c>
      <c r="B646" s="329" t="s">
        <v>31</v>
      </c>
      <c r="C646" s="258"/>
      <c r="D646" s="258"/>
      <c r="E646" s="259"/>
      <c r="F646" s="10"/>
      <c r="G646" s="8"/>
    </row>
    <row r="647" spans="1:7" ht="60" hidden="1" customHeight="1" outlineLevel="2" x14ac:dyDescent="0.2">
      <c r="A647" s="216" t="s">
        <v>717</v>
      </c>
      <c r="B647" s="329" t="s">
        <v>35</v>
      </c>
      <c r="C647" s="258"/>
      <c r="D647" s="258"/>
      <c r="E647" s="259"/>
      <c r="F647" s="10"/>
      <c r="G647" s="8"/>
    </row>
    <row r="648" spans="1:7" ht="30" hidden="1" customHeight="1" outlineLevel="2" x14ac:dyDescent="0.2">
      <c r="A648" s="217" t="s">
        <v>74</v>
      </c>
      <c r="B648" s="329"/>
      <c r="C648" s="258"/>
      <c r="D648" s="258"/>
      <c r="E648" s="259"/>
      <c r="F648" s="10"/>
      <c r="G648" s="8"/>
    </row>
    <row r="649" spans="1:7" ht="30" hidden="1" customHeight="1" outlineLevel="2" x14ac:dyDescent="0.2">
      <c r="A649" s="217" t="s">
        <v>75</v>
      </c>
      <c r="B649" s="329"/>
      <c r="C649" s="258"/>
      <c r="D649" s="258"/>
      <c r="E649" s="259"/>
      <c r="F649" s="10"/>
      <c r="G649" s="8"/>
    </row>
    <row r="650" spans="1:7" ht="30" hidden="1" customHeight="1" outlineLevel="2" x14ac:dyDescent="0.2">
      <c r="A650" s="218" t="s">
        <v>235</v>
      </c>
      <c r="B650" s="235"/>
      <c r="C650" s="236"/>
      <c r="D650" s="236"/>
      <c r="E650" s="237"/>
      <c r="F650" s="10"/>
      <c r="G650" s="8"/>
    </row>
    <row r="651" spans="1:7" ht="30" hidden="1" customHeight="1" outlineLevel="1" x14ac:dyDescent="0.2">
      <c r="A651" s="217"/>
      <c r="B651" s="235"/>
      <c r="C651" s="236"/>
      <c r="D651" s="236"/>
      <c r="E651" s="237"/>
      <c r="F651" s="10"/>
      <c r="G651" s="8"/>
    </row>
    <row r="652" spans="1:7" ht="30" hidden="1" customHeight="1" outlineLevel="1" x14ac:dyDescent="0.2">
      <c r="A652" s="15" t="s">
        <v>238</v>
      </c>
      <c r="B652" s="235"/>
      <c r="C652" s="236"/>
      <c r="D652" s="236"/>
      <c r="E652" s="237"/>
      <c r="F652" s="161"/>
      <c r="G652" s="8"/>
    </row>
    <row r="653" spans="1:7" ht="30" hidden="1" customHeight="1" outlineLevel="1" x14ac:dyDescent="0.2">
      <c r="A653" s="6" t="s">
        <v>76</v>
      </c>
      <c r="B653" s="235"/>
      <c r="C653" s="236"/>
      <c r="D653" s="236"/>
      <c r="E653" s="237"/>
      <c r="F653" s="10" t="s">
        <v>35</v>
      </c>
      <c r="G653" s="8">
        <v>5000000</v>
      </c>
    </row>
    <row r="654" spans="1:7" ht="30" hidden="1" customHeight="1" outlineLevel="1" x14ac:dyDescent="0.2">
      <c r="A654" s="12" t="s">
        <v>60</v>
      </c>
      <c r="B654" s="235"/>
      <c r="C654" s="236"/>
      <c r="D654" s="236"/>
      <c r="E654" s="237"/>
      <c r="F654" s="10" t="s">
        <v>22</v>
      </c>
      <c r="G654" s="8">
        <v>25000</v>
      </c>
    </row>
    <row r="655" spans="1:7" ht="30" hidden="1" customHeight="1" outlineLevel="1" x14ac:dyDescent="0.2">
      <c r="A655" s="12" t="s">
        <v>77</v>
      </c>
      <c r="B655" s="235"/>
      <c r="C655" s="236"/>
      <c r="D655" s="236"/>
      <c r="E655" s="237"/>
      <c r="F655" s="10" t="s">
        <v>22</v>
      </c>
      <c r="G655" s="8">
        <v>7500</v>
      </c>
    </row>
    <row r="656" spans="1:7" ht="30" hidden="1" customHeight="1" outlineLevel="1" x14ac:dyDescent="0.2">
      <c r="A656" s="12" t="s">
        <v>78</v>
      </c>
      <c r="B656" s="235"/>
      <c r="C656" s="236"/>
      <c r="D656" s="236"/>
      <c r="E656" s="237"/>
      <c r="F656" s="10" t="s">
        <v>22</v>
      </c>
      <c r="G656" s="8">
        <v>10000</v>
      </c>
    </row>
    <row r="657" spans="1:7" ht="30" hidden="1" customHeight="1" outlineLevel="1" x14ac:dyDescent="0.2">
      <c r="A657" s="12" t="s">
        <v>79</v>
      </c>
      <c r="B657" s="235"/>
      <c r="C657" s="236"/>
      <c r="D657" s="236"/>
      <c r="E657" s="237"/>
      <c r="F657" s="10" t="s">
        <v>35</v>
      </c>
      <c r="G657" s="8" t="s">
        <v>80</v>
      </c>
    </row>
    <row r="658" spans="1:7" ht="30" hidden="1" customHeight="1" outlineLevel="1" x14ac:dyDescent="0.2">
      <c r="A658" s="12" t="s">
        <v>145</v>
      </c>
      <c r="B658" s="235"/>
      <c r="C658" s="236"/>
      <c r="D658" s="236"/>
      <c r="E658" s="237"/>
      <c r="F658" s="10" t="s">
        <v>22</v>
      </c>
      <c r="G658" s="8">
        <v>0</v>
      </c>
    </row>
    <row r="659" spans="1:7" ht="30" hidden="1" customHeight="1" outlineLevel="1" x14ac:dyDescent="0.2">
      <c r="A659" s="12" t="s">
        <v>146</v>
      </c>
      <c r="B659" s="235"/>
      <c r="C659" s="236"/>
      <c r="D659" s="236"/>
      <c r="E659" s="237"/>
      <c r="F659" s="10"/>
      <c r="G659" s="8"/>
    </row>
    <row r="660" spans="1:7" ht="30" hidden="1" customHeight="1" outlineLevel="1" x14ac:dyDescent="0.2">
      <c r="A660" s="12" t="s">
        <v>146</v>
      </c>
      <c r="B660" s="235"/>
      <c r="C660" s="236"/>
      <c r="D660" s="236"/>
      <c r="E660" s="237"/>
      <c r="F660" s="10"/>
      <c r="G660" s="8"/>
    </row>
    <row r="661" spans="1:7" ht="30" hidden="1" customHeight="1" outlineLevel="1" x14ac:dyDescent="0.2">
      <c r="A661" s="12" t="s">
        <v>146</v>
      </c>
      <c r="B661" s="235"/>
      <c r="C661" s="236"/>
      <c r="D661" s="236"/>
      <c r="E661" s="237"/>
      <c r="F661" s="10"/>
      <c r="G661" s="8"/>
    </row>
    <row r="662" spans="1:7" ht="30" hidden="1" customHeight="1" outlineLevel="1" x14ac:dyDescent="0.2">
      <c r="A662" s="6"/>
      <c r="B662" s="235"/>
      <c r="C662" s="236"/>
      <c r="D662" s="236"/>
      <c r="E662" s="237"/>
      <c r="F662" s="10"/>
      <c r="G662" s="8"/>
    </row>
    <row r="663" spans="1:7" ht="66" hidden="1" customHeight="1" outlineLevel="1" x14ac:dyDescent="0.2">
      <c r="A663" s="250" t="s">
        <v>142</v>
      </c>
      <c r="B663" s="288"/>
      <c r="C663" s="288"/>
      <c r="D663" s="288"/>
      <c r="E663" s="288"/>
      <c r="F663" s="308"/>
      <c r="G663" s="14"/>
    </row>
    <row r="664" spans="1:7" s="5" customFormat="1" ht="30" hidden="1" customHeight="1" outlineLevel="1" x14ac:dyDescent="0.2">
      <c r="A664" s="20" t="s">
        <v>456</v>
      </c>
      <c r="B664" s="4" t="s">
        <v>236</v>
      </c>
      <c r="C664" s="4" t="s">
        <v>468</v>
      </c>
      <c r="D664" s="332" t="s">
        <v>469</v>
      </c>
      <c r="E664" s="333"/>
      <c r="F664" s="4"/>
      <c r="G664" s="21" t="s">
        <v>73</v>
      </c>
    </row>
    <row r="665" spans="1:7" ht="30" hidden="1" customHeight="1" outlineLevel="1" x14ac:dyDescent="0.2">
      <c r="A665" s="12" t="e">
        <f>#REF!</f>
        <v>#REF!</v>
      </c>
      <c r="B665" s="31" t="e">
        <f>(#REF!)</f>
        <v>#REF!</v>
      </c>
      <c r="C665" s="30" t="e">
        <f>(#REF!)</f>
        <v>#REF!</v>
      </c>
      <c r="D665" s="330" t="e">
        <f>(#REF!)</f>
        <v>#REF!</v>
      </c>
      <c r="E665" s="331"/>
      <c r="F665" s="10"/>
      <c r="G665" s="8">
        <v>0</v>
      </c>
    </row>
    <row r="666" spans="1:7" ht="30" hidden="1" customHeight="1" outlineLevel="1" x14ac:dyDescent="0.2">
      <c r="A666" s="12" t="e">
        <f>#REF!</f>
        <v>#REF!</v>
      </c>
      <c r="B666" s="31" t="e">
        <f>(#REF!)</f>
        <v>#REF!</v>
      </c>
      <c r="C666" s="30" t="e">
        <f>(#REF!)</f>
        <v>#REF!</v>
      </c>
      <c r="D666" s="330" t="e">
        <f>(#REF!)</f>
        <v>#REF!</v>
      </c>
      <c r="E666" s="331"/>
      <c r="F666" s="10"/>
      <c r="G666" s="8">
        <v>0</v>
      </c>
    </row>
    <row r="667" spans="1:7" ht="30" hidden="1" customHeight="1" outlineLevel="1" x14ac:dyDescent="0.2">
      <c r="A667" s="12" t="e">
        <f>#REF!</f>
        <v>#REF!</v>
      </c>
      <c r="B667" s="31" t="e">
        <f>(#REF!)</f>
        <v>#REF!</v>
      </c>
      <c r="C667" s="30" t="e">
        <f>(#REF!)</f>
        <v>#REF!</v>
      </c>
      <c r="D667" s="330" t="e">
        <f>(#REF!)</f>
        <v>#REF!</v>
      </c>
      <c r="E667" s="331"/>
      <c r="F667" s="10"/>
      <c r="G667" s="8">
        <v>0</v>
      </c>
    </row>
    <row r="668" spans="1:7" ht="30" hidden="1" customHeight="1" outlineLevel="1" x14ac:dyDescent="0.2">
      <c r="A668" s="12" t="e">
        <f>#REF!</f>
        <v>#REF!</v>
      </c>
      <c r="B668" s="31" t="e">
        <f>(#REF!)</f>
        <v>#REF!</v>
      </c>
      <c r="C668" s="30" t="e">
        <f>(#REF!)</f>
        <v>#REF!</v>
      </c>
      <c r="D668" s="330" t="e">
        <f>(#REF!)</f>
        <v>#REF!</v>
      </c>
      <c r="E668" s="331"/>
      <c r="F668" s="10"/>
      <c r="G668" s="8">
        <v>0</v>
      </c>
    </row>
    <row r="669" spans="1:7" ht="30" hidden="1" customHeight="1" outlineLevel="1" x14ac:dyDescent="0.2">
      <c r="A669" s="12" t="e">
        <f>#REF!</f>
        <v>#REF!</v>
      </c>
      <c r="B669" s="31" t="e">
        <f>(#REF!)</f>
        <v>#REF!</v>
      </c>
      <c r="C669" s="30" t="e">
        <f>(#REF!)</f>
        <v>#REF!</v>
      </c>
      <c r="D669" s="330" t="e">
        <f>(#REF!)</f>
        <v>#REF!</v>
      </c>
      <c r="E669" s="331"/>
      <c r="F669" s="10"/>
      <c r="G669" s="8">
        <v>0</v>
      </c>
    </row>
    <row r="670" spans="1:7" ht="30" hidden="1" customHeight="1" outlineLevel="1" x14ac:dyDescent="0.2">
      <c r="A670" s="12" t="e">
        <f>#REF!</f>
        <v>#REF!</v>
      </c>
      <c r="B670" s="31" t="e">
        <f>(#REF!)</f>
        <v>#REF!</v>
      </c>
      <c r="C670" s="30" t="e">
        <f>(#REF!)</f>
        <v>#REF!</v>
      </c>
      <c r="D670" s="330" t="e">
        <f>(#REF!)</f>
        <v>#REF!</v>
      </c>
      <c r="E670" s="331"/>
      <c r="F670" s="10"/>
      <c r="G670" s="8">
        <v>0</v>
      </c>
    </row>
    <row r="671" spans="1:7" ht="30" hidden="1" customHeight="1" outlineLevel="1" x14ac:dyDescent="0.2">
      <c r="A671" s="12" t="e">
        <f>#REF!</f>
        <v>#REF!</v>
      </c>
      <c r="B671" s="31" t="e">
        <f>(#REF!)</f>
        <v>#REF!</v>
      </c>
      <c r="C671" s="30" t="e">
        <f>(#REF!)</f>
        <v>#REF!</v>
      </c>
      <c r="D671" s="330" t="e">
        <f>(#REF!)</f>
        <v>#REF!</v>
      </c>
      <c r="E671" s="331"/>
      <c r="F671" s="10"/>
      <c r="G671" s="8">
        <v>0</v>
      </c>
    </row>
    <row r="672" spans="1:7" ht="30" hidden="1" customHeight="1" outlineLevel="1" x14ac:dyDescent="0.2">
      <c r="A672" s="12" t="e">
        <f>#REF!</f>
        <v>#REF!</v>
      </c>
      <c r="B672" s="31" t="e">
        <f>(#REF!)</f>
        <v>#REF!</v>
      </c>
      <c r="C672" s="30" t="e">
        <f>(#REF!)</f>
        <v>#REF!</v>
      </c>
      <c r="D672" s="330" t="e">
        <f>(#REF!)</f>
        <v>#REF!</v>
      </c>
      <c r="E672" s="331"/>
      <c r="F672" s="10"/>
      <c r="G672" s="8">
        <v>0</v>
      </c>
    </row>
    <row r="673" spans="1:7" ht="30" hidden="1" customHeight="1" outlineLevel="1" x14ac:dyDescent="0.2">
      <c r="A673" s="12" t="e">
        <f>#REF!</f>
        <v>#REF!</v>
      </c>
      <c r="B673" s="31" t="e">
        <f>(#REF!)</f>
        <v>#REF!</v>
      </c>
      <c r="C673" s="30" t="e">
        <f>(#REF!)</f>
        <v>#REF!</v>
      </c>
      <c r="D673" s="330" t="e">
        <f>(#REF!)</f>
        <v>#REF!</v>
      </c>
      <c r="E673" s="331"/>
      <c r="F673" s="10"/>
      <c r="G673" s="8">
        <v>0</v>
      </c>
    </row>
    <row r="674" spans="1:7" ht="30" hidden="1" customHeight="1" outlineLevel="1" x14ac:dyDescent="0.2">
      <c r="A674" s="12" t="e">
        <f>#REF!</f>
        <v>#REF!</v>
      </c>
      <c r="B674" s="31" t="e">
        <f>(#REF!)</f>
        <v>#REF!</v>
      </c>
      <c r="C674" s="30" t="e">
        <f>(#REF!)</f>
        <v>#REF!</v>
      </c>
      <c r="D674" s="330" t="e">
        <f>(#REF!)</f>
        <v>#REF!</v>
      </c>
      <c r="E674" s="331"/>
      <c r="F674" s="10"/>
      <c r="G674" s="8">
        <v>0</v>
      </c>
    </row>
    <row r="675" spans="1:7" ht="30" hidden="1" customHeight="1" outlineLevel="1" x14ac:dyDescent="0.2">
      <c r="A675" s="12" t="e">
        <f>#REF!</f>
        <v>#REF!</v>
      </c>
      <c r="B675" s="31" t="e">
        <f>(#REF!)</f>
        <v>#REF!</v>
      </c>
      <c r="C675" s="30" t="e">
        <f>(#REF!)</f>
        <v>#REF!</v>
      </c>
      <c r="D675" s="330" t="e">
        <f>(#REF!)</f>
        <v>#REF!</v>
      </c>
      <c r="E675" s="331"/>
      <c r="F675" s="10"/>
      <c r="G675" s="8">
        <v>0</v>
      </c>
    </row>
    <row r="676" spans="1:7" ht="30" hidden="1" customHeight="1" outlineLevel="1" x14ac:dyDescent="0.2">
      <c r="A676" s="12" t="e">
        <f>#REF!</f>
        <v>#REF!</v>
      </c>
      <c r="B676" s="31" t="e">
        <f>(#REF!)</f>
        <v>#REF!</v>
      </c>
      <c r="C676" s="30" t="e">
        <f>(#REF!)</f>
        <v>#REF!</v>
      </c>
      <c r="D676" s="330" t="e">
        <f>(#REF!)</f>
        <v>#REF!</v>
      </c>
      <c r="E676" s="331"/>
      <c r="F676" s="10"/>
      <c r="G676" s="8">
        <v>0</v>
      </c>
    </row>
    <row r="677" spans="1:7" ht="30" hidden="1" customHeight="1" outlineLevel="1" x14ac:dyDescent="0.2">
      <c r="A677" s="37"/>
      <c r="B677" s="31" t="e">
        <f>(#REF!)</f>
        <v>#REF!</v>
      </c>
      <c r="C677" s="30" t="e">
        <f>(#REF!)</f>
        <v>#REF!</v>
      </c>
      <c r="D677" s="330" t="e">
        <f>(#REF!)</f>
        <v>#REF!</v>
      </c>
      <c r="E677" s="331"/>
      <c r="F677" s="10"/>
      <c r="G677" s="8">
        <v>0</v>
      </c>
    </row>
    <row r="678" spans="1:7" ht="30" hidden="1" customHeight="1" outlineLevel="1" x14ac:dyDescent="0.2">
      <c r="A678" s="37"/>
      <c r="B678" s="10"/>
      <c r="C678" s="7"/>
      <c r="D678" s="315"/>
      <c r="E678" s="316"/>
      <c r="F678" s="10"/>
      <c r="G678" s="8"/>
    </row>
    <row r="679" spans="1:7" ht="30" customHeight="1" x14ac:dyDescent="0.2">
      <c r="A679" s="37"/>
      <c r="B679" s="235"/>
      <c r="C679" s="236"/>
      <c r="D679" s="236"/>
      <c r="E679" s="237"/>
      <c r="F679" s="32"/>
      <c r="G679" s="25"/>
    </row>
    <row r="680" spans="1:7" ht="30" customHeight="1" x14ac:dyDescent="0.15">
      <c r="A680" s="149" t="s">
        <v>93</v>
      </c>
      <c r="B680" s="150"/>
      <c r="C680" s="142" t="s">
        <v>140</v>
      </c>
      <c r="D680" s="142" t="s">
        <v>35</v>
      </c>
      <c r="E680" s="299" t="s">
        <v>58</v>
      </c>
      <c r="F680" s="263"/>
      <c r="G680" s="144" t="s">
        <v>22</v>
      </c>
    </row>
    <row r="681" spans="1:7" ht="45" customHeight="1" collapsed="1" x14ac:dyDescent="0.15">
      <c r="A681" s="309" t="s">
        <v>644</v>
      </c>
      <c r="B681" s="310"/>
      <c r="C681" s="310"/>
      <c r="D681" s="310"/>
      <c r="E681" s="311"/>
      <c r="F681" s="311"/>
      <c r="G681" s="312"/>
    </row>
    <row r="682" spans="1:7" s="5" customFormat="1" ht="30" hidden="1" customHeight="1" outlineLevel="1" x14ac:dyDescent="0.2">
      <c r="A682" s="20" t="s">
        <v>94</v>
      </c>
      <c r="B682" s="294" t="s">
        <v>235</v>
      </c>
      <c r="C682" s="295"/>
      <c r="D682" s="295"/>
      <c r="E682" s="296"/>
      <c r="F682" s="4" t="s">
        <v>72</v>
      </c>
      <c r="G682" s="21" t="s">
        <v>64</v>
      </c>
    </row>
    <row r="683" spans="1:7" ht="30" hidden="1" customHeight="1" outlineLevel="1" x14ac:dyDescent="0.2">
      <c r="A683" s="6" t="s">
        <v>31</v>
      </c>
      <c r="B683" s="305"/>
      <c r="C683" s="306"/>
      <c r="D683" s="306"/>
      <c r="E683" s="307"/>
      <c r="F683" s="13" t="s">
        <v>82</v>
      </c>
      <c r="G683" s="8">
        <v>0</v>
      </c>
    </row>
    <row r="684" spans="1:7" ht="30" hidden="1" customHeight="1" outlineLevel="1" x14ac:dyDescent="0.2">
      <c r="A684" s="12" t="s">
        <v>161</v>
      </c>
      <c r="B684" s="305"/>
      <c r="C684" s="306"/>
      <c r="D684" s="306"/>
      <c r="E684" s="307"/>
      <c r="F684" s="13"/>
      <c r="G684" s="8">
        <v>0</v>
      </c>
    </row>
    <row r="685" spans="1:7" ht="30" hidden="1" customHeight="1" outlineLevel="1" x14ac:dyDescent="0.2">
      <c r="A685" s="12" t="s">
        <v>168</v>
      </c>
      <c r="B685" s="305"/>
      <c r="C685" s="306"/>
      <c r="D685" s="306"/>
      <c r="E685" s="307"/>
      <c r="F685" s="13"/>
      <c r="G685" s="8">
        <v>0</v>
      </c>
    </row>
    <row r="686" spans="1:7" ht="30" hidden="1" customHeight="1" outlineLevel="1" x14ac:dyDescent="0.2">
      <c r="A686" s="6" t="s">
        <v>31</v>
      </c>
      <c r="B686" s="305"/>
      <c r="C686" s="306"/>
      <c r="D686" s="306"/>
      <c r="E686" s="307"/>
      <c r="F686" s="13" t="s">
        <v>82</v>
      </c>
      <c r="G686" s="8">
        <v>0</v>
      </c>
    </row>
    <row r="687" spans="1:7" ht="30" hidden="1" customHeight="1" outlineLevel="1" x14ac:dyDescent="0.2">
      <c r="A687" s="12" t="s">
        <v>161</v>
      </c>
      <c r="B687" s="305"/>
      <c r="C687" s="306"/>
      <c r="D687" s="306"/>
      <c r="E687" s="307"/>
      <c r="F687" s="13"/>
      <c r="G687" s="8">
        <v>0</v>
      </c>
    </row>
    <row r="688" spans="1:7" ht="30" hidden="1" customHeight="1" outlineLevel="1" x14ac:dyDescent="0.2">
      <c r="A688" s="12" t="s">
        <v>168</v>
      </c>
      <c r="B688" s="305"/>
      <c r="C688" s="306"/>
      <c r="D688" s="306"/>
      <c r="E688" s="307"/>
      <c r="F688" s="13"/>
      <c r="G688" s="8">
        <v>0</v>
      </c>
    </row>
    <row r="689" spans="1:7" ht="30" hidden="1" customHeight="1" outlineLevel="1" x14ac:dyDescent="0.2">
      <c r="A689" s="6" t="s">
        <v>31</v>
      </c>
      <c r="B689" s="305"/>
      <c r="C689" s="306"/>
      <c r="D689" s="306"/>
      <c r="E689" s="307"/>
      <c r="F689" s="13" t="s">
        <v>82</v>
      </c>
      <c r="G689" s="8">
        <v>0</v>
      </c>
    </row>
    <row r="690" spans="1:7" ht="30" hidden="1" customHeight="1" outlineLevel="1" x14ac:dyDescent="0.2">
      <c r="A690" s="12" t="s">
        <v>161</v>
      </c>
      <c r="B690" s="305"/>
      <c r="C690" s="306"/>
      <c r="D690" s="306"/>
      <c r="E690" s="307"/>
      <c r="F690" s="13"/>
      <c r="G690" s="8">
        <v>0</v>
      </c>
    </row>
    <row r="691" spans="1:7" ht="30" hidden="1" customHeight="1" outlineLevel="1" x14ac:dyDescent="0.2">
      <c r="A691" s="12" t="s">
        <v>168</v>
      </c>
      <c r="B691" s="305"/>
      <c r="C691" s="306"/>
      <c r="D691" s="306"/>
      <c r="E691" s="307"/>
      <c r="F691" s="13"/>
      <c r="G691" s="8">
        <v>0</v>
      </c>
    </row>
    <row r="692" spans="1:7" ht="30" hidden="1" customHeight="1" outlineLevel="1" x14ac:dyDescent="0.2">
      <c r="A692" s="6" t="s">
        <v>31</v>
      </c>
      <c r="B692" s="305"/>
      <c r="C692" s="306"/>
      <c r="D692" s="306"/>
      <c r="E692" s="307"/>
      <c r="F692" s="13" t="s">
        <v>82</v>
      </c>
      <c r="G692" s="8">
        <v>0</v>
      </c>
    </row>
    <row r="693" spans="1:7" ht="30" hidden="1" customHeight="1" outlineLevel="1" x14ac:dyDescent="0.2">
      <c r="A693" s="12" t="s">
        <v>161</v>
      </c>
      <c r="B693" s="305"/>
      <c r="C693" s="306"/>
      <c r="D693" s="306"/>
      <c r="E693" s="307"/>
      <c r="F693" s="13"/>
      <c r="G693" s="8">
        <v>0</v>
      </c>
    </row>
    <row r="694" spans="1:7" ht="30" hidden="1" customHeight="1" outlineLevel="1" x14ac:dyDescent="0.2">
      <c r="A694" s="12" t="s">
        <v>168</v>
      </c>
      <c r="B694" s="305"/>
      <c r="C694" s="306"/>
      <c r="D694" s="306"/>
      <c r="E694" s="307"/>
      <c r="F694" s="13"/>
      <c r="G694" s="8">
        <v>0</v>
      </c>
    </row>
    <row r="695" spans="1:7" ht="30" hidden="1" customHeight="1" outlineLevel="1" thickBot="1" x14ac:dyDescent="0.25">
      <c r="A695" s="6"/>
      <c r="B695" s="305"/>
      <c r="C695" s="306"/>
      <c r="D695" s="306"/>
      <c r="E695" s="307"/>
      <c r="F695" s="13"/>
      <c r="G695" s="26">
        <f>SUM(G683:G694)</f>
        <v>0</v>
      </c>
    </row>
    <row r="696" spans="1:7" ht="30" hidden="1" customHeight="1" outlineLevel="1" thickTop="1" x14ac:dyDescent="0.2">
      <c r="A696" s="6"/>
      <c r="B696" s="305"/>
      <c r="C696" s="306"/>
      <c r="D696" s="306"/>
      <c r="E696" s="307"/>
      <c r="F696" s="13"/>
      <c r="G696" s="27"/>
    </row>
    <row r="697" spans="1:7" ht="30" hidden="1" customHeight="1" outlineLevel="1" x14ac:dyDescent="0.2">
      <c r="A697" s="12" t="s">
        <v>95</v>
      </c>
      <c r="B697" s="313"/>
      <c r="C697" s="313"/>
      <c r="D697" s="313"/>
      <c r="E697" s="313"/>
      <c r="F697" s="313"/>
      <c r="G697" s="14"/>
    </row>
    <row r="698" spans="1:7" ht="30" hidden="1" customHeight="1" outlineLevel="1" x14ac:dyDescent="0.2">
      <c r="A698" s="12" t="s">
        <v>96</v>
      </c>
      <c r="B698" s="313"/>
      <c r="C698" s="313"/>
      <c r="D698" s="313"/>
      <c r="E698" s="313"/>
      <c r="F698" s="313"/>
      <c r="G698" s="14"/>
    </row>
    <row r="699" spans="1:7" ht="30" hidden="1" customHeight="1" outlineLevel="1" x14ac:dyDescent="0.2">
      <c r="A699" s="12" t="s">
        <v>97</v>
      </c>
      <c r="B699" s="314"/>
      <c r="C699" s="314"/>
      <c r="D699" s="314"/>
      <c r="E699" s="314"/>
      <c r="F699" s="314"/>
      <c r="G699" s="14"/>
    </row>
    <row r="700" spans="1:7" ht="30" hidden="1" customHeight="1" outlineLevel="1" x14ac:dyDescent="0.2">
      <c r="A700" s="12" t="s">
        <v>98</v>
      </c>
      <c r="B700" s="313"/>
      <c r="C700" s="313"/>
      <c r="D700" s="313"/>
      <c r="E700" s="313"/>
      <c r="F700" s="313"/>
      <c r="G700" s="14"/>
    </row>
    <row r="701" spans="1:7" ht="30" hidden="1" customHeight="1" outlineLevel="1" x14ac:dyDescent="0.2">
      <c r="A701" s="12" t="s">
        <v>99</v>
      </c>
      <c r="B701" s="313" t="s">
        <v>35</v>
      </c>
      <c r="C701" s="313"/>
      <c r="D701" s="313"/>
      <c r="E701" s="313"/>
      <c r="F701" s="313"/>
      <c r="G701" s="14"/>
    </row>
    <row r="702" spans="1:7" ht="30" hidden="1" customHeight="1" outlineLevel="1" x14ac:dyDescent="0.2">
      <c r="A702" s="12" t="s">
        <v>100</v>
      </c>
      <c r="B702" s="313" t="s">
        <v>101</v>
      </c>
      <c r="C702" s="313"/>
      <c r="D702" s="313"/>
      <c r="E702" s="313"/>
      <c r="F702" s="313"/>
      <c r="G702" s="14"/>
    </row>
    <row r="703" spans="1:7" ht="30" hidden="1" customHeight="1" outlineLevel="1" x14ac:dyDescent="0.2">
      <c r="A703" s="6"/>
      <c r="B703" s="305"/>
      <c r="C703" s="306"/>
      <c r="D703" s="306"/>
      <c r="E703" s="307"/>
      <c r="F703" s="13"/>
      <c r="G703" s="27"/>
    </row>
    <row r="704" spans="1:7" ht="30" hidden="1" customHeight="1" outlineLevel="1" x14ac:dyDescent="0.2">
      <c r="A704" s="15" t="s">
        <v>102</v>
      </c>
      <c r="B704" s="305"/>
      <c r="C704" s="306"/>
      <c r="D704" s="306"/>
      <c r="E704" s="307"/>
      <c r="F704" s="13"/>
      <c r="G704" s="27"/>
    </row>
    <row r="705" spans="1:7" ht="30" hidden="1" customHeight="1" outlineLevel="1" x14ac:dyDescent="0.2">
      <c r="A705" s="12" t="s">
        <v>162</v>
      </c>
      <c r="B705" s="305"/>
      <c r="C705" s="306"/>
      <c r="D705" s="306"/>
      <c r="E705" s="307"/>
      <c r="F705" s="10" t="s">
        <v>22</v>
      </c>
      <c r="G705" s="8">
        <v>0</v>
      </c>
    </row>
    <row r="706" spans="1:7" ht="30" hidden="1" customHeight="1" outlineLevel="1" x14ac:dyDescent="0.2">
      <c r="A706" s="12" t="s">
        <v>104</v>
      </c>
      <c r="B706" s="305"/>
      <c r="C706" s="306"/>
      <c r="D706" s="306"/>
      <c r="E706" s="307"/>
      <c r="F706" s="10" t="s">
        <v>22</v>
      </c>
      <c r="G706" s="8">
        <v>0</v>
      </c>
    </row>
    <row r="707" spans="1:7" ht="30" hidden="1" customHeight="1" outlineLevel="1" x14ac:dyDescent="0.2">
      <c r="A707" s="12" t="s">
        <v>103</v>
      </c>
      <c r="B707" s="305"/>
      <c r="C707" s="306"/>
      <c r="D707" s="306"/>
      <c r="E707" s="307"/>
      <c r="F707" s="10" t="s">
        <v>22</v>
      </c>
      <c r="G707" s="8">
        <v>0</v>
      </c>
    </row>
    <row r="708" spans="1:7" ht="30" hidden="1" customHeight="1" outlineLevel="1" x14ac:dyDescent="0.2">
      <c r="A708" s="12" t="s">
        <v>163</v>
      </c>
      <c r="B708" s="305"/>
      <c r="C708" s="306"/>
      <c r="D708" s="306"/>
      <c r="E708" s="307"/>
      <c r="F708" s="10" t="s">
        <v>22</v>
      </c>
      <c r="G708" s="8">
        <v>0</v>
      </c>
    </row>
    <row r="709" spans="1:7" ht="30" hidden="1" customHeight="1" outlineLevel="1" thickBot="1" x14ac:dyDescent="0.25">
      <c r="A709" s="6"/>
      <c r="B709" s="305"/>
      <c r="C709" s="306"/>
      <c r="D709" s="306"/>
      <c r="E709" s="307"/>
      <c r="F709" s="13"/>
      <c r="G709" s="26">
        <f>SUM(G705:G708)</f>
        <v>0</v>
      </c>
    </row>
    <row r="710" spans="1:7" ht="30" hidden="1" customHeight="1" outlineLevel="1" thickTop="1" x14ac:dyDescent="0.2">
      <c r="A710" s="6"/>
      <c r="B710" s="305"/>
      <c r="C710" s="306"/>
      <c r="D710" s="306"/>
      <c r="E710" s="307"/>
      <c r="F710" s="13"/>
      <c r="G710" s="8"/>
    </row>
    <row r="711" spans="1:7" ht="66" hidden="1" customHeight="1" outlineLevel="1" x14ac:dyDescent="0.2">
      <c r="A711" s="250" t="s">
        <v>142</v>
      </c>
      <c r="B711" s="288"/>
      <c r="C711" s="288"/>
      <c r="D711" s="288"/>
      <c r="E711" s="288"/>
      <c r="F711" s="308"/>
      <c r="G711" s="14"/>
    </row>
    <row r="712" spans="1:7" ht="30" customHeight="1" x14ac:dyDescent="0.2">
      <c r="A712" s="167"/>
      <c r="B712" s="235"/>
      <c r="C712" s="236"/>
      <c r="D712" s="236"/>
      <c r="E712" s="237"/>
      <c r="F712" s="168"/>
      <c r="G712" s="14"/>
    </row>
    <row r="713" spans="1:7" ht="30" customHeight="1" x14ac:dyDescent="0.15">
      <c r="A713" s="297" t="s">
        <v>253</v>
      </c>
      <c r="B713" s="298"/>
      <c r="C713" s="142" t="s">
        <v>140</v>
      </c>
      <c r="D713" s="142" t="s">
        <v>35</v>
      </c>
      <c r="E713" s="299" t="s">
        <v>58</v>
      </c>
      <c r="F713" s="263"/>
      <c r="G713" s="144" t="s">
        <v>22</v>
      </c>
    </row>
    <row r="714" spans="1:7" ht="97.5" customHeight="1" collapsed="1" x14ac:dyDescent="0.15">
      <c r="A714" s="309" t="s">
        <v>646</v>
      </c>
      <c r="B714" s="310"/>
      <c r="C714" s="310"/>
      <c r="D714" s="310"/>
      <c r="E714" s="311"/>
      <c r="F714" s="311"/>
      <c r="G714" s="312"/>
    </row>
    <row r="715" spans="1:7" s="11" customFormat="1" ht="30" hidden="1" customHeight="1" outlineLevel="1" x14ac:dyDescent="0.2">
      <c r="A715" s="3" t="s">
        <v>458</v>
      </c>
      <c r="B715" s="303" t="s">
        <v>276</v>
      </c>
      <c r="C715" s="303"/>
      <c r="D715" s="303" t="s">
        <v>459</v>
      </c>
      <c r="E715" s="303"/>
      <c r="F715" s="38" t="s">
        <v>59</v>
      </c>
      <c r="G715" s="21" t="s">
        <v>64</v>
      </c>
    </row>
    <row r="716" spans="1:7" ht="30" hidden="1" customHeight="1" outlineLevel="1" x14ac:dyDescent="0.2">
      <c r="A716" s="12"/>
      <c r="B716" s="235"/>
      <c r="C716" s="237"/>
      <c r="D716" s="304"/>
      <c r="E716" s="304"/>
      <c r="F716" s="10" t="s">
        <v>460</v>
      </c>
      <c r="G716" s="8">
        <v>0</v>
      </c>
    </row>
    <row r="717" spans="1:7" ht="30" hidden="1" customHeight="1" outlineLevel="1" x14ac:dyDescent="0.2">
      <c r="A717" s="12"/>
      <c r="B717" s="235"/>
      <c r="C717" s="237"/>
      <c r="D717" s="304"/>
      <c r="E717" s="304"/>
      <c r="F717" s="10" t="s">
        <v>461</v>
      </c>
      <c r="G717" s="8">
        <v>0</v>
      </c>
    </row>
    <row r="718" spans="1:7" ht="30" hidden="1" customHeight="1" outlineLevel="1" x14ac:dyDescent="0.2">
      <c r="A718" s="12"/>
      <c r="B718" s="235"/>
      <c r="C718" s="237"/>
      <c r="D718" s="304"/>
      <c r="E718" s="304"/>
      <c r="F718" s="10"/>
      <c r="G718" s="8">
        <v>0</v>
      </c>
    </row>
    <row r="719" spans="1:7" ht="30" hidden="1" customHeight="1" outlineLevel="1" x14ac:dyDescent="0.2">
      <c r="A719" s="12"/>
      <c r="B719" s="235"/>
      <c r="C719" s="237"/>
      <c r="D719" s="304"/>
      <c r="E719" s="304"/>
      <c r="F719" s="10"/>
      <c r="G719" s="8">
        <v>0</v>
      </c>
    </row>
    <row r="720" spans="1:7" ht="30" hidden="1" customHeight="1" outlineLevel="1" x14ac:dyDescent="0.2">
      <c r="A720" s="12"/>
      <c r="B720" s="235"/>
      <c r="C720" s="237"/>
      <c r="D720" s="304"/>
      <c r="E720" s="304"/>
      <c r="F720" s="10"/>
      <c r="G720" s="8">
        <v>0</v>
      </c>
    </row>
    <row r="721" spans="1:7" ht="30" hidden="1" customHeight="1" outlineLevel="1" x14ac:dyDescent="0.2">
      <c r="A721" s="12"/>
      <c r="B721" s="235"/>
      <c r="C721" s="237"/>
      <c r="D721" s="304"/>
      <c r="E721" s="304"/>
      <c r="F721" s="10"/>
      <c r="G721" s="8">
        <v>0</v>
      </c>
    </row>
    <row r="722" spans="1:7" ht="30" hidden="1" customHeight="1" outlineLevel="1" x14ac:dyDescent="0.2">
      <c r="A722" s="12"/>
      <c r="B722" s="235"/>
      <c r="C722" s="237"/>
      <c r="D722" s="304"/>
      <c r="E722" s="304"/>
      <c r="F722" s="10"/>
      <c r="G722" s="8">
        <v>0</v>
      </c>
    </row>
    <row r="723" spans="1:7" ht="30" hidden="1" customHeight="1" outlineLevel="1" x14ac:dyDescent="0.2">
      <c r="A723" s="12"/>
      <c r="B723" s="235"/>
      <c r="C723" s="237"/>
      <c r="D723" s="304"/>
      <c r="E723" s="304"/>
      <c r="F723" s="10"/>
      <c r="G723" s="8">
        <v>0</v>
      </c>
    </row>
    <row r="724" spans="1:7" ht="30" hidden="1" customHeight="1" outlineLevel="1" thickBot="1" x14ac:dyDescent="0.25">
      <c r="A724" s="6"/>
      <c r="B724" s="235"/>
      <c r="C724" s="236"/>
      <c r="D724" s="236"/>
      <c r="E724" s="237"/>
      <c r="F724" s="10"/>
      <c r="G724" s="26">
        <f>SUM(G716:G723)</f>
        <v>0</v>
      </c>
    </row>
    <row r="725" spans="1:7" ht="30" hidden="1" customHeight="1" outlineLevel="1" thickTop="1" x14ac:dyDescent="0.2">
      <c r="A725" s="153"/>
      <c r="B725" s="235"/>
      <c r="C725" s="236"/>
      <c r="D725" s="236"/>
      <c r="E725" s="237"/>
      <c r="F725" s="16"/>
      <c r="G725" s="157"/>
    </row>
    <row r="726" spans="1:7" ht="30" hidden="1" customHeight="1" outlineLevel="1" x14ac:dyDescent="0.2">
      <c r="A726" s="12" t="s">
        <v>121</v>
      </c>
      <c r="B726" s="235"/>
      <c r="C726" s="236"/>
      <c r="D726" s="236"/>
      <c r="E726" s="237"/>
      <c r="F726" s="10" t="s">
        <v>35</v>
      </c>
      <c r="G726" s="157"/>
    </row>
    <row r="727" spans="1:7" ht="30" hidden="1" customHeight="1" outlineLevel="1" x14ac:dyDescent="0.2">
      <c r="A727" s="159" t="s">
        <v>65</v>
      </c>
      <c r="B727" s="235"/>
      <c r="C727" s="236"/>
      <c r="D727" s="236"/>
      <c r="E727" s="237"/>
      <c r="F727" s="16"/>
      <c r="G727" s="158"/>
    </row>
    <row r="728" spans="1:7" ht="30" hidden="1" customHeight="1" outlineLevel="1" x14ac:dyDescent="0.2">
      <c r="A728" s="12" t="s">
        <v>81</v>
      </c>
      <c r="B728" s="235"/>
      <c r="C728" s="236"/>
      <c r="D728" s="236"/>
      <c r="E728" s="237"/>
      <c r="F728" s="10" t="s">
        <v>22</v>
      </c>
      <c r="G728" s="8">
        <v>0</v>
      </c>
    </row>
    <row r="729" spans="1:7" ht="30" hidden="1" customHeight="1" outlineLevel="1" x14ac:dyDescent="0.2">
      <c r="A729" s="12" t="s">
        <v>122</v>
      </c>
      <c r="B729" s="235"/>
      <c r="C729" s="236"/>
      <c r="D729" s="236"/>
      <c r="E729" s="237"/>
      <c r="F729" s="10" t="s">
        <v>22</v>
      </c>
      <c r="G729" s="8">
        <v>0</v>
      </c>
    </row>
    <row r="730" spans="1:7" ht="30" hidden="1" customHeight="1" outlineLevel="1" x14ac:dyDescent="0.2">
      <c r="A730" s="12" t="s">
        <v>123</v>
      </c>
      <c r="B730" s="235"/>
      <c r="C730" s="236"/>
      <c r="D730" s="236"/>
      <c r="E730" s="237"/>
      <c r="F730" s="10">
        <v>3</v>
      </c>
      <c r="G730" s="8"/>
    </row>
    <row r="731" spans="1:7" ht="30" hidden="1" customHeight="1" outlineLevel="1" x14ac:dyDescent="0.2">
      <c r="A731" s="12" t="s">
        <v>124</v>
      </c>
      <c r="B731" s="235"/>
      <c r="C731" s="236"/>
      <c r="D731" s="236"/>
      <c r="E731" s="237"/>
      <c r="F731" s="10" t="s">
        <v>22</v>
      </c>
      <c r="G731" s="8">
        <v>0</v>
      </c>
    </row>
    <row r="732" spans="1:7" ht="30" hidden="1" customHeight="1" outlineLevel="1" x14ac:dyDescent="0.2">
      <c r="A732" s="12" t="s">
        <v>125</v>
      </c>
      <c r="B732" s="235"/>
      <c r="C732" s="236"/>
      <c r="D732" s="236"/>
      <c r="E732" s="237"/>
      <c r="F732" s="10" t="s">
        <v>22</v>
      </c>
      <c r="G732" s="8">
        <v>0</v>
      </c>
    </row>
    <row r="733" spans="1:7" ht="30" hidden="1" customHeight="1" outlineLevel="1" x14ac:dyDescent="0.2">
      <c r="A733" s="12" t="s">
        <v>66</v>
      </c>
      <c r="B733" s="235"/>
      <c r="C733" s="236"/>
      <c r="D733" s="236"/>
      <c r="E733" s="237"/>
      <c r="F733" s="10" t="s">
        <v>22</v>
      </c>
      <c r="G733" s="8">
        <v>0</v>
      </c>
    </row>
    <row r="734" spans="1:7" ht="30" hidden="1" customHeight="1" outlineLevel="1" x14ac:dyDescent="0.2">
      <c r="A734" s="12" t="s">
        <v>126</v>
      </c>
      <c r="B734" s="235"/>
      <c r="C734" s="236"/>
      <c r="D734" s="236"/>
      <c r="E734" s="237"/>
      <c r="F734" s="10" t="s">
        <v>22</v>
      </c>
      <c r="G734" s="8">
        <v>0</v>
      </c>
    </row>
    <row r="735" spans="1:7" ht="30" hidden="1" customHeight="1" outlineLevel="1" x14ac:dyDescent="0.2">
      <c r="A735" s="12" t="s">
        <v>127</v>
      </c>
      <c r="B735" s="235"/>
      <c r="C735" s="236"/>
      <c r="D735" s="236"/>
      <c r="E735" s="237"/>
      <c r="F735" s="10" t="s">
        <v>22</v>
      </c>
      <c r="G735" s="8">
        <v>0</v>
      </c>
    </row>
    <row r="736" spans="1:7" ht="30" hidden="1" customHeight="1" outlineLevel="1" x14ac:dyDescent="0.2">
      <c r="A736" s="12" t="s">
        <v>128</v>
      </c>
      <c r="B736" s="235"/>
      <c r="C736" s="236"/>
      <c r="D736" s="236"/>
      <c r="E736" s="237"/>
      <c r="F736" s="10" t="s">
        <v>22</v>
      </c>
      <c r="G736" s="8">
        <v>0</v>
      </c>
    </row>
    <row r="737" spans="1:7" ht="30" hidden="1" customHeight="1" outlineLevel="1" x14ac:dyDescent="0.2">
      <c r="A737" s="12" t="s">
        <v>728</v>
      </c>
      <c r="B737" s="235"/>
      <c r="C737" s="236"/>
      <c r="D737" s="236"/>
      <c r="E737" s="237"/>
      <c r="F737" s="10" t="s">
        <v>22</v>
      </c>
      <c r="G737" s="8"/>
    </row>
    <row r="738" spans="1:7" ht="30" hidden="1" customHeight="1" outlineLevel="1" x14ac:dyDescent="0.2">
      <c r="A738" s="12"/>
      <c r="B738" s="235"/>
      <c r="C738" s="236"/>
      <c r="D738" s="236"/>
      <c r="E738" s="237"/>
      <c r="F738" s="10"/>
      <c r="G738" s="157"/>
    </row>
    <row r="739" spans="1:7" ht="30" hidden="1" customHeight="1" outlineLevel="1" x14ac:dyDescent="0.2">
      <c r="A739" s="162" t="s">
        <v>63</v>
      </c>
      <c r="B739" s="235"/>
      <c r="C739" s="236"/>
      <c r="D739" s="236"/>
      <c r="E739" s="237"/>
      <c r="F739" s="16"/>
      <c r="G739" s="8"/>
    </row>
    <row r="740" spans="1:7" ht="30" hidden="1" customHeight="1" outlineLevel="1" x14ac:dyDescent="0.2">
      <c r="A740" s="23" t="s">
        <v>61</v>
      </c>
      <c r="B740" s="235"/>
      <c r="C740" s="236"/>
      <c r="D740" s="236"/>
      <c r="E740" s="237"/>
      <c r="F740" s="145" t="s">
        <v>35</v>
      </c>
      <c r="G740" s="8"/>
    </row>
    <row r="741" spans="1:7" ht="30" hidden="1" customHeight="1" outlineLevel="1" x14ac:dyDescent="0.2">
      <c r="A741" s="23" t="s">
        <v>129</v>
      </c>
      <c r="B741" s="235"/>
      <c r="C741" s="236"/>
      <c r="D741" s="236"/>
      <c r="E741" s="237"/>
      <c r="F741" s="145" t="s">
        <v>35</v>
      </c>
      <c r="G741" s="169"/>
    </row>
    <row r="742" spans="1:7" ht="30" hidden="1" customHeight="1" outlineLevel="1" x14ac:dyDescent="0.2">
      <c r="A742" s="162"/>
      <c r="B742" s="235"/>
      <c r="C742" s="236"/>
      <c r="D742" s="236"/>
      <c r="E742" s="237"/>
      <c r="F742" s="16"/>
      <c r="G742" s="8"/>
    </row>
    <row r="743" spans="1:7" ht="30" hidden="1" customHeight="1" outlineLevel="1" x14ac:dyDescent="0.2">
      <c r="A743" s="15" t="s">
        <v>139</v>
      </c>
      <c r="B743" s="235"/>
      <c r="C743" s="236"/>
      <c r="D743" s="236"/>
      <c r="E743" s="237"/>
      <c r="G743" s="8"/>
    </row>
    <row r="744" spans="1:7" ht="30" hidden="1" customHeight="1" outlineLevel="1" x14ac:dyDescent="0.2">
      <c r="A744" s="6" t="s">
        <v>476</v>
      </c>
      <c r="B744" s="235"/>
      <c r="C744" s="236"/>
      <c r="D744" s="236"/>
      <c r="E744" s="237"/>
      <c r="F744" s="10" t="s">
        <v>35</v>
      </c>
      <c r="G744" s="27"/>
    </row>
    <row r="745" spans="1:7" ht="30" hidden="1" customHeight="1" outlineLevel="1" x14ac:dyDescent="0.2">
      <c r="A745" s="18"/>
      <c r="B745" s="235"/>
      <c r="C745" s="236"/>
      <c r="D745" s="236"/>
      <c r="E745" s="237"/>
      <c r="F745" s="114"/>
      <c r="G745" s="27"/>
    </row>
    <row r="746" spans="1:7" ht="66" hidden="1" customHeight="1" outlineLevel="1" x14ac:dyDescent="0.2">
      <c r="A746" s="250" t="s">
        <v>142</v>
      </c>
      <c r="B746" s="251"/>
      <c r="C746" s="251"/>
      <c r="D746" s="251"/>
      <c r="E746" s="251"/>
      <c r="F746" s="252"/>
      <c r="G746" s="14"/>
    </row>
    <row r="747" spans="1:7" ht="30" customHeight="1" x14ac:dyDescent="0.2">
      <c r="A747" s="6"/>
      <c r="B747" s="253"/>
      <c r="C747" s="254"/>
      <c r="D747" s="254"/>
      <c r="E747" s="255"/>
      <c r="F747" s="17"/>
      <c r="G747" s="8"/>
    </row>
    <row r="748" spans="1:7" ht="30" customHeight="1" x14ac:dyDescent="0.15">
      <c r="A748" s="297" t="s">
        <v>182</v>
      </c>
      <c r="B748" s="298"/>
      <c r="C748" s="142" t="s">
        <v>140</v>
      </c>
      <c r="D748" s="142" t="s">
        <v>35</v>
      </c>
      <c r="E748" s="299" t="s">
        <v>58</v>
      </c>
      <c r="F748" s="263"/>
      <c r="G748" s="144" t="s">
        <v>22</v>
      </c>
    </row>
    <row r="749" spans="1:7" ht="59.25" customHeight="1" collapsed="1" x14ac:dyDescent="0.15">
      <c r="A749" s="300" t="s">
        <v>256</v>
      </c>
      <c r="B749" s="301"/>
      <c r="C749" s="301"/>
      <c r="D749" s="301"/>
      <c r="E749" s="301"/>
      <c r="F749" s="301"/>
      <c r="G749" s="302"/>
    </row>
    <row r="750" spans="1:7" s="173" customFormat="1" ht="30" hidden="1" customHeight="1" outlineLevel="1" x14ac:dyDescent="0.2">
      <c r="A750" s="170" t="s">
        <v>183</v>
      </c>
      <c r="B750" s="294" t="s">
        <v>235</v>
      </c>
      <c r="C750" s="295"/>
      <c r="D750" s="295"/>
      <c r="E750" s="296"/>
      <c r="F750" s="171" t="s">
        <v>59</v>
      </c>
      <c r="G750" s="172" t="s">
        <v>64</v>
      </c>
    </row>
    <row r="751" spans="1:7" ht="30" hidden="1" customHeight="1" outlineLevel="1" x14ac:dyDescent="0.2">
      <c r="A751" s="18" t="s">
        <v>184</v>
      </c>
      <c r="B751" s="235"/>
      <c r="C751" s="236"/>
      <c r="D751" s="236"/>
      <c r="E751" s="237"/>
      <c r="F751" s="10" t="s">
        <v>22</v>
      </c>
      <c r="G751" s="151">
        <f>IF(F751="Yes",250000,0)</f>
        <v>0</v>
      </c>
    </row>
    <row r="752" spans="1:7" ht="30" hidden="1" customHeight="1" outlineLevel="1" x14ac:dyDescent="0.2">
      <c r="A752" s="18"/>
      <c r="B752" s="235"/>
      <c r="C752" s="236"/>
      <c r="D752" s="236"/>
      <c r="E752" s="237"/>
      <c r="F752" s="10"/>
      <c r="G752" s="151"/>
    </row>
    <row r="753" spans="1:7" ht="66" hidden="1" customHeight="1" outlineLevel="1" x14ac:dyDescent="0.2">
      <c r="A753" s="250" t="s">
        <v>142</v>
      </c>
      <c r="B753" s="251"/>
      <c r="C753" s="251"/>
      <c r="D753" s="251"/>
      <c r="E753" s="251"/>
      <c r="F753" s="252"/>
      <c r="G753" s="14"/>
    </row>
    <row r="754" spans="1:7" ht="30" customHeight="1" x14ac:dyDescent="0.2">
      <c r="A754" s="6"/>
      <c r="B754" s="253"/>
      <c r="C754" s="254"/>
      <c r="D754" s="254"/>
      <c r="E754" s="255"/>
      <c r="F754" s="147"/>
      <c r="G754" s="151"/>
    </row>
    <row r="755" spans="1:7" ht="30" customHeight="1" x14ac:dyDescent="0.15">
      <c r="A755" s="115" t="s">
        <v>185</v>
      </c>
      <c r="B755" s="116"/>
      <c r="C755" s="142" t="s">
        <v>140</v>
      </c>
      <c r="D755" s="142" t="s">
        <v>35</v>
      </c>
      <c r="E755" s="148" t="s">
        <v>58</v>
      </c>
      <c r="F755" s="143"/>
      <c r="G755" s="144" t="s">
        <v>22</v>
      </c>
    </row>
    <row r="756" spans="1:7" ht="120" customHeight="1" collapsed="1" x14ac:dyDescent="0.2">
      <c r="A756" s="291" t="s">
        <v>647</v>
      </c>
      <c r="B756" s="292"/>
      <c r="C756" s="292"/>
      <c r="D756" s="292"/>
      <c r="E756" s="292"/>
      <c r="F756" s="292"/>
      <c r="G756" s="293"/>
    </row>
    <row r="757" spans="1:7" s="135" customFormat="1" ht="30" hidden="1" customHeight="1" outlineLevel="1" x14ac:dyDescent="0.2">
      <c r="A757" s="170" t="s">
        <v>186</v>
      </c>
      <c r="B757" s="294" t="s">
        <v>235</v>
      </c>
      <c r="C757" s="295"/>
      <c r="D757" s="295"/>
      <c r="E757" s="296"/>
      <c r="F757" s="174" t="s">
        <v>59</v>
      </c>
      <c r="G757" s="172" t="s">
        <v>64</v>
      </c>
    </row>
    <row r="758" spans="1:7" s="135" customFormat="1" ht="30" hidden="1" customHeight="1" outlineLevel="1" x14ac:dyDescent="0.2">
      <c r="A758" s="162" t="s">
        <v>187</v>
      </c>
      <c r="B758" s="289"/>
      <c r="C758" s="269"/>
      <c r="D758" s="269"/>
      <c r="E758" s="290"/>
      <c r="F758" s="16"/>
      <c r="G758" s="156"/>
    </row>
    <row r="759" spans="1:7" ht="30" hidden="1" customHeight="1" outlineLevel="1" x14ac:dyDescent="0.2">
      <c r="A759" s="18" t="s">
        <v>41</v>
      </c>
      <c r="B759" s="289"/>
      <c r="C759" s="269"/>
      <c r="D759" s="269"/>
      <c r="E759" s="290"/>
      <c r="F759" s="10" t="s">
        <v>22</v>
      </c>
      <c r="G759" s="151">
        <f>IF(F759="Yes",1,0)</f>
        <v>0</v>
      </c>
    </row>
    <row r="760" spans="1:7" ht="15" hidden="1" customHeight="1" outlineLevel="2" x14ac:dyDescent="0.2">
      <c r="A760" s="18" t="s">
        <v>189</v>
      </c>
      <c r="B760" s="289"/>
      <c r="C760" s="269"/>
      <c r="D760" s="269"/>
      <c r="E760" s="290"/>
      <c r="F760" s="10"/>
      <c r="G760" s="151">
        <f>IF(F759="Yes",110000,0)</f>
        <v>0</v>
      </c>
    </row>
    <row r="761" spans="1:7" ht="15" hidden="1" customHeight="1" outlineLevel="2" x14ac:dyDescent="0.2">
      <c r="A761" s="18" t="s">
        <v>190</v>
      </c>
      <c r="B761" s="289"/>
      <c r="C761" s="269"/>
      <c r="D761" s="269"/>
      <c r="E761" s="290"/>
      <c r="F761" s="10"/>
      <c r="G761" s="151">
        <f>IF(F759="Yes",67500,0)</f>
        <v>0</v>
      </c>
    </row>
    <row r="762" spans="1:7" ht="30" hidden="1" customHeight="1" outlineLevel="1" x14ac:dyDescent="0.2">
      <c r="A762" s="18" t="s">
        <v>191</v>
      </c>
      <c r="B762" s="289"/>
      <c r="C762" s="269"/>
      <c r="D762" s="269"/>
      <c r="E762" s="290"/>
      <c r="F762" s="10" t="s">
        <v>22</v>
      </c>
      <c r="G762" s="151">
        <f>IF(F762="Yes",1,0)</f>
        <v>0</v>
      </c>
    </row>
    <row r="763" spans="1:7" ht="15" hidden="1" customHeight="1" outlineLevel="2" x14ac:dyDescent="0.2">
      <c r="A763" s="18" t="s">
        <v>192</v>
      </c>
      <c r="B763" s="289"/>
      <c r="C763" s="269"/>
      <c r="D763" s="269"/>
      <c r="E763" s="290"/>
      <c r="F763" s="10"/>
      <c r="G763" s="151">
        <f>IF(F762="Yes",300000,0)</f>
        <v>0</v>
      </c>
    </row>
    <row r="764" spans="1:7" ht="15" hidden="1" customHeight="1" outlineLevel="2" x14ac:dyDescent="0.2">
      <c r="A764" s="18" t="s">
        <v>190</v>
      </c>
      <c r="B764" s="289"/>
      <c r="C764" s="269"/>
      <c r="D764" s="269"/>
      <c r="E764" s="290"/>
      <c r="F764" s="10"/>
      <c r="G764" s="151">
        <f>IF(F762="Yes",150500,0)</f>
        <v>0</v>
      </c>
    </row>
    <row r="765" spans="1:7" ht="15" hidden="1" customHeight="1" outlineLevel="2" x14ac:dyDescent="0.2">
      <c r="A765" s="18"/>
      <c r="B765" s="289"/>
      <c r="C765" s="269"/>
      <c r="D765" s="269"/>
      <c r="E765" s="290"/>
      <c r="F765" s="10"/>
      <c r="G765" s="151"/>
    </row>
    <row r="766" spans="1:7" s="135" customFormat="1" ht="30" hidden="1" customHeight="1" outlineLevel="1" x14ac:dyDescent="0.2">
      <c r="A766" s="162" t="s">
        <v>188</v>
      </c>
      <c r="B766" s="289"/>
      <c r="C766" s="269"/>
      <c r="D766" s="269"/>
      <c r="E766" s="290"/>
      <c r="F766" s="16"/>
      <c r="G766" s="156"/>
    </row>
    <row r="767" spans="1:7" ht="30" hidden="1" customHeight="1" outlineLevel="1" x14ac:dyDescent="0.2">
      <c r="A767" s="18" t="s">
        <v>41</v>
      </c>
      <c r="B767" s="289"/>
      <c r="C767" s="269"/>
      <c r="D767" s="269"/>
      <c r="E767" s="290"/>
      <c r="F767" s="10" t="s">
        <v>22</v>
      </c>
      <c r="G767" s="151">
        <f>IF(F767="Yes",1,0)</f>
        <v>0</v>
      </c>
    </row>
    <row r="768" spans="1:7" ht="15" hidden="1" customHeight="1" outlineLevel="2" x14ac:dyDescent="0.2">
      <c r="A768" s="18" t="s">
        <v>192</v>
      </c>
      <c r="B768" s="289"/>
      <c r="C768" s="269"/>
      <c r="D768" s="269"/>
      <c r="E768" s="290"/>
      <c r="F768" s="10"/>
      <c r="G768" s="151">
        <f>IF(F767="Yes",50000,0)</f>
        <v>0</v>
      </c>
    </row>
    <row r="769" spans="1:7" ht="15" hidden="1" customHeight="1" outlineLevel="2" x14ac:dyDescent="0.2">
      <c r="A769" s="18" t="s">
        <v>190</v>
      </c>
      <c r="B769" s="289"/>
      <c r="C769" s="269"/>
      <c r="D769" s="269"/>
      <c r="E769" s="290"/>
      <c r="F769" s="10"/>
      <c r="G769" s="151">
        <f>IF(F767="Yes",25000,0)</f>
        <v>0</v>
      </c>
    </row>
    <row r="770" spans="1:7" ht="30" hidden="1" customHeight="1" outlineLevel="1" x14ac:dyDescent="0.2">
      <c r="A770" s="18" t="s">
        <v>191</v>
      </c>
      <c r="B770" s="289"/>
      <c r="C770" s="269"/>
      <c r="D770" s="269"/>
      <c r="E770" s="290"/>
      <c r="F770" s="10" t="s">
        <v>22</v>
      </c>
      <c r="G770" s="151">
        <f>IF(F770="Yes",1,0)</f>
        <v>0</v>
      </c>
    </row>
    <row r="771" spans="1:7" ht="15" hidden="1" customHeight="1" outlineLevel="2" x14ac:dyDescent="0.2">
      <c r="A771" s="18" t="s">
        <v>192</v>
      </c>
      <c r="B771" s="289"/>
      <c r="C771" s="269"/>
      <c r="D771" s="269"/>
      <c r="E771" s="290"/>
      <c r="F771" s="10"/>
      <c r="G771" s="151">
        <f>IF(F770="Yes",110000,0)</f>
        <v>0</v>
      </c>
    </row>
    <row r="772" spans="1:7" ht="15" hidden="1" customHeight="1" outlineLevel="2" x14ac:dyDescent="0.2">
      <c r="A772" s="18" t="s">
        <v>190</v>
      </c>
      <c r="B772" s="289"/>
      <c r="C772" s="269"/>
      <c r="D772" s="269"/>
      <c r="E772" s="290"/>
      <c r="F772" s="10"/>
      <c r="G772" s="151">
        <f>IF(F770="Yes",67500,0)</f>
        <v>0</v>
      </c>
    </row>
    <row r="773" spans="1:7" ht="30" hidden="1" customHeight="1" outlineLevel="1" x14ac:dyDescent="0.2">
      <c r="A773" s="18"/>
      <c r="B773" s="289"/>
      <c r="C773" s="269"/>
      <c r="D773" s="269"/>
      <c r="E773" s="290"/>
      <c r="F773" s="10"/>
      <c r="G773" s="151"/>
    </row>
    <row r="774" spans="1:7" ht="66" hidden="1" customHeight="1" outlineLevel="1" x14ac:dyDescent="0.2">
      <c r="A774" s="250" t="s">
        <v>142</v>
      </c>
      <c r="B774" s="251"/>
      <c r="C774" s="251"/>
      <c r="D774" s="251"/>
      <c r="E774" s="251"/>
      <c r="F774" s="252"/>
      <c r="G774" s="14"/>
    </row>
    <row r="775" spans="1:7" ht="30" customHeight="1" x14ac:dyDescent="0.2">
      <c r="A775" s="6"/>
      <c r="B775" s="253"/>
      <c r="C775" s="254"/>
      <c r="D775" s="254"/>
      <c r="E775" s="255"/>
      <c r="F775" s="147"/>
      <c r="G775" s="151"/>
    </row>
    <row r="776" spans="1:7" ht="30" customHeight="1" collapsed="1" x14ac:dyDescent="0.15">
      <c r="A776" s="262" t="s">
        <v>193</v>
      </c>
      <c r="B776" s="263"/>
      <c r="C776" s="142" t="s">
        <v>140</v>
      </c>
      <c r="D776" s="142" t="s">
        <v>35</v>
      </c>
      <c r="E776" s="148" t="s">
        <v>58</v>
      </c>
      <c r="F776" s="143"/>
      <c r="G776" s="144" t="s">
        <v>22</v>
      </c>
    </row>
    <row r="777" spans="1:7" ht="30" hidden="1" customHeight="1" outlineLevel="1" x14ac:dyDescent="0.2">
      <c r="A777" s="170" t="s">
        <v>186</v>
      </c>
      <c r="B777" s="260" t="s">
        <v>235</v>
      </c>
      <c r="C777" s="260"/>
      <c r="D777" s="260"/>
      <c r="E777" s="261"/>
      <c r="F777" s="171" t="s">
        <v>59</v>
      </c>
      <c r="G777" s="175" t="s">
        <v>64</v>
      </c>
    </row>
    <row r="778" spans="1:7" s="135" customFormat="1" ht="30" hidden="1" customHeight="1" outlineLevel="1" x14ac:dyDescent="0.2">
      <c r="A778" s="162" t="s">
        <v>194</v>
      </c>
      <c r="B778" s="256"/>
      <c r="C778" s="256"/>
      <c r="D778" s="256"/>
      <c r="E778" s="257"/>
      <c r="F778" s="10" t="s">
        <v>22</v>
      </c>
      <c r="G778" s="14">
        <f>SUBTOTAL(9,G779:G788)</f>
        <v>0</v>
      </c>
    </row>
    <row r="779" spans="1:7" ht="30" hidden="1" customHeight="1" outlineLevel="2" x14ac:dyDescent="0.2">
      <c r="A779" s="18" t="s">
        <v>195</v>
      </c>
      <c r="B779" s="256"/>
      <c r="C779" s="256"/>
      <c r="D779" s="256"/>
      <c r="E779" s="257"/>
      <c r="F779" s="10" t="s">
        <v>22</v>
      </c>
      <c r="G779" s="8">
        <v>0</v>
      </c>
    </row>
    <row r="780" spans="1:7" ht="30" hidden="1" customHeight="1" outlineLevel="2" x14ac:dyDescent="0.2">
      <c r="A780" s="18" t="s">
        <v>197</v>
      </c>
      <c r="B780" s="256"/>
      <c r="C780" s="256"/>
      <c r="D780" s="256"/>
      <c r="E780" s="257"/>
      <c r="F780" s="10" t="s">
        <v>22</v>
      </c>
      <c r="G780" s="8">
        <v>0</v>
      </c>
    </row>
    <row r="781" spans="1:7" ht="30" hidden="1" customHeight="1" outlineLevel="2" x14ac:dyDescent="0.2">
      <c r="A781" s="18" t="s">
        <v>198</v>
      </c>
      <c r="B781" s="256"/>
      <c r="C781" s="256"/>
      <c r="D781" s="256"/>
      <c r="E781" s="257"/>
      <c r="F781" s="10" t="s">
        <v>22</v>
      </c>
      <c r="G781" s="8">
        <v>0</v>
      </c>
    </row>
    <row r="782" spans="1:7" ht="30" hidden="1" customHeight="1" outlineLevel="2" x14ac:dyDescent="0.2">
      <c r="A782" s="18" t="s">
        <v>199</v>
      </c>
      <c r="B782" s="256"/>
      <c r="C782" s="256"/>
      <c r="D782" s="256"/>
      <c r="E782" s="257"/>
      <c r="F782" s="10" t="s">
        <v>22</v>
      </c>
      <c r="G782" s="8">
        <v>0</v>
      </c>
    </row>
    <row r="783" spans="1:7" ht="30" hidden="1" customHeight="1" outlineLevel="2" x14ac:dyDescent="0.2">
      <c r="A783" s="18" t="s">
        <v>200</v>
      </c>
      <c r="B783" s="256"/>
      <c r="C783" s="256"/>
      <c r="D783" s="256"/>
      <c r="E783" s="257"/>
      <c r="F783" s="10" t="s">
        <v>22</v>
      </c>
      <c r="G783" s="8">
        <v>0</v>
      </c>
    </row>
    <row r="784" spans="1:7" ht="30" hidden="1" customHeight="1" outlineLevel="2" x14ac:dyDescent="0.2">
      <c r="A784" s="18" t="s">
        <v>201</v>
      </c>
      <c r="B784" s="256"/>
      <c r="C784" s="256"/>
      <c r="D784" s="256"/>
      <c r="E784" s="257"/>
      <c r="F784" s="10" t="s">
        <v>22</v>
      </c>
      <c r="G784" s="8">
        <v>0</v>
      </c>
    </row>
    <row r="785" spans="1:7" ht="30" hidden="1" customHeight="1" outlineLevel="2" x14ac:dyDescent="0.2">
      <c r="A785" s="18" t="s">
        <v>202</v>
      </c>
      <c r="B785" s="256"/>
      <c r="C785" s="256"/>
      <c r="D785" s="256"/>
      <c r="E785" s="257"/>
      <c r="F785" s="10" t="s">
        <v>22</v>
      </c>
      <c r="G785" s="8">
        <v>0</v>
      </c>
    </row>
    <row r="786" spans="1:7" ht="30" hidden="1" customHeight="1" outlineLevel="2" x14ac:dyDescent="0.2">
      <c r="A786" s="18" t="s">
        <v>203</v>
      </c>
      <c r="B786" s="256"/>
      <c r="C786" s="256"/>
      <c r="D786" s="256"/>
      <c r="E786" s="257"/>
      <c r="F786" s="10" t="s">
        <v>22</v>
      </c>
      <c r="G786" s="8">
        <v>0</v>
      </c>
    </row>
    <row r="787" spans="1:7" ht="30" hidden="1" customHeight="1" outlineLevel="2" x14ac:dyDescent="0.2">
      <c r="A787" s="18" t="s">
        <v>204</v>
      </c>
      <c r="B787" s="256"/>
      <c r="C787" s="256"/>
      <c r="D787" s="256"/>
      <c r="E787" s="257"/>
      <c r="F787" s="10" t="s">
        <v>22</v>
      </c>
      <c r="G787" s="8">
        <v>0</v>
      </c>
    </row>
    <row r="788" spans="1:7" ht="30" hidden="1" customHeight="1" outlineLevel="2" x14ac:dyDescent="0.2">
      <c r="A788" s="18" t="s">
        <v>205</v>
      </c>
      <c r="B788" s="256"/>
      <c r="C788" s="256"/>
      <c r="D788" s="256"/>
      <c r="E788" s="257"/>
      <c r="F788" s="10" t="s">
        <v>22</v>
      </c>
      <c r="G788" s="8">
        <v>0</v>
      </c>
    </row>
    <row r="789" spans="1:7" ht="11.25" hidden="1" customHeight="1" outlineLevel="1" x14ac:dyDescent="0.2">
      <c r="A789" s="18"/>
      <c r="B789" s="256"/>
      <c r="C789" s="256"/>
      <c r="D789" s="256"/>
      <c r="E789" s="257"/>
      <c r="F789" s="10"/>
      <c r="G789" s="8"/>
    </row>
    <row r="790" spans="1:7" s="135" customFormat="1" ht="30" hidden="1" customHeight="1" outlineLevel="1" x14ac:dyDescent="0.2">
      <c r="A790" s="18" t="s">
        <v>196</v>
      </c>
      <c r="B790" s="258"/>
      <c r="C790" s="258"/>
      <c r="D790" s="258"/>
      <c r="E790" s="259"/>
      <c r="F790" s="10" t="s">
        <v>22</v>
      </c>
      <c r="G790" s="8">
        <f>SUBTOTAL(9,G791:G821)</f>
        <v>0</v>
      </c>
    </row>
    <row r="791" spans="1:7" ht="30" hidden="1" customHeight="1" outlineLevel="2" x14ac:dyDescent="0.2">
      <c r="A791" s="18" t="s">
        <v>206</v>
      </c>
      <c r="B791" s="256"/>
      <c r="C791" s="256"/>
      <c r="D791" s="256"/>
      <c r="E791" s="257"/>
      <c r="F791" s="10" t="s">
        <v>22</v>
      </c>
      <c r="G791" s="8">
        <v>0</v>
      </c>
    </row>
    <row r="792" spans="1:7" ht="30" hidden="1" customHeight="1" outlineLevel="2" x14ac:dyDescent="0.2">
      <c r="A792" s="18" t="s">
        <v>207</v>
      </c>
      <c r="B792" s="256"/>
      <c r="C792" s="256"/>
      <c r="D792" s="256"/>
      <c r="E792" s="257"/>
      <c r="F792" s="10" t="s">
        <v>22</v>
      </c>
      <c r="G792" s="8">
        <v>0</v>
      </c>
    </row>
    <row r="793" spans="1:7" ht="30" hidden="1" customHeight="1" outlineLevel="2" x14ac:dyDescent="0.2">
      <c r="A793" s="18" t="s">
        <v>208</v>
      </c>
      <c r="B793" s="256"/>
      <c r="C793" s="256"/>
      <c r="D793" s="256"/>
      <c r="E793" s="257"/>
      <c r="F793" s="10" t="s">
        <v>22</v>
      </c>
      <c r="G793" s="8">
        <v>0</v>
      </c>
    </row>
    <row r="794" spans="1:7" ht="30" hidden="1" customHeight="1" outlineLevel="2" x14ac:dyDescent="0.2">
      <c r="A794" s="18" t="s">
        <v>209</v>
      </c>
      <c r="B794" s="256"/>
      <c r="C794" s="256"/>
      <c r="D794" s="256"/>
      <c r="E794" s="257"/>
      <c r="F794" s="10" t="s">
        <v>22</v>
      </c>
      <c r="G794" s="8">
        <v>0</v>
      </c>
    </row>
    <row r="795" spans="1:7" ht="30" hidden="1" customHeight="1" outlineLevel="2" x14ac:dyDescent="0.2">
      <c r="A795" s="18" t="s">
        <v>242</v>
      </c>
      <c r="B795" s="256"/>
      <c r="C795" s="256"/>
      <c r="D795" s="256"/>
      <c r="E795" s="257"/>
      <c r="F795" s="10" t="s">
        <v>22</v>
      </c>
      <c r="G795" s="8">
        <v>0</v>
      </c>
    </row>
    <row r="796" spans="1:7" ht="30" hidden="1" customHeight="1" outlineLevel="2" x14ac:dyDescent="0.2">
      <c r="A796" s="18" t="s">
        <v>210</v>
      </c>
      <c r="B796" s="256"/>
      <c r="C796" s="256"/>
      <c r="D796" s="256"/>
      <c r="E796" s="257"/>
      <c r="F796" s="10" t="s">
        <v>22</v>
      </c>
      <c r="G796" s="8">
        <v>0</v>
      </c>
    </row>
    <row r="797" spans="1:7" ht="30" hidden="1" customHeight="1" outlineLevel="2" x14ac:dyDescent="0.2">
      <c r="A797" s="18" t="s">
        <v>211</v>
      </c>
      <c r="B797" s="256"/>
      <c r="C797" s="256"/>
      <c r="D797" s="256"/>
      <c r="E797" s="257"/>
      <c r="F797" s="10" t="s">
        <v>22</v>
      </c>
      <c r="G797" s="8">
        <v>0</v>
      </c>
    </row>
    <row r="798" spans="1:7" ht="30" hidden="1" customHeight="1" outlineLevel="2" x14ac:dyDescent="0.2">
      <c r="A798" s="18" t="s">
        <v>212</v>
      </c>
      <c r="B798" s="256"/>
      <c r="C798" s="256"/>
      <c r="D798" s="256"/>
      <c r="E798" s="257"/>
      <c r="F798" s="10" t="s">
        <v>22</v>
      </c>
      <c r="G798" s="8">
        <v>0</v>
      </c>
    </row>
    <row r="799" spans="1:7" ht="30" hidden="1" customHeight="1" outlineLevel="2" x14ac:dyDescent="0.2">
      <c r="A799" s="18" t="s">
        <v>213</v>
      </c>
      <c r="B799" s="256"/>
      <c r="C799" s="256"/>
      <c r="D799" s="256"/>
      <c r="E799" s="257"/>
      <c r="F799" s="10" t="s">
        <v>22</v>
      </c>
      <c r="G799" s="8">
        <v>0</v>
      </c>
    </row>
    <row r="800" spans="1:7" ht="30" hidden="1" customHeight="1" outlineLevel="2" x14ac:dyDescent="0.2">
      <c r="A800" s="18" t="s">
        <v>214</v>
      </c>
      <c r="B800" s="256"/>
      <c r="C800" s="256"/>
      <c r="D800" s="256"/>
      <c r="E800" s="257"/>
      <c r="F800" s="10" t="s">
        <v>22</v>
      </c>
      <c r="G800" s="8">
        <v>0</v>
      </c>
    </row>
    <row r="801" spans="1:7" ht="30" hidden="1" customHeight="1" outlineLevel="2" x14ac:dyDescent="0.2">
      <c r="A801" s="18" t="s">
        <v>215</v>
      </c>
      <c r="B801" s="256"/>
      <c r="C801" s="256"/>
      <c r="D801" s="256"/>
      <c r="E801" s="257"/>
      <c r="F801" s="10" t="s">
        <v>22</v>
      </c>
      <c r="G801" s="8">
        <v>0</v>
      </c>
    </row>
    <row r="802" spans="1:7" ht="30" hidden="1" customHeight="1" outlineLevel="2" x14ac:dyDescent="0.2">
      <c r="A802" s="18" t="s">
        <v>216</v>
      </c>
      <c r="B802" s="256"/>
      <c r="C802" s="256"/>
      <c r="D802" s="256"/>
      <c r="E802" s="257"/>
      <c r="F802" s="10" t="s">
        <v>22</v>
      </c>
      <c r="G802" s="8">
        <v>0</v>
      </c>
    </row>
    <row r="803" spans="1:7" ht="30" hidden="1" customHeight="1" outlineLevel="2" x14ac:dyDescent="0.2">
      <c r="A803" s="18" t="s">
        <v>217</v>
      </c>
      <c r="B803" s="256"/>
      <c r="C803" s="256"/>
      <c r="D803" s="256"/>
      <c r="E803" s="257"/>
      <c r="F803" s="10" t="s">
        <v>22</v>
      </c>
      <c r="G803" s="8">
        <v>0</v>
      </c>
    </row>
    <row r="804" spans="1:7" ht="30" hidden="1" customHeight="1" outlineLevel="2" x14ac:dyDescent="0.2">
      <c r="A804" s="18" t="s">
        <v>218</v>
      </c>
      <c r="B804" s="256"/>
      <c r="C804" s="256"/>
      <c r="D804" s="256"/>
      <c r="E804" s="257"/>
      <c r="F804" s="10" t="s">
        <v>22</v>
      </c>
      <c r="G804" s="8"/>
    </row>
    <row r="805" spans="1:7" ht="30" hidden="1" customHeight="1" outlineLevel="2" x14ac:dyDescent="0.2">
      <c r="A805" s="37" t="s">
        <v>219</v>
      </c>
      <c r="B805" s="258"/>
      <c r="C805" s="258"/>
      <c r="D805" s="258"/>
      <c r="E805" s="259"/>
      <c r="F805" s="176" t="s">
        <v>220</v>
      </c>
      <c r="G805" s="8">
        <v>0</v>
      </c>
    </row>
    <row r="806" spans="1:7" ht="30" hidden="1" customHeight="1" outlineLevel="2" x14ac:dyDescent="0.2">
      <c r="A806" s="18" t="s">
        <v>221</v>
      </c>
      <c r="B806" s="256"/>
      <c r="C806" s="256"/>
      <c r="D806" s="256"/>
      <c r="E806" s="257"/>
      <c r="F806" s="10" t="s">
        <v>22</v>
      </c>
      <c r="G806" s="8">
        <v>0</v>
      </c>
    </row>
    <row r="807" spans="1:7" ht="30" hidden="1" customHeight="1" outlineLevel="2" x14ac:dyDescent="0.2">
      <c r="A807" s="18" t="s">
        <v>222</v>
      </c>
      <c r="B807" s="256"/>
      <c r="C807" s="256"/>
      <c r="D807" s="256"/>
      <c r="E807" s="257"/>
      <c r="F807" s="10" t="s">
        <v>22</v>
      </c>
      <c r="G807" s="8">
        <v>0</v>
      </c>
    </row>
    <row r="808" spans="1:7" ht="30" hidden="1" customHeight="1" outlineLevel="2" x14ac:dyDescent="0.2">
      <c r="A808" s="18" t="s">
        <v>223</v>
      </c>
      <c r="B808" s="256"/>
      <c r="C808" s="256"/>
      <c r="D808" s="256"/>
      <c r="E808" s="257"/>
      <c r="F808" s="10" t="s">
        <v>22</v>
      </c>
      <c r="G808" s="8">
        <v>0</v>
      </c>
    </row>
    <row r="809" spans="1:7" ht="30" hidden="1" customHeight="1" outlineLevel="2" x14ac:dyDescent="0.2">
      <c r="A809" s="18" t="s">
        <v>224</v>
      </c>
      <c r="B809" s="256"/>
      <c r="C809" s="256"/>
      <c r="D809" s="256"/>
      <c r="E809" s="257"/>
      <c r="F809" s="10" t="s">
        <v>22</v>
      </c>
      <c r="G809" s="8">
        <v>0</v>
      </c>
    </row>
    <row r="810" spans="1:7" ht="30" hidden="1" customHeight="1" outlineLevel="2" x14ac:dyDescent="0.2">
      <c r="A810" s="18" t="s">
        <v>225</v>
      </c>
      <c r="B810" s="256"/>
      <c r="C810" s="256"/>
      <c r="D810" s="256"/>
      <c r="E810" s="257"/>
      <c r="F810" s="10" t="s">
        <v>22</v>
      </c>
      <c r="G810" s="8">
        <v>0</v>
      </c>
    </row>
    <row r="811" spans="1:7" ht="30" hidden="1" customHeight="1" outlineLevel="2" x14ac:dyDescent="0.2">
      <c r="A811" s="18" t="s">
        <v>226</v>
      </c>
      <c r="B811" s="256"/>
      <c r="C811" s="256"/>
      <c r="D811" s="256"/>
      <c r="E811" s="257"/>
      <c r="F811" s="10" t="s">
        <v>22</v>
      </c>
      <c r="G811" s="8">
        <v>0</v>
      </c>
    </row>
    <row r="812" spans="1:7" ht="30" hidden="1" customHeight="1" outlineLevel="2" x14ac:dyDescent="0.2">
      <c r="A812" s="18" t="s">
        <v>227</v>
      </c>
      <c r="B812" s="256"/>
      <c r="C812" s="256"/>
      <c r="D812" s="256"/>
      <c r="E812" s="257"/>
      <c r="F812" s="10" t="s">
        <v>22</v>
      </c>
      <c r="G812" s="8">
        <v>0</v>
      </c>
    </row>
    <row r="813" spans="1:7" ht="30" hidden="1" customHeight="1" outlineLevel="2" x14ac:dyDescent="0.2">
      <c r="A813" s="18" t="s">
        <v>228</v>
      </c>
      <c r="B813" s="256"/>
      <c r="C813" s="256"/>
      <c r="D813" s="256"/>
      <c r="E813" s="257"/>
      <c r="F813" s="10" t="s">
        <v>22</v>
      </c>
      <c r="G813" s="8">
        <v>0</v>
      </c>
    </row>
    <row r="814" spans="1:7" ht="30" hidden="1" customHeight="1" outlineLevel="2" x14ac:dyDescent="0.2">
      <c r="A814" s="18" t="s">
        <v>229</v>
      </c>
      <c r="B814" s="256"/>
      <c r="C814" s="256"/>
      <c r="D814" s="256"/>
      <c r="E814" s="257"/>
      <c r="F814" s="10" t="s">
        <v>22</v>
      </c>
      <c r="G814" s="8">
        <v>0</v>
      </c>
    </row>
    <row r="815" spans="1:7" ht="30" hidden="1" customHeight="1" outlineLevel="2" x14ac:dyDescent="0.2">
      <c r="A815" s="18" t="s">
        <v>230</v>
      </c>
      <c r="B815" s="258"/>
      <c r="C815" s="258"/>
      <c r="D815" s="258"/>
      <c r="E815" s="259"/>
      <c r="F815" s="10" t="s">
        <v>336</v>
      </c>
      <c r="G815" s="8"/>
    </row>
    <row r="816" spans="1:7" ht="30" hidden="1" customHeight="1" outlineLevel="2" x14ac:dyDescent="0.2">
      <c r="A816" s="37" t="s">
        <v>326</v>
      </c>
      <c r="B816" s="236"/>
      <c r="C816" s="236"/>
      <c r="D816" s="236"/>
      <c r="E816" s="237"/>
      <c r="F816" s="155" t="str">
        <f>IF(F815="Group J","No","Yes")</f>
        <v>No</v>
      </c>
      <c r="G816" s="8"/>
    </row>
    <row r="817" spans="1:7" ht="30" hidden="1" customHeight="1" outlineLevel="2" x14ac:dyDescent="0.2">
      <c r="A817" s="177" t="s">
        <v>327</v>
      </c>
      <c r="B817" s="258"/>
      <c r="C817" s="258"/>
      <c r="D817" s="258"/>
      <c r="E817" s="259"/>
      <c r="F817" s="10" t="s">
        <v>22</v>
      </c>
      <c r="G817" s="8"/>
    </row>
    <row r="818" spans="1:7" ht="30" hidden="1" customHeight="1" outlineLevel="2" x14ac:dyDescent="0.2">
      <c r="A818" s="37" t="s">
        <v>231</v>
      </c>
      <c r="B818" s="258"/>
      <c r="C818" s="258"/>
      <c r="D818" s="258"/>
      <c r="E818" s="259"/>
      <c r="F818" s="10" t="s">
        <v>467</v>
      </c>
      <c r="G818" s="8"/>
    </row>
    <row r="819" spans="1:7" ht="30" hidden="1" customHeight="1" outlineLevel="2" x14ac:dyDescent="0.2">
      <c r="A819" s="18" t="s">
        <v>232</v>
      </c>
      <c r="B819" s="256"/>
      <c r="C819" s="256"/>
      <c r="D819" s="256"/>
      <c r="E819" s="257"/>
      <c r="F819" s="10" t="s">
        <v>22</v>
      </c>
      <c r="G819" s="8">
        <v>0</v>
      </c>
    </row>
    <row r="820" spans="1:7" ht="30" hidden="1" customHeight="1" outlineLevel="2" x14ac:dyDescent="0.2">
      <c r="A820" s="18" t="s">
        <v>233</v>
      </c>
      <c r="B820" s="256"/>
      <c r="C820" s="256"/>
      <c r="D820" s="256"/>
      <c r="E820" s="257"/>
      <c r="F820" s="10" t="s">
        <v>22</v>
      </c>
      <c r="G820" s="8">
        <v>0</v>
      </c>
    </row>
    <row r="821" spans="1:7" ht="30" hidden="1" customHeight="1" outlineLevel="2" x14ac:dyDescent="0.2">
      <c r="A821" s="18" t="s">
        <v>234</v>
      </c>
      <c r="B821" s="256"/>
      <c r="C821" s="256"/>
      <c r="D821" s="256"/>
      <c r="E821" s="257"/>
      <c r="F821" s="10" t="s">
        <v>22</v>
      </c>
      <c r="G821" s="8">
        <v>0</v>
      </c>
    </row>
    <row r="822" spans="1:7" ht="30" hidden="1" customHeight="1" outlineLevel="2" x14ac:dyDescent="0.2">
      <c r="A822" s="264"/>
      <c r="B822" s="236"/>
      <c r="C822" s="236"/>
      <c r="D822" s="236"/>
      <c r="E822" s="236"/>
      <c r="F822" s="237"/>
      <c r="G822" s="8"/>
    </row>
    <row r="823" spans="1:7" ht="66" hidden="1" customHeight="1" outlineLevel="1" x14ac:dyDescent="0.2">
      <c r="A823" s="250" t="s">
        <v>142</v>
      </c>
      <c r="B823" s="288"/>
      <c r="C823" s="288"/>
      <c r="D823" s="288"/>
      <c r="E823" s="288"/>
      <c r="F823" s="288"/>
      <c r="G823" s="14"/>
    </row>
    <row r="824" spans="1:7" ht="30" customHeight="1" thickBot="1" x14ac:dyDescent="0.25">
      <c r="A824" s="18"/>
      <c r="B824" s="230"/>
      <c r="C824" s="230"/>
      <c r="D824" s="230"/>
      <c r="E824" s="231"/>
      <c r="F824" s="178"/>
      <c r="G824" s="151"/>
    </row>
    <row r="825" spans="1:7" ht="30" customHeight="1" x14ac:dyDescent="0.15">
      <c r="A825" s="232" t="s">
        <v>130</v>
      </c>
      <c r="B825" s="233"/>
      <c r="C825" s="233"/>
      <c r="D825" s="233"/>
      <c r="E825" s="233"/>
      <c r="F825" s="233"/>
      <c r="G825" s="234"/>
    </row>
    <row r="826" spans="1:7" ht="30" customHeight="1" x14ac:dyDescent="0.2">
      <c r="A826" s="3" t="s">
        <v>131</v>
      </c>
      <c r="B826" s="235"/>
      <c r="C826" s="236"/>
      <c r="D826" s="237"/>
      <c r="E826" s="16" t="s">
        <v>139</v>
      </c>
      <c r="F826" s="16" t="s">
        <v>59</v>
      </c>
      <c r="G826" s="33" t="s">
        <v>132</v>
      </c>
    </row>
    <row r="827" spans="1:7" ht="30" customHeight="1" x14ac:dyDescent="0.2">
      <c r="A827" s="18" t="s">
        <v>655</v>
      </c>
      <c r="B827" s="235"/>
      <c r="C827" s="236"/>
      <c r="D827" s="237"/>
      <c r="E827" s="10" t="s">
        <v>35</v>
      </c>
      <c r="F827" s="10" t="s">
        <v>22</v>
      </c>
      <c r="G827" s="158" t="s">
        <v>22</v>
      </c>
    </row>
    <row r="828" spans="1:7" ht="30" customHeight="1" x14ac:dyDescent="0.2">
      <c r="A828" s="18" t="s">
        <v>656</v>
      </c>
      <c r="B828" s="235"/>
      <c r="C828" s="236"/>
      <c r="D828" s="237"/>
      <c r="E828" s="10" t="s">
        <v>35</v>
      </c>
      <c r="F828" s="10" t="s">
        <v>22</v>
      </c>
      <c r="G828" s="158" t="s">
        <v>22</v>
      </c>
    </row>
    <row r="829" spans="1:7" ht="30" customHeight="1" x14ac:dyDescent="0.2">
      <c r="A829" s="18" t="s">
        <v>657</v>
      </c>
      <c r="B829" s="235"/>
      <c r="C829" s="236"/>
      <c r="D829" s="237"/>
      <c r="E829" s="10" t="s">
        <v>35</v>
      </c>
      <c r="F829" s="10" t="s">
        <v>22</v>
      </c>
      <c r="G829" s="158" t="s">
        <v>22</v>
      </c>
    </row>
    <row r="830" spans="1:7" ht="30" customHeight="1" x14ac:dyDescent="0.2">
      <c r="A830" s="18" t="s">
        <v>134</v>
      </c>
      <c r="B830" s="235"/>
      <c r="C830" s="236"/>
      <c r="D830" s="237"/>
      <c r="E830" s="10" t="s">
        <v>35</v>
      </c>
      <c r="F830" s="10" t="s">
        <v>22</v>
      </c>
      <c r="G830" s="158" t="s">
        <v>22</v>
      </c>
    </row>
    <row r="831" spans="1:7" ht="30" customHeight="1" x14ac:dyDescent="0.2">
      <c r="A831" s="18" t="s">
        <v>658</v>
      </c>
      <c r="B831" s="235"/>
      <c r="C831" s="236"/>
      <c r="D831" s="237"/>
      <c r="E831" s="10" t="s">
        <v>35</v>
      </c>
      <c r="F831" s="10" t="s">
        <v>22</v>
      </c>
      <c r="G831" s="158" t="s">
        <v>22</v>
      </c>
    </row>
    <row r="832" spans="1:7" ht="30" customHeight="1" x14ac:dyDescent="0.2">
      <c r="A832" s="18" t="s">
        <v>659</v>
      </c>
      <c r="B832" s="235"/>
      <c r="C832" s="236"/>
      <c r="D832" s="237"/>
      <c r="E832" s="10" t="s">
        <v>35</v>
      </c>
      <c r="F832" s="10" t="s">
        <v>22</v>
      </c>
      <c r="G832" s="158" t="s">
        <v>22</v>
      </c>
    </row>
    <row r="833" spans="1:9" ht="30" customHeight="1" x14ac:dyDescent="0.2">
      <c r="A833" s="18" t="s">
        <v>660</v>
      </c>
      <c r="B833" s="235"/>
      <c r="C833" s="236"/>
      <c r="D833" s="237"/>
      <c r="E833" s="10" t="s">
        <v>35</v>
      </c>
      <c r="F833" s="10" t="s">
        <v>22</v>
      </c>
      <c r="G833" s="158" t="s">
        <v>22</v>
      </c>
    </row>
    <row r="834" spans="1:9" ht="30" customHeight="1" thickBot="1" x14ac:dyDescent="0.25">
      <c r="A834" s="18"/>
      <c r="B834" s="235"/>
      <c r="C834" s="236"/>
      <c r="D834" s="237"/>
      <c r="E834" s="10"/>
      <c r="F834" s="10"/>
      <c r="G834" s="8"/>
    </row>
    <row r="835" spans="1:9" ht="30" customHeight="1" collapsed="1" thickBot="1" x14ac:dyDescent="0.2">
      <c r="A835" s="247" t="s">
        <v>248</v>
      </c>
      <c r="B835" s="248"/>
      <c r="C835" s="248"/>
      <c r="D835" s="248"/>
      <c r="E835" s="248"/>
      <c r="F835" s="248"/>
      <c r="G835" s="249"/>
    </row>
    <row r="836" spans="1:9" ht="30" hidden="1" customHeight="1" outlineLevel="1" x14ac:dyDescent="0.2">
      <c r="A836" s="179" t="s">
        <v>56</v>
      </c>
      <c r="B836" s="180"/>
      <c r="C836" s="181"/>
      <c r="D836" s="182"/>
      <c r="E836" s="181"/>
      <c r="F836" s="183"/>
      <c r="G836" s="184">
        <v>0</v>
      </c>
    </row>
    <row r="837" spans="1:9" ht="30" hidden="1" customHeight="1" outlineLevel="1" x14ac:dyDescent="0.2">
      <c r="A837" s="185" t="s">
        <v>246</v>
      </c>
      <c r="B837" s="186"/>
      <c r="C837" s="187"/>
      <c r="D837" s="188"/>
      <c r="E837" s="187"/>
      <c r="F837" s="189"/>
      <c r="G837" s="190">
        <v>0</v>
      </c>
    </row>
    <row r="838" spans="1:9" ht="30" hidden="1" customHeight="1" outlineLevel="1" x14ac:dyDescent="0.2">
      <c r="A838" s="185" t="s">
        <v>474</v>
      </c>
      <c r="B838" s="186"/>
      <c r="C838" s="187"/>
      <c r="D838" s="188"/>
      <c r="E838" s="187"/>
      <c r="F838" s="189"/>
      <c r="G838" s="190">
        <v>0</v>
      </c>
    </row>
    <row r="839" spans="1:9" ht="30" hidden="1" customHeight="1" outlineLevel="1" x14ac:dyDescent="0.2">
      <c r="A839" s="185" t="s">
        <v>170</v>
      </c>
      <c r="B839" s="191"/>
      <c r="C839" s="187"/>
      <c r="D839" s="188"/>
      <c r="E839" s="187"/>
      <c r="F839" s="192"/>
      <c r="G839" s="190">
        <v>0</v>
      </c>
    </row>
    <row r="840" spans="1:9" ht="30" hidden="1" customHeight="1" outlineLevel="1" x14ac:dyDescent="0.2">
      <c r="A840" s="185" t="s">
        <v>247</v>
      </c>
      <c r="B840" s="191"/>
      <c r="C840" s="187"/>
      <c r="D840" s="188"/>
      <c r="E840" s="187"/>
      <c r="F840" s="189"/>
      <c r="G840" s="190">
        <v>0</v>
      </c>
    </row>
    <row r="841" spans="1:9" ht="30" hidden="1" customHeight="1" outlineLevel="1" thickBot="1" x14ac:dyDescent="0.25">
      <c r="A841" s="185" t="s">
        <v>166</v>
      </c>
      <c r="B841" s="191"/>
      <c r="C841" s="187"/>
      <c r="D841" s="188"/>
      <c r="E841" s="187"/>
      <c r="F841" s="189"/>
      <c r="G841" s="193">
        <f>SUM(G836:G840)</f>
        <v>0</v>
      </c>
    </row>
    <row r="842" spans="1:9" ht="10.5" customHeight="1" collapsed="1" x14ac:dyDescent="0.2">
      <c r="A842" s="268"/>
      <c r="B842" s="269"/>
      <c r="C842" s="269"/>
      <c r="D842" s="269"/>
      <c r="E842" s="269"/>
      <c r="F842" s="269"/>
      <c r="G842" s="270"/>
    </row>
    <row r="843" spans="1:9" ht="30" hidden="1" customHeight="1" outlineLevel="1" x14ac:dyDescent="0.2">
      <c r="A843" s="185" t="s">
        <v>57</v>
      </c>
      <c r="B843" s="191"/>
      <c r="C843" s="187"/>
      <c r="D843" s="188"/>
      <c r="E843" s="187"/>
      <c r="F843" s="189"/>
      <c r="G843" s="190">
        <v>0</v>
      </c>
    </row>
    <row r="844" spans="1:9" ht="30" hidden="1" customHeight="1" outlineLevel="1" x14ac:dyDescent="0.2">
      <c r="A844" s="185" t="s">
        <v>249</v>
      </c>
      <c r="B844" s="191"/>
      <c r="C844" s="187"/>
      <c r="D844" s="188"/>
      <c r="E844" s="187"/>
      <c r="F844" s="192"/>
      <c r="G844" s="190">
        <v>0</v>
      </c>
      <c r="I844" s="9" t="str">
        <f>A844</f>
        <v xml:space="preserve">MONTHLY SASRIA </v>
      </c>
    </row>
    <row r="845" spans="1:9" ht="30" hidden="1" customHeight="1" outlineLevel="1" x14ac:dyDescent="0.2">
      <c r="A845" s="185" t="s">
        <v>475</v>
      </c>
      <c r="B845" s="186"/>
      <c r="C845" s="187"/>
      <c r="D845" s="188"/>
      <c r="E845" s="187"/>
      <c r="F845" s="189"/>
      <c r="G845" s="190">
        <v>0</v>
      </c>
    </row>
    <row r="846" spans="1:9" ht="30" hidden="1" customHeight="1" outlineLevel="1" x14ac:dyDescent="0.2">
      <c r="A846" s="185" t="s">
        <v>169</v>
      </c>
      <c r="B846" s="191"/>
      <c r="C846" s="187"/>
      <c r="D846" s="188"/>
      <c r="E846" s="187"/>
      <c r="F846" s="192"/>
      <c r="G846" s="190">
        <v>0</v>
      </c>
    </row>
    <row r="847" spans="1:9" ht="30" hidden="1" customHeight="1" outlineLevel="1" x14ac:dyDescent="0.2">
      <c r="A847" s="185" t="s">
        <v>245</v>
      </c>
      <c r="B847" s="191"/>
      <c r="C847" s="187"/>
      <c r="D847" s="194"/>
      <c r="E847" s="187"/>
      <c r="F847" s="187"/>
      <c r="G847" s="190">
        <v>0</v>
      </c>
    </row>
    <row r="848" spans="1:9" ht="30" hidden="1" customHeight="1" outlineLevel="1" thickBot="1" x14ac:dyDescent="0.25">
      <c r="A848" s="185" t="s">
        <v>137</v>
      </c>
      <c r="B848" s="191"/>
      <c r="C848" s="187"/>
      <c r="D848" s="188"/>
      <c r="E848" s="187"/>
      <c r="F848" s="189"/>
      <c r="G848" s="193">
        <f>SUM(G843:G847)</f>
        <v>0</v>
      </c>
    </row>
    <row r="849" spans="1:7" ht="13.5" customHeight="1" thickBot="1" x14ac:dyDescent="0.25">
      <c r="A849" s="185"/>
      <c r="B849" s="191"/>
      <c r="C849" s="187"/>
      <c r="D849" s="188"/>
      <c r="E849" s="187"/>
      <c r="F849" s="189"/>
      <c r="G849" s="190"/>
    </row>
    <row r="850" spans="1:7" ht="30" customHeight="1" x14ac:dyDescent="0.15">
      <c r="A850" s="232" t="s">
        <v>136</v>
      </c>
      <c r="B850" s="233"/>
      <c r="C850" s="233"/>
      <c r="D850" s="233"/>
      <c r="E850" s="233"/>
      <c r="F850" s="243" t="s">
        <v>165</v>
      </c>
      <c r="G850" s="244"/>
    </row>
    <row r="851" spans="1:7" ht="35.25" customHeight="1" x14ac:dyDescent="0.2">
      <c r="A851" s="245" t="s">
        <v>164</v>
      </c>
      <c r="B851" s="246"/>
      <c r="C851" s="246"/>
      <c r="D851" s="246"/>
      <c r="E851" s="246"/>
      <c r="F851" s="238" t="s">
        <v>35</v>
      </c>
      <c r="G851" s="239"/>
    </row>
    <row r="852" spans="1:7" ht="35.25" customHeight="1" x14ac:dyDescent="0.2">
      <c r="A852" s="271" t="s">
        <v>257</v>
      </c>
      <c r="B852" s="272"/>
      <c r="C852" s="272"/>
      <c r="D852" s="272"/>
      <c r="E852" s="272"/>
      <c r="F852" s="238" t="s">
        <v>35</v>
      </c>
      <c r="G852" s="239"/>
    </row>
    <row r="853" spans="1:7" ht="35.25" customHeight="1" x14ac:dyDescent="0.15">
      <c r="A853" s="273"/>
      <c r="B853" s="274"/>
      <c r="C853" s="274"/>
      <c r="D853" s="274"/>
      <c r="E853" s="274"/>
      <c r="F853" s="274"/>
      <c r="G853" s="275"/>
    </row>
    <row r="854" spans="1:7" ht="35.25" customHeight="1" x14ac:dyDescent="0.15">
      <c r="A854" s="276"/>
      <c r="B854" s="277"/>
      <c r="C854" s="277"/>
      <c r="D854" s="277"/>
      <c r="E854" s="277"/>
      <c r="F854" s="277"/>
      <c r="G854" s="278"/>
    </row>
    <row r="855" spans="1:7" ht="37.5" customHeight="1" x14ac:dyDescent="0.15">
      <c r="A855" s="279" t="s">
        <v>243</v>
      </c>
      <c r="B855" s="280"/>
      <c r="C855" s="280"/>
      <c r="D855" s="280"/>
      <c r="E855" s="280"/>
      <c r="F855" s="280"/>
      <c r="G855" s="281"/>
    </row>
    <row r="856" spans="1:7" ht="30" customHeight="1" x14ac:dyDescent="0.15">
      <c r="A856" s="279" t="s">
        <v>244</v>
      </c>
      <c r="B856" s="280"/>
      <c r="C856" s="280"/>
      <c r="D856" s="280"/>
      <c r="E856" s="280"/>
      <c r="F856" s="280"/>
      <c r="G856" s="281"/>
    </row>
    <row r="857" spans="1:7" ht="39.75" customHeight="1" x14ac:dyDescent="0.15">
      <c r="A857" s="279" t="s">
        <v>750</v>
      </c>
      <c r="B857" s="280"/>
      <c r="C857" s="280"/>
      <c r="D857" s="280"/>
      <c r="E857" s="280"/>
      <c r="F857" s="280"/>
      <c r="G857" s="281"/>
    </row>
    <row r="858" spans="1:7" ht="63" customHeight="1" x14ac:dyDescent="0.15">
      <c r="A858" s="282" t="s">
        <v>748</v>
      </c>
      <c r="B858" s="283"/>
      <c r="C858" s="283"/>
      <c r="D858" s="283"/>
      <c r="E858" s="283"/>
      <c r="F858" s="283"/>
      <c r="G858" s="284"/>
    </row>
    <row r="859" spans="1:7" ht="30" customHeight="1" x14ac:dyDescent="0.2">
      <c r="A859" s="240"/>
      <c r="B859" s="241"/>
      <c r="C859" s="241"/>
      <c r="D859" s="241"/>
      <c r="E859" s="241"/>
      <c r="F859" s="241"/>
      <c r="G859" s="242"/>
    </row>
    <row r="860" spans="1:7" ht="30" customHeight="1" x14ac:dyDescent="0.15">
      <c r="A860" s="285"/>
      <c r="B860" s="286"/>
      <c r="C860" s="286"/>
      <c r="D860" s="286"/>
      <c r="E860" s="286"/>
      <c r="F860" s="286"/>
      <c r="G860" s="287"/>
    </row>
    <row r="861" spans="1:7" ht="30" customHeight="1" x14ac:dyDescent="0.15">
      <c r="A861" s="285"/>
      <c r="B861" s="286"/>
      <c r="C861" s="286"/>
      <c r="D861" s="286"/>
      <c r="E861" s="286"/>
      <c r="F861" s="286"/>
      <c r="G861" s="287"/>
    </row>
    <row r="862" spans="1:7" ht="30" customHeight="1" thickBot="1" x14ac:dyDescent="0.2">
      <c r="A862" s="265" t="s">
        <v>252</v>
      </c>
      <c r="B862" s="266"/>
      <c r="C862" s="266"/>
      <c r="D862" s="266" t="s">
        <v>250</v>
      </c>
      <c r="E862" s="266"/>
      <c r="F862" s="266" t="s">
        <v>251</v>
      </c>
      <c r="G862" s="267"/>
    </row>
    <row r="863" spans="1:7" ht="15" customHeight="1" x14ac:dyDescent="0.15"/>
    <row r="864" spans="1:7" ht="15" customHeight="1" x14ac:dyDescent="0.15"/>
    <row r="865" ht="15" customHeight="1" x14ac:dyDescent="0.15"/>
  </sheetData>
  <dataConsolidate/>
  <mergeCells count="945">
    <mergeCell ref="B305:E305"/>
    <mergeCell ref="B737:E737"/>
    <mergeCell ref="A663:F663"/>
    <mergeCell ref="B649:E649"/>
    <mergeCell ref="B650:E650"/>
    <mergeCell ref="B651:E651"/>
    <mergeCell ref="B652:E652"/>
    <mergeCell ref="B653:E653"/>
    <mergeCell ref="B654:E654"/>
    <mergeCell ref="B655:E655"/>
    <mergeCell ref="B656:E656"/>
    <mergeCell ref="B657:E657"/>
    <mergeCell ref="B645:E645"/>
    <mergeCell ref="B646:E646"/>
    <mergeCell ref="B647:E647"/>
    <mergeCell ref="B648:E648"/>
    <mergeCell ref="B658:E658"/>
    <mergeCell ref="B659:E659"/>
    <mergeCell ref="B660:E660"/>
    <mergeCell ref="B661:E661"/>
    <mergeCell ref="B662:E662"/>
    <mergeCell ref="B636:E636"/>
    <mergeCell ref="B637:E637"/>
    <mergeCell ref="B638:E638"/>
    <mergeCell ref="B639:E639"/>
    <mergeCell ref="B640:E640"/>
    <mergeCell ref="B641:E641"/>
    <mergeCell ref="B642:E642"/>
    <mergeCell ref="B643:E643"/>
    <mergeCell ref="B644:E644"/>
    <mergeCell ref="B627:E627"/>
    <mergeCell ref="B628:E628"/>
    <mergeCell ref="B629:E629"/>
    <mergeCell ref="B630:E630"/>
    <mergeCell ref="B631:E631"/>
    <mergeCell ref="B632:E632"/>
    <mergeCell ref="B633:E633"/>
    <mergeCell ref="B634:E634"/>
    <mergeCell ref="B635:E635"/>
    <mergeCell ref="B618:E618"/>
    <mergeCell ref="B619:E619"/>
    <mergeCell ref="B620:E620"/>
    <mergeCell ref="B621:E621"/>
    <mergeCell ref="B622:E622"/>
    <mergeCell ref="B623:E623"/>
    <mergeCell ref="B624:E624"/>
    <mergeCell ref="B625:E625"/>
    <mergeCell ref="B626:E626"/>
    <mergeCell ref="B609:E609"/>
    <mergeCell ref="B610:E610"/>
    <mergeCell ref="B611:E611"/>
    <mergeCell ref="B612:E612"/>
    <mergeCell ref="B613:E613"/>
    <mergeCell ref="B614:E614"/>
    <mergeCell ref="B615:E615"/>
    <mergeCell ref="B616:E616"/>
    <mergeCell ref="B617:E617"/>
    <mergeCell ref="B600:E600"/>
    <mergeCell ref="B601:E601"/>
    <mergeCell ref="B602:E602"/>
    <mergeCell ref="B603:E603"/>
    <mergeCell ref="B604:E604"/>
    <mergeCell ref="B605:E605"/>
    <mergeCell ref="B606:E606"/>
    <mergeCell ref="B607:E607"/>
    <mergeCell ref="B608:E608"/>
    <mergeCell ref="B591:E591"/>
    <mergeCell ref="B592:E592"/>
    <mergeCell ref="B593:E593"/>
    <mergeCell ref="B594:E594"/>
    <mergeCell ref="B595:E595"/>
    <mergeCell ref="B596:E596"/>
    <mergeCell ref="B597:E597"/>
    <mergeCell ref="B598:E598"/>
    <mergeCell ref="B599:E599"/>
    <mergeCell ref="B582:E582"/>
    <mergeCell ref="B583:E583"/>
    <mergeCell ref="B584:E584"/>
    <mergeCell ref="B585:E585"/>
    <mergeCell ref="B586:E586"/>
    <mergeCell ref="B587:E587"/>
    <mergeCell ref="B588:E588"/>
    <mergeCell ref="B589:E589"/>
    <mergeCell ref="B590:E590"/>
    <mergeCell ref="B573:E573"/>
    <mergeCell ref="B574:E574"/>
    <mergeCell ref="B575:E575"/>
    <mergeCell ref="B576:E576"/>
    <mergeCell ref="B577:E577"/>
    <mergeCell ref="B578:E578"/>
    <mergeCell ref="B579:E579"/>
    <mergeCell ref="B580:E580"/>
    <mergeCell ref="B581:E581"/>
    <mergeCell ref="B564:E564"/>
    <mergeCell ref="B565:E565"/>
    <mergeCell ref="B566:E566"/>
    <mergeCell ref="B567:E567"/>
    <mergeCell ref="B568:E568"/>
    <mergeCell ref="B569:E569"/>
    <mergeCell ref="B570:E570"/>
    <mergeCell ref="B571:E571"/>
    <mergeCell ref="B572:E572"/>
    <mergeCell ref="B555:E555"/>
    <mergeCell ref="B556:E556"/>
    <mergeCell ref="B557:E557"/>
    <mergeCell ref="B558:E558"/>
    <mergeCell ref="B559:E559"/>
    <mergeCell ref="B560:E560"/>
    <mergeCell ref="B561:E561"/>
    <mergeCell ref="B562:E562"/>
    <mergeCell ref="B563:E563"/>
    <mergeCell ref="B547:E547"/>
    <mergeCell ref="B548:E548"/>
    <mergeCell ref="B549:E549"/>
    <mergeCell ref="B545:E545"/>
    <mergeCell ref="B550:E550"/>
    <mergeCell ref="B551:E551"/>
    <mergeCell ref="B552:E552"/>
    <mergeCell ref="B553:E553"/>
    <mergeCell ref="B554:E554"/>
    <mergeCell ref="B537:E537"/>
    <mergeCell ref="B538:E538"/>
    <mergeCell ref="B539:E539"/>
    <mergeCell ref="B540:E540"/>
    <mergeCell ref="B541:E541"/>
    <mergeCell ref="B542:E542"/>
    <mergeCell ref="B543:E543"/>
    <mergeCell ref="B544:E544"/>
    <mergeCell ref="B546:E546"/>
    <mergeCell ref="B528:E528"/>
    <mergeCell ref="B529:E529"/>
    <mergeCell ref="B530:E530"/>
    <mergeCell ref="B531:E531"/>
    <mergeCell ref="B532:E532"/>
    <mergeCell ref="B533:E533"/>
    <mergeCell ref="B534:E534"/>
    <mergeCell ref="B535:E535"/>
    <mergeCell ref="B536:E536"/>
    <mergeCell ref="B519:E519"/>
    <mergeCell ref="B520:E520"/>
    <mergeCell ref="B521:E521"/>
    <mergeCell ref="B522:E522"/>
    <mergeCell ref="B523:E523"/>
    <mergeCell ref="B524:E524"/>
    <mergeCell ref="B525:E525"/>
    <mergeCell ref="B526:E526"/>
    <mergeCell ref="B527:E527"/>
    <mergeCell ref="B510:E510"/>
    <mergeCell ref="B511:E511"/>
    <mergeCell ref="B512:E512"/>
    <mergeCell ref="B513:E513"/>
    <mergeCell ref="B514:E514"/>
    <mergeCell ref="B515:E515"/>
    <mergeCell ref="B516:E516"/>
    <mergeCell ref="B517:E517"/>
    <mergeCell ref="B518:E518"/>
    <mergeCell ref="B501:E501"/>
    <mergeCell ref="B502:E502"/>
    <mergeCell ref="B503:E503"/>
    <mergeCell ref="B504:E504"/>
    <mergeCell ref="B505:E505"/>
    <mergeCell ref="B506:E506"/>
    <mergeCell ref="B507:E507"/>
    <mergeCell ref="B508:E508"/>
    <mergeCell ref="B509:E509"/>
    <mergeCell ref="B492:E492"/>
    <mergeCell ref="B493:E493"/>
    <mergeCell ref="B494:E494"/>
    <mergeCell ref="B495:E495"/>
    <mergeCell ref="B496:E496"/>
    <mergeCell ref="B497:E497"/>
    <mergeCell ref="B498:E498"/>
    <mergeCell ref="B499:E499"/>
    <mergeCell ref="B500:E500"/>
    <mergeCell ref="B483:E483"/>
    <mergeCell ref="B484:E484"/>
    <mergeCell ref="B485:E485"/>
    <mergeCell ref="B486:E486"/>
    <mergeCell ref="B487:E487"/>
    <mergeCell ref="B488:E488"/>
    <mergeCell ref="B489:E489"/>
    <mergeCell ref="B490:E490"/>
    <mergeCell ref="B491:E491"/>
    <mergeCell ref="B474:E474"/>
    <mergeCell ref="B475:E475"/>
    <mergeCell ref="B476:E476"/>
    <mergeCell ref="B477:E477"/>
    <mergeCell ref="B478:E478"/>
    <mergeCell ref="B479:E479"/>
    <mergeCell ref="B480:E480"/>
    <mergeCell ref="B481:E481"/>
    <mergeCell ref="B482:E482"/>
    <mergeCell ref="B465:E465"/>
    <mergeCell ref="B466:E466"/>
    <mergeCell ref="B467:E467"/>
    <mergeCell ref="B468:E468"/>
    <mergeCell ref="B469:E469"/>
    <mergeCell ref="B470:E470"/>
    <mergeCell ref="B471:E471"/>
    <mergeCell ref="B472:E472"/>
    <mergeCell ref="B473:E473"/>
    <mergeCell ref="B456:E456"/>
    <mergeCell ref="B457:E457"/>
    <mergeCell ref="B458:E458"/>
    <mergeCell ref="B459:E459"/>
    <mergeCell ref="B460:E460"/>
    <mergeCell ref="B461:E461"/>
    <mergeCell ref="B462:E462"/>
    <mergeCell ref="B463:E463"/>
    <mergeCell ref="B464:E464"/>
    <mergeCell ref="B447:E447"/>
    <mergeCell ref="B448:E448"/>
    <mergeCell ref="B449:E449"/>
    <mergeCell ref="B450:E450"/>
    <mergeCell ref="B451:E451"/>
    <mergeCell ref="B452:E452"/>
    <mergeCell ref="B453:E453"/>
    <mergeCell ref="B454:E454"/>
    <mergeCell ref="B455:E455"/>
    <mergeCell ref="B438:E438"/>
    <mergeCell ref="B439:E439"/>
    <mergeCell ref="B440:E440"/>
    <mergeCell ref="B441:E441"/>
    <mergeCell ref="B442:E442"/>
    <mergeCell ref="B443:E443"/>
    <mergeCell ref="B444:E444"/>
    <mergeCell ref="B445:E445"/>
    <mergeCell ref="B446:E446"/>
    <mergeCell ref="B429:E429"/>
    <mergeCell ref="B430:E430"/>
    <mergeCell ref="B431:E431"/>
    <mergeCell ref="B432:E432"/>
    <mergeCell ref="B433:E433"/>
    <mergeCell ref="B434:E434"/>
    <mergeCell ref="B435:E435"/>
    <mergeCell ref="B436:E436"/>
    <mergeCell ref="B437:E437"/>
    <mergeCell ref="B420:E420"/>
    <mergeCell ref="B421:E421"/>
    <mergeCell ref="B422:E422"/>
    <mergeCell ref="B423:E423"/>
    <mergeCell ref="B424:E424"/>
    <mergeCell ref="B425:E425"/>
    <mergeCell ref="B426:E426"/>
    <mergeCell ref="B427:E427"/>
    <mergeCell ref="B428:E428"/>
    <mergeCell ref="B411:E411"/>
    <mergeCell ref="B412:E412"/>
    <mergeCell ref="B413:E413"/>
    <mergeCell ref="B414:E414"/>
    <mergeCell ref="B415:E415"/>
    <mergeCell ref="B416:E416"/>
    <mergeCell ref="B417:E417"/>
    <mergeCell ref="B418:E418"/>
    <mergeCell ref="B419:E419"/>
    <mergeCell ref="B402:E402"/>
    <mergeCell ref="B403:E403"/>
    <mergeCell ref="B404:E404"/>
    <mergeCell ref="B405:E405"/>
    <mergeCell ref="B406:E406"/>
    <mergeCell ref="B407:E407"/>
    <mergeCell ref="B408:E408"/>
    <mergeCell ref="B409:E409"/>
    <mergeCell ref="B410:E410"/>
    <mergeCell ref="B393:E393"/>
    <mergeCell ref="B394:E394"/>
    <mergeCell ref="B395:E395"/>
    <mergeCell ref="B396:E396"/>
    <mergeCell ref="B397:E397"/>
    <mergeCell ref="B398:E398"/>
    <mergeCell ref="B399:E399"/>
    <mergeCell ref="B400:E400"/>
    <mergeCell ref="B401:E401"/>
    <mergeCell ref="B344:E344"/>
    <mergeCell ref="B345:E345"/>
    <mergeCell ref="B336:E336"/>
    <mergeCell ref="B337:E337"/>
    <mergeCell ref="B323:E323"/>
    <mergeCell ref="B320:E320"/>
    <mergeCell ref="B325:E325"/>
    <mergeCell ref="B340:E340"/>
    <mergeCell ref="B358:E358"/>
    <mergeCell ref="A349:F349"/>
    <mergeCell ref="B331:E331"/>
    <mergeCell ref="B333:E333"/>
    <mergeCell ref="B334:E334"/>
    <mergeCell ref="B335:E335"/>
    <mergeCell ref="D47:E47"/>
    <mergeCell ref="F64:G64"/>
    <mergeCell ref="A78:F78"/>
    <mergeCell ref="B59:C59"/>
    <mergeCell ref="D59:G59"/>
    <mergeCell ref="A53:A59"/>
    <mergeCell ref="D98:E98"/>
    <mergeCell ref="F95:G95"/>
    <mergeCell ref="F96:G96"/>
    <mergeCell ref="F97:G97"/>
    <mergeCell ref="F98:G98"/>
    <mergeCell ref="B93:G93"/>
    <mergeCell ref="B94:G94"/>
    <mergeCell ref="B97:C97"/>
    <mergeCell ref="B56:C56"/>
    <mergeCell ref="D56:E56"/>
    <mergeCell ref="B57:C57"/>
    <mergeCell ref="D57:E57"/>
    <mergeCell ref="B58:C58"/>
    <mergeCell ref="D58:E58"/>
    <mergeCell ref="F65:G65"/>
    <mergeCell ref="F66:G66"/>
    <mergeCell ref="F72:G72"/>
    <mergeCell ref="F85:G85"/>
    <mergeCell ref="D721:E721"/>
    <mergeCell ref="D722:E722"/>
    <mergeCell ref="D723:E723"/>
    <mergeCell ref="A25:G25"/>
    <mergeCell ref="B26:C26"/>
    <mergeCell ref="D26:E26"/>
    <mergeCell ref="B27:C27"/>
    <mergeCell ref="B28:C28"/>
    <mergeCell ref="B29:C29"/>
    <mergeCell ref="D27:E27"/>
    <mergeCell ref="D28:E28"/>
    <mergeCell ref="D29:E29"/>
    <mergeCell ref="F26:G26"/>
    <mergeCell ref="F27:G27"/>
    <mergeCell ref="F28:G28"/>
    <mergeCell ref="F29:G29"/>
    <mergeCell ref="B30:C30"/>
    <mergeCell ref="D30:E30"/>
    <mergeCell ref="F30:G30"/>
    <mergeCell ref="F63:G63"/>
    <mergeCell ref="A67:E67"/>
    <mergeCell ref="F67:G67"/>
    <mergeCell ref="B166:E166"/>
    <mergeCell ref="B281:E281"/>
    <mergeCell ref="B319:E319"/>
    <mergeCell ref="B321:E321"/>
    <mergeCell ref="B322:E322"/>
    <mergeCell ref="B324:E324"/>
    <mergeCell ref="B326:E326"/>
    <mergeCell ref="B327:E327"/>
    <mergeCell ref="A350:F350"/>
    <mergeCell ref="D718:E718"/>
    <mergeCell ref="B342:E342"/>
    <mergeCell ref="B347:E347"/>
    <mergeCell ref="B348:E348"/>
    <mergeCell ref="B346:E346"/>
    <mergeCell ref="B341:E341"/>
    <mergeCell ref="B343:E343"/>
    <mergeCell ref="B359:E359"/>
    <mergeCell ref="B360:E360"/>
    <mergeCell ref="B354:E354"/>
    <mergeCell ref="B355:E355"/>
    <mergeCell ref="B356:E356"/>
    <mergeCell ref="B357:E357"/>
    <mergeCell ref="B361:E361"/>
    <mergeCell ref="B362:E362"/>
    <mergeCell ref="B363:E363"/>
    <mergeCell ref="B364:E364"/>
    <mergeCell ref="B16:E16"/>
    <mergeCell ref="B17:G17"/>
    <mergeCell ref="B18:G18"/>
    <mergeCell ref="B19:G19"/>
    <mergeCell ref="B20:D20"/>
    <mergeCell ref="E20:F20"/>
    <mergeCell ref="A92:G92"/>
    <mergeCell ref="E21:F21"/>
    <mergeCell ref="B22:D22"/>
    <mergeCell ref="E22:F22"/>
    <mergeCell ref="B23:D23"/>
    <mergeCell ref="B34:G34"/>
    <mergeCell ref="B35:C35"/>
    <mergeCell ref="D35:E35"/>
    <mergeCell ref="B36:C36"/>
    <mergeCell ref="D36:E36"/>
    <mergeCell ref="D37:E37"/>
    <mergeCell ref="D41:G41"/>
    <mergeCell ref="B49:C49"/>
    <mergeCell ref="D49:E49"/>
    <mergeCell ref="B45:C45"/>
    <mergeCell ref="D45:E45"/>
    <mergeCell ref="D46:E46"/>
    <mergeCell ref="D55:E55"/>
    <mergeCell ref="A9:G9"/>
    <mergeCell ref="A10:G10"/>
    <mergeCell ref="D77:E77"/>
    <mergeCell ref="A11:G11"/>
    <mergeCell ref="A13:G13"/>
    <mergeCell ref="A14:G14"/>
    <mergeCell ref="B40:C40"/>
    <mergeCell ref="D40:E40"/>
    <mergeCell ref="B24:D24"/>
    <mergeCell ref="E24:F24"/>
    <mergeCell ref="B31:G31"/>
    <mergeCell ref="B32:G32"/>
    <mergeCell ref="B21:D21"/>
    <mergeCell ref="B43:G43"/>
    <mergeCell ref="A44:A50"/>
    <mergeCell ref="B44:C44"/>
    <mergeCell ref="D44:E44"/>
    <mergeCell ref="B47:C47"/>
    <mergeCell ref="A15:G15"/>
    <mergeCell ref="A12:G12"/>
    <mergeCell ref="B53:C53"/>
    <mergeCell ref="D53:E53"/>
    <mergeCell ref="B54:C54"/>
    <mergeCell ref="D54:E54"/>
    <mergeCell ref="F6:G6"/>
    <mergeCell ref="F1:G5"/>
    <mergeCell ref="A1:A5"/>
    <mergeCell ref="B2:E2"/>
    <mergeCell ref="B4:E4"/>
    <mergeCell ref="B3:E3"/>
    <mergeCell ref="B5:E5"/>
    <mergeCell ref="B1:E1"/>
    <mergeCell ref="B6:E6"/>
    <mergeCell ref="A8:G8"/>
    <mergeCell ref="E23:F23"/>
    <mergeCell ref="B39:C39"/>
    <mergeCell ref="D39:E39"/>
    <mergeCell ref="B33:G33"/>
    <mergeCell ref="D95:E95"/>
    <mergeCell ref="A100:G100"/>
    <mergeCell ref="D96:E96"/>
    <mergeCell ref="D97:E97"/>
    <mergeCell ref="A35:A41"/>
    <mergeCell ref="B38:C38"/>
    <mergeCell ref="D38:E38"/>
    <mergeCell ref="B41:C41"/>
    <mergeCell ref="B48:C48"/>
    <mergeCell ref="D48:E48"/>
    <mergeCell ref="B37:C37"/>
    <mergeCell ref="B46:C46"/>
    <mergeCell ref="B55:C55"/>
    <mergeCell ref="B50:C50"/>
    <mergeCell ref="D50:G50"/>
    <mergeCell ref="B51:G51"/>
    <mergeCell ref="B52:G52"/>
    <mergeCell ref="B42:G42"/>
    <mergeCell ref="B96:C96"/>
    <mergeCell ref="A66:E66"/>
    <mergeCell ref="A68:G68"/>
    <mergeCell ref="A69:G69"/>
    <mergeCell ref="A70:G70"/>
    <mergeCell ref="A71:G71"/>
    <mergeCell ref="A72:E72"/>
    <mergeCell ref="B60:G60"/>
    <mergeCell ref="A61:G61"/>
    <mergeCell ref="A62:G62"/>
    <mergeCell ref="A63:E63"/>
    <mergeCell ref="A64:E64"/>
    <mergeCell ref="A65:E65"/>
    <mergeCell ref="A73:G73"/>
    <mergeCell ref="A74:G74"/>
    <mergeCell ref="D75:E75"/>
    <mergeCell ref="D76:E76"/>
    <mergeCell ref="B82:C82"/>
    <mergeCell ref="D82:E82"/>
    <mergeCell ref="F82:G82"/>
    <mergeCell ref="B95:C95"/>
    <mergeCell ref="B84:C84"/>
    <mergeCell ref="D84:E84"/>
    <mergeCell ref="F84:G84"/>
    <mergeCell ref="B85:C85"/>
    <mergeCell ref="D85:E85"/>
    <mergeCell ref="B79:G79"/>
    <mergeCell ref="B80:C80"/>
    <mergeCell ref="D80:E80"/>
    <mergeCell ref="F80:G80"/>
    <mergeCell ref="B81:C81"/>
    <mergeCell ref="D81:E81"/>
    <mergeCell ref="F81:G81"/>
    <mergeCell ref="A119:G119"/>
    <mergeCell ref="B83:C83"/>
    <mergeCell ref="D83:E83"/>
    <mergeCell ref="F83:G83"/>
    <mergeCell ref="A116:G116"/>
    <mergeCell ref="A117:G117"/>
    <mergeCell ref="A118:G118"/>
    <mergeCell ref="B109:C109"/>
    <mergeCell ref="B113:C113"/>
    <mergeCell ref="A110:G110"/>
    <mergeCell ref="A91:G91"/>
    <mergeCell ref="B86:C86"/>
    <mergeCell ref="D86:E86"/>
    <mergeCell ref="F86:G86"/>
    <mergeCell ref="B87:C87"/>
    <mergeCell ref="D87:E87"/>
    <mergeCell ref="F87:G87"/>
    <mergeCell ref="E114:G114"/>
    <mergeCell ref="E111:G113"/>
    <mergeCell ref="B111:C111"/>
    <mergeCell ref="B112:C112"/>
    <mergeCell ref="B98:C98"/>
    <mergeCell ref="A124:A125"/>
    <mergeCell ref="B124:E125"/>
    <mergeCell ref="F124:F125"/>
    <mergeCell ref="G124:G125"/>
    <mergeCell ref="A122:F122"/>
    <mergeCell ref="A123:G123"/>
    <mergeCell ref="A120:G120"/>
    <mergeCell ref="B88:C88"/>
    <mergeCell ref="D88:E88"/>
    <mergeCell ref="F88:G88"/>
    <mergeCell ref="B89:C89"/>
    <mergeCell ref="D89:E89"/>
    <mergeCell ref="F89:G89"/>
    <mergeCell ref="A115:G115"/>
    <mergeCell ref="A121:F121"/>
    <mergeCell ref="A99:G99"/>
    <mergeCell ref="A105:G105"/>
    <mergeCell ref="E109:G109"/>
    <mergeCell ref="A101:F101"/>
    <mergeCell ref="A102:G102"/>
    <mergeCell ref="A103:G103"/>
    <mergeCell ref="E106:G108"/>
    <mergeCell ref="B107:C107"/>
    <mergeCell ref="B108:C108"/>
    <mergeCell ref="B172:E172"/>
    <mergeCell ref="B148:E148"/>
    <mergeCell ref="B149:E149"/>
    <mergeCell ref="B150:E150"/>
    <mergeCell ref="B151:E151"/>
    <mergeCell ref="B152:E152"/>
    <mergeCell ref="B179:E179"/>
    <mergeCell ref="B160:E160"/>
    <mergeCell ref="B161:E161"/>
    <mergeCell ref="B162:E162"/>
    <mergeCell ref="B163:E163"/>
    <mergeCell ref="B164:E164"/>
    <mergeCell ref="B165:E165"/>
    <mergeCell ref="B158:E158"/>
    <mergeCell ref="B159:E159"/>
    <mergeCell ref="B153:E153"/>
    <mergeCell ref="B154:E154"/>
    <mergeCell ref="B155:E155"/>
    <mergeCell ref="B156:E156"/>
    <mergeCell ref="B157:E157"/>
    <mergeCell ref="B220:E220"/>
    <mergeCell ref="B221:E221"/>
    <mergeCell ref="B222:E222"/>
    <mergeCell ref="B223:E223"/>
    <mergeCell ref="B183:E183"/>
    <mergeCell ref="B173:E173"/>
    <mergeCell ref="B174:E174"/>
    <mergeCell ref="B175:E175"/>
    <mergeCell ref="B176:E176"/>
    <mergeCell ref="B177:E177"/>
    <mergeCell ref="B178:E178"/>
    <mergeCell ref="B180:E180"/>
    <mergeCell ref="B181:E181"/>
    <mergeCell ref="B182:E182"/>
    <mergeCell ref="B213:E213"/>
    <mergeCell ref="B206:E206"/>
    <mergeCell ref="B207:E207"/>
    <mergeCell ref="B208:E208"/>
    <mergeCell ref="B209:E209"/>
    <mergeCell ref="B210:E210"/>
    <mergeCell ref="B200:E200"/>
    <mergeCell ref="B201:E201"/>
    <mergeCell ref="B202:E202"/>
    <mergeCell ref="B203:E203"/>
    <mergeCell ref="B239:E239"/>
    <mergeCell ref="B240:E240"/>
    <mergeCell ref="B241:E241"/>
    <mergeCell ref="B242:E242"/>
    <mergeCell ref="B243:E243"/>
    <mergeCell ref="B229:E229"/>
    <mergeCell ref="B230:E230"/>
    <mergeCell ref="B231:E231"/>
    <mergeCell ref="B224:E224"/>
    <mergeCell ref="B225:E225"/>
    <mergeCell ref="B226:E226"/>
    <mergeCell ref="B227:E227"/>
    <mergeCell ref="B228:E228"/>
    <mergeCell ref="B232:E232"/>
    <mergeCell ref="B233:E233"/>
    <mergeCell ref="B235:E235"/>
    <mergeCell ref="B238:E238"/>
    <mergeCell ref="B266:E266"/>
    <mergeCell ref="B267:E267"/>
    <mergeCell ref="B268:E268"/>
    <mergeCell ref="B257:E257"/>
    <mergeCell ref="B258:E258"/>
    <mergeCell ref="B259:E259"/>
    <mergeCell ref="B260:E260"/>
    <mergeCell ref="B261:E261"/>
    <mergeCell ref="B262:E262"/>
    <mergeCell ref="B263:E263"/>
    <mergeCell ref="B264:E264"/>
    <mergeCell ref="B318:E318"/>
    <mergeCell ref="B278:E278"/>
    <mergeCell ref="B280:E280"/>
    <mergeCell ref="B274:E274"/>
    <mergeCell ref="B275:E275"/>
    <mergeCell ref="B276:E276"/>
    <mergeCell ref="B277:E277"/>
    <mergeCell ref="B269:E269"/>
    <mergeCell ref="B270:E270"/>
    <mergeCell ref="B271:E271"/>
    <mergeCell ref="B272:E272"/>
    <mergeCell ref="B273:E273"/>
    <mergeCell ref="B282:E282"/>
    <mergeCell ref="B316:E316"/>
    <mergeCell ref="B317:E317"/>
    <mergeCell ref="B311:E311"/>
    <mergeCell ref="B315:E315"/>
    <mergeCell ref="B283:E283"/>
    <mergeCell ref="B312:E312"/>
    <mergeCell ref="B313:E313"/>
    <mergeCell ref="B314:E314"/>
    <mergeCell ref="E287:F287"/>
    <mergeCell ref="A288:G288"/>
    <mergeCell ref="B303:E303"/>
    <mergeCell ref="B289:E289"/>
    <mergeCell ref="B290:E290"/>
    <mergeCell ref="B291:E291"/>
    <mergeCell ref="A284:F284"/>
    <mergeCell ref="A309:B309"/>
    <mergeCell ref="E309:F309"/>
    <mergeCell ref="A310:G310"/>
    <mergeCell ref="B131:E131"/>
    <mergeCell ref="B132:E132"/>
    <mergeCell ref="B168:E168"/>
    <mergeCell ref="B169:E169"/>
    <mergeCell ref="B204:E204"/>
    <mergeCell ref="B205:E205"/>
    <mergeCell ref="B253:E253"/>
    <mergeCell ref="B254:E254"/>
    <mergeCell ref="B255:E255"/>
    <mergeCell ref="B256:E256"/>
    <mergeCell ref="B244:E244"/>
    <mergeCell ref="B245:E245"/>
    <mergeCell ref="B246:E246"/>
    <mergeCell ref="B247:E247"/>
    <mergeCell ref="B248:E248"/>
    <mergeCell ref="B249:E249"/>
    <mergeCell ref="B265:E265"/>
    <mergeCell ref="D676:E676"/>
    <mergeCell ref="D677:E677"/>
    <mergeCell ref="D666:E666"/>
    <mergeCell ref="D667:E667"/>
    <mergeCell ref="D668:E668"/>
    <mergeCell ref="D669:E669"/>
    <mergeCell ref="D670:E670"/>
    <mergeCell ref="D671:E671"/>
    <mergeCell ref="D672:E672"/>
    <mergeCell ref="D673:E673"/>
    <mergeCell ref="D674:E674"/>
    <mergeCell ref="B372:E372"/>
    <mergeCell ref="B373:E373"/>
    <mergeCell ref="B374:E374"/>
    <mergeCell ref="B375:E375"/>
    <mergeCell ref="B376:E376"/>
    <mergeCell ref="B377:E377"/>
    <mergeCell ref="D675:E675"/>
    <mergeCell ref="D664:E664"/>
    <mergeCell ref="D665:E665"/>
    <mergeCell ref="B378:E378"/>
    <mergeCell ref="B379:E379"/>
    <mergeCell ref="B380:E380"/>
    <mergeCell ref="B381:E381"/>
    <mergeCell ref="B382:E382"/>
    <mergeCell ref="B383:E383"/>
    <mergeCell ref="B384:E384"/>
    <mergeCell ref="B385:E385"/>
    <mergeCell ref="B386:E386"/>
    <mergeCell ref="B387:E387"/>
    <mergeCell ref="B388:E388"/>
    <mergeCell ref="B389:E389"/>
    <mergeCell ref="B390:E390"/>
    <mergeCell ref="B391:E391"/>
    <mergeCell ref="B392:E392"/>
    <mergeCell ref="E126:F126"/>
    <mergeCell ref="A127:G127"/>
    <mergeCell ref="B128:E128"/>
    <mergeCell ref="B338:E338"/>
    <mergeCell ref="B339:E339"/>
    <mergeCell ref="B328:E328"/>
    <mergeCell ref="B329:E329"/>
    <mergeCell ref="B330:E330"/>
    <mergeCell ref="B332:E332"/>
    <mergeCell ref="B141:E141"/>
    <mergeCell ref="B142:E142"/>
    <mergeCell ref="B143:E143"/>
    <mergeCell ref="B144:E144"/>
    <mergeCell ref="B145:E145"/>
    <mergeCell ref="B146:E146"/>
    <mergeCell ref="B136:E136"/>
    <mergeCell ref="B137:E137"/>
    <mergeCell ref="B138:E138"/>
    <mergeCell ref="B139:E139"/>
    <mergeCell ref="B140:E140"/>
    <mergeCell ref="B129:E129"/>
    <mergeCell ref="B130:E130"/>
    <mergeCell ref="B252:E252"/>
    <mergeCell ref="B279:E279"/>
    <mergeCell ref="B133:E133"/>
    <mergeCell ref="B134:E134"/>
    <mergeCell ref="B135:E13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47:E147"/>
    <mergeCell ref="A184:F184"/>
    <mergeCell ref="B185:E185"/>
    <mergeCell ref="A186:B186"/>
    <mergeCell ref="E186:F186"/>
    <mergeCell ref="A187:G187"/>
    <mergeCell ref="B167:E167"/>
    <mergeCell ref="B170:E170"/>
    <mergeCell ref="B171:E171"/>
    <mergeCell ref="E680:F680"/>
    <mergeCell ref="B365:E365"/>
    <mergeCell ref="B687:E687"/>
    <mergeCell ref="A681:G681"/>
    <mergeCell ref="A352:G352"/>
    <mergeCell ref="B353:E353"/>
    <mergeCell ref="B217:E217"/>
    <mergeCell ref="B218:E218"/>
    <mergeCell ref="B250:E250"/>
    <mergeCell ref="B251:E251"/>
    <mergeCell ref="A285:F285"/>
    <mergeCell ref="B302:E302"/>
    <mergeCell ref="B304:E304"/>
    <mergeCell ref="B306:E306"/>
    <mergeCell ref="A307:F307"/>
    <mergeCell ref="B308:E308"/>
    <mergeCell ref="A351:B351"/>
    <mergeCell ref="E351:F351"/>
    <mergeCell ref="B366:E366"/>
    <mergeCell ref="B367:E367"/>
    <mergeCell ref="A368:F368"/>
    <mergeCell ref="B369:E369"/>
    <mergeCell ref="E370:F370"/>
    <mergeCell ref="A371:G371"/>
    <mergeCell ref="B701:F701"/>
    <mergeCell ref="B702:F702"/>
    <mergeCell ref="D678:E678"/>
    <mergeCell ref="B679:E679"/>
    <mergeCell ref="B211:E211"/>
    <mergeCell ref="B212:E212"/>
    <mergeCell ref="B214:E214"/>
    <mergeCell ref="B215:E215"/>
    <mergeCell ref="B216:E216"/>
    <mergeCell ref="B298:E298"/>
    <mergeCell ref="B299:E299"/>
    <mergeCell ref="B300:E300"/>
    <mergeCell ref="B301:E301"/>
    <mergeCell ref="B292:E292"/>
    <mergeCell ref="B293:E293"/>
    <mergeCell ref="B294:E294"/>
    <mergeCell ref="B295:E295"/>
    <mergeCell ref="B296:E296"/>
    <mergeCell ref="B297:E297"/>
    <mergeCell ref="B286:E286"/>
    <mergeCell ref="B219:E219"/>
    <mergeCell ref="B234:E234"/>
    <mergeCell ref="B236:E236"/>
    <mergeCell ref="B237:E237"/>
    <mergeCell ref="A714:G714"/>
    <mergeCell ref="B715:C715"/>
    <mergeCell ref="B716:C716"/>
    <mergeCell ref="B692:E692"/>
    <mergeCell ref="B693:E693"/>
    <mergeCell ref="B682:E682"/>
    <mergeCell ref="B683:E683"/>
    <mergeCell ref="B684:E684"/>
    <mergeCell ref="B685:E685"/>
    <mergeCell ref="B686:E686"/>
    <mergeCell ref="B688:E688"/>
    <mergeCell ref="B689:E689"/>
    <mergeCell ref="B690:E690"/>
    <mergeCell ref="B691:E691"/>
    <mergeCell ref="B704:E704"/>
    <mergeCell ref="B705:E705"/>
    <mergeCell ref="B703:E703"/>
    <mergeCell ref="B694:E694"/>
    <mergeCell ref="B695:E695"/>
    <mergeCell ref="B696:E696"/>
    <mergeCell ref="B697:F697"/>
    <mergeCell ref="B698:F698"/>
    <mergeCell ref="B699:F699"/>
    <mergeCell ref="B700:F700"/>
    <mergeCell ref="B706:E706"/>
    <mergeCell ref="B707:E707"/>
    <mergeCell ref="B708:E708"/>
    <mergeCell ref="B709:E709"/>
    <mergeCell ref="B710:E710"/>
    <mergeCell ref="A711:F711"/>
    <mergeCell ref="B712:E712"/>
    <mergeCell ref="A713:B713"/>
    <mergeCell ref="E713:F713"/>
    <mergeCell ref="B717:C717"/>
    <mergeCell ref="B718:C718"/>
    <mergeCell ref="B719:C719"/>
    <mergeCell ref="B720:C720"/>
    <mergeCell ref="B721:C721"/>
    <mergeCell ref="B722:C722"/>
    <mergeCell ref="B723:C723"/>
    <mergeCell ref="D715:E715"/>
    <mergeCell ref="B743:E743"/>
    <mergeCell ref="D717:E717"/>
    <mergeCell ref="D716:E716"/>
    <mergeCell ref="B732:E732"/>
    <mergeCell ref="B733:E733"/>
    <mergeCell ref="B734:E734"/>
    <mergeCell ref="B724:E724"/>
    <mergeCell ref="B725:E725"/>
    <mergeCell ref="B726:E726"/>
    <mergeCell ref="B727:E727"/>
    <mergeCell ref="B728:E728"/>
    <mergeCell ref="D719:E719"/>
    <mergeCell ref="D720:E720"/>
    <mergeCell ref="B729:E729"/>
    <mergeCell ref="B730:E730"/>
    <mergeCell ref="B731:E731"/>
    <mergeCell ref="B768:E768"/>
    <mergeCell ref="B769:E769"/>
    <mergeCell ref="B770:E770"/>
    <mergeCell ref="B771:E771"/>
    <mergeCell ref="B760:E760"/>
    <mergeCell ref="B761:E761"/>
    <mergeCell ref="B762:E762"/>
    <mergeCell ref="B763:E763"/>
    <mergeCell ref="B764:E764"/>
    <mergeCell ref="B765:E765"/>
    <mergeCell ref="B767:E767"/>
    <mergeCell ref="A753:F753"/>
    <mergeCell ref="B754:E754"/>
    <mergeCell ref="A756:G756"/>
    <mergeCell ref="B757:E757"/>
    <mergeCell ref="B758:E758"/>
    <mergeCell ref="B759:E759"/>
    <mergeCell ref="B735:E735"/>
    <mergeCell ref="B736:E736"/>
    <mergeCell ref="B738:E738"/>
    <mergeCell ref="B739:E739"/>
    <mergeCell ref="B740:E740"/>
    <mergeCell ref="B741:E741"/>
    <mergeCell ref="B744:E744"/>
    <mergeCell ref="B745:E745"/>
    <mergeCell ref="B750:E750"/>
    <mergeCell ref="B751:E751"/>
    <mergeCell ref="B752:E752"/>
    <mergeCell ref="B742:E742"/>
    <mergeCell ref="A746:F746"/>
    <mergeCell ref="B747:E747"/>
    <mergeCell ref="A748:B748"/>
    <mergeCell ref="E748:F748"/>
    <mergeCell ref="A749:G749"/>
    <mergeCell ref="B772:E772"/>
    <mergeCell ref="B766:E766"/>
    <mergeCell ref="B807:E807"/>
    <mergeCell ref="B806:E806"/>
    <mergeCell ref="B805:E805"/>
    <mergeCell ref="B804:E804"/>
    <mergeCell ref="B803:E803"/>
    <mergeCell ref="B802:E802"/>
    <mergeCell ref="B801:E801"/>
    <mergeCell ref="B800:E800"/>
    <mergeCell ref="B799:E799"/>
    <mergeCell ref="B798:E798"/>
    <mergeCell ref="B797:E797"/>
    <mergeCell ref="B784:E784"/>
    <mergeCell ref="B783:E783"/>
    <mergeCell ref="B782:E782"/>
    <mergeCell ref="B781:E781"/>
    <mergeCell ref="B780:E780"/>
    <mergeCell ref="B795:E795"/>
    <mergeCell ref="B794:E794"/>
    <mergeCell ref="B793:E793"/>
    <mergeCell ref="B792:E792"/>
    <mergeCell ref="B791:E791"/>
    <mergeCell ref="B773:E773"/>
    <mergeCell ref="A822:F822"/>
    <mergeCell ref="B811:E811"/>
    <mergeCell ref="A862:C862"/>
    <mergeCell ref="D862:E862"/>
    <mergeCell ref="F862:G862"/>
    <mergeCell ref="A842:G842"/>
    <mergeCell ref="A852:E852"/>
    <mergeCell ref="A853:G853"/>
    <mergeCell ref="A854:G854"/>
    <mergeCell ref="A855:G855"/>
    <mergeCell ref="A856:G856"/>
    <mergeCell ref="A857:G857"/>
    <mergeCell ref="B813:E813"/>
    <mergeCell ref="B812:E812"/>
    <mergeCell ref="A858:G858"/>
    <mergeCell ref="A860:C861"/>
    <mergeCell ref="D860:E861"/>
    <mergeCell ref="F860:G861"/>
    <mergeCell ref="B828:D828"/>
    <mergeCell ref="B829:D829"/>
    <mergeCell ref="B830:D830"/>
    <mergeCell ref="B831:D831"/>
    <mergeCell ref="B832:D832"/>
    <mergeCell ref="A823:F823"/>
    <mergeCell ref="A774:F774"/>
    <mergeCell ref="B775:E775"/>
    <mergeCell ref="B809:E809"/>
    <mergeCell ref="B808:E808"/>
    <mergeCell ref="B821:E821"/>
    <mergeCell ref="B820:E820"/>
    <mergeCell ref="B819:E819"/>
    <mergeCell ref="B818:E818"/>
    <mergeCell ref="B817:E817"/>
    <mergeCell ref="B815:E815"/>
    <mergeCell ref="B814:E814"/>
    <mergeCell ref="B789:E789"/>
    <mergeCell ref="B788:E788"/>
    <mergeCell ref="B787:E787"/>
    <mergeCell ref="B786:E786"/>
    <mergeCell ref="B785:E785"/>
    <mergeCell ref="B777:E777"/>
    <mergeCell ref="B778:E778"/>
    <mergeCell ref="B779:E779"/>
    <mergeCell ref="B790:E790"/>
    <mergeCell ref="B796:E796"/>
    <mergeCell ref="A776:B776"/>
    <mergeCell ref="B810:E810"/>
    <mergeCell ref="B816:E816"/>
    <mergeCell ref="B824:E824"/>
    <mergeCell ref="A825:G825"/>
    <mergeCell ref="B826:D826"/>
    <mergeCell ref="B833:D833"/>
    <mergeCell ref="F851:G851"/>
    <mergeCell ref="F852:G852"/>
    <mergeCell ref="A859:G859"/>
    <mergeCell ref="B834:D834"/>
    <mergeCell ref="A850:E850"/>
    <mergeCell ref="F850:G850"/>
    <mergeCell ref="A851:E851"/>
    <mergeCell ref="A835:G835"/>
    <mergeCell ref="B827:D827"/>
  </mergeCells>
  <dataValidations count="32">
    <dataValidation type="list" allowBlank="1" showInputMessage="1" showErrorMessage="1" sqref="F818" xr:uid="{00000000-0002-0000-0100-000000000000}">
      <formula1>"30 Days,45 Days,60 Days"</formula1>
    </dataValidation>
    <dataValidation type="list" allowBlank="1" showInputMessage="1" showErrorMessage="1" sqref="F815" xr:uid="{00000000-0002-0000-0100-000001000000}">
      <formula1>"Group A,Group B,Group C,Group D,Group H,Group K(SUV),Group J,Group M,Group F,Group K,Group Y,Group O,Group E,Group T,LDV"</formula1>
    </dataValidation>
    <dataValidation type="list" allowBlank="1" showInputMessage="1" showErrorMessage="1" sqref="F806:F814 F751 F770 F758:F759 F762:F767 F817 F851:G852 F778:F804 F819:F821 F72:G72 F63:G67" xr:uid="{00000000-0002-0000-0100-000002000000}">
      <formula1>"Yes,No"</formula1>
    </dataValidation>
    <dataValidation type="list" allowBlank="1" showInputMessage="1" showErrorMessage="1" sqref="B702:F702" xr:uid="{00000000-0002-0000-0100-000003000000}">
      <formula1>"Private &amp; Pleasure, Commercial (Marine Policy will berequired - No cover personal policy)"</formula1>
    </dataValidation>
    <dataValidation type="list" allowBlank="1" showInputMessage="1" showErrorMessage="1" sqref="D45:E45 D54:E54 D36:E36" xr:uid="{00000000-0002-0000-0100-000004000000}">
      <formula1>"Brick, Brick/Stone, Concrete, Wood, Asbestos, Other"</formula1>
    </dataValidation>
    <dataValidation type="list" allowBlank="1" showInputMessage="1" showErrorMessage="1" sqref="F136:F137 F196 F155:F156 F174:F175 F227 F260" xr:uid="{00000000-0002-0000-0100-000005000000}">
      <formula1>"Primary Residence, Rented Out Property, Hiliday Home, Additional Residence"</formula1>
    </dataValidation>
    <dataValidation type="list" allowBlank="1" showInputMessage="1" showErrorMessage="1" sqref="B701:F701 D37:E37 B435:E436 B470:E471 B505:E506 B540:E541 B575:E576 B610:E611 B645:E646 B643:E643 B608:E608 B573:E573 B538:E538 B503:E503 B468:E468 B433:E433 B398:E398 B400:E401" xr:uid="{00000000-0002-0000-0100-000006000000}">
      <formula1>"Yes, No, N/A"</formula1>
    </dataValidation>
    <dataValidation type="list" allowBlank="1" showInputMessage="1" showErrorMessage="1" sqref="F730" xr:uid="{00000000-0002-0000-0100-000007000000}">
      <formula1>"3,6,9,12, N/A"</formula1>
    </dataValidation>
    <dataValidation type="list" allowBlank="1" showInputMessage="1" showErrorMessage="1" sqref="A616 A404 A441 A476 A651:A653 A511 A581 A439 A474 A509 A579 A614 A649 A544 A546" xr:uid="{00000000-0002-0000-0100-000008000000}">
      <formula1>"30 Days Car Hire - Automatic, 45 Days Car Hire - Automatic, 60 Days Car Hire - Automatic"</formula1>
    </dataValidation>
    <dataValidation type="list" allowBlank="1" showInputMessage="1" showErrorMessage="1" sqref="A403 A438 A473 A508 A543 A578 A613 A648" xr:uid="{00000000-0002-0000-0100-000009000000}">
      <formula1>"30 Days Car Hire - Manual, 45 Days Car Hire - Manual, 60 Days Car Hire - Manual"</formula1>
    </dataValidation>
    <dataValidation type="list" allowBlank="1" showInputMessage="1" showErrorMessage="1" sqref="F214:F217 G46:G49 G78 F726 F728:F729 F731:F737 F740:F741 F139:F145 F129 F134:F135 F204:F207 F301:F303 F290:F298 F366 F354:F355 B75:B77 F362:F363 F189 F194:F195 F197:F201 F705:F708 F744 E827:G833 F158:F164 F148 F153:F154 F177:F183 F167 F172:F173 F235:F238 G55:G58 F220 F225:F226 F228:F232 F268:F271 F246:F249 F253 F258:F259 F261:F265 F336:F339 F315:F317 F322:F324 F329:F332 F342:F346 F358:F359 G38 G40 F278:F282 F473:F476 B402:E402 F403:F405 B437:E437 F613:F616 B472:E472 F438:F441 B507:E507 B542:E542 F543:F546 B577:E577 F508:F511 B612:E612 F578:F581 B647:E647 F648:F661" xr:uid="{00000000-0002-0000-0100-00000A000000}">
      <formula1>"Yes,No, N/A"</formula1>
    </dataValidation>
    <dataValidation type="list" allowBlank="1" showInputMessage="1" showErrorMessage="1" sqref="B34:G34 D309 E38:E39 E46:E48 G370 G126 G680 G186 G287 G713 G351 D370 D126 D680 D186 D287 D351 D713 G776 D748 G748 D755 G755 D776 G309 D38:D40 D46:D49 D56:D58 E56:E57 B383:E383 B418:E418 B453:E453 B488:E488 B523:E523 B558:E558 B593:E593 B628:E628" xr:uid="{00000000-0002-0000-0100-00000B000000}">
      <formula1>"Yes,No,N/A"</formula1>
    </dataValidation>
    <dataValidation type="list" allowBlank="1" showInputMessage="1" showErrorMessage="1" sqref="F665:F678 F373:F374 F408:F409 F443:F444 F478:F479 F513:F514 F548:F549 F583:F584 F618:F619" xr:uid="{00000000-0002-0000-0100-00000C000000}">
      <formula1>"Comprehensive, TP Fire &amp; Theft, Thirdparty only"</formula1>
    </dataValidation>
    <dataValidation type="list" allowBlank="1" showInputMessage="1" showErrorMessage="1" sqref="G679" xr:uid="{00000000-0002-0000-0100-00000D000000}">
      <formula1>"VESA Factory Fitted, VESA 3 or 4 Immobiliser, VESA Approved Passive Tracking Device, VESA Approved Early Warning Tracking Device"</formula1>
    </dataValidation>
    <dataValidation type="list" allowBlank="1" showInputMessage="1" showErrorMessage="1" sqref="F133 F193 F152 F171 F224 F257" xr:uid="{00000000-0002-0000-0100-00000E000000}">
      <formula1>"Additional Residence,Holiday Home,Primary Residence,Primary &amp; Business, Other"</formula1>
    </dataValidation>
    <dataValidation type="list" allowBlank="1" showInputMessage="1" showErrorMessage="1" sqref="F132 F192 F151 F170 F223 F256" xr:uid="{00000000-0002-0000-0100-00000F000000}">
      <formula1>"Apartment, Cluster, Duplex, Farm, Flat above ground Floor,Flat Ground Floor,Free Holding, Holiday Home,House,Park Home,Retirement Village,Townhouse,Other"</formula1>
    </dataValidation>
    <dataValidation type="list" allowBlank="1" showInputMessage="1" showErrorMessage="1" sqref="F98:G98" xr:uid="{00000000-0002-0000-0100-000010000000}">
      <formula1>"1,3,7,15"</formula1>
    </dataValidation>
    <dataValidation type="list" allowBlank="1" showInputMessage="1" showErrorMessage="1" sqref="B98:C98" xr:uid="{00000000-0002-0000-0100-000011000000}">
      <formula1>"Current, Savings,Transmission"</formula1>
    </dataValidation>
    <dataValidation type="list" allowBlank="1" showInputMessage="1" showErrorMessage="1" sqref="F716:F723" xr:uid="{00000000-0002-0000-0100-000012000000}">
      <formula1>"Office Based Only,All Risk"</formula1>
    </dataValidation>
    <dataValidation type="list" allowBlank="1" showInputMessage="1" showErrorMessage="1" sqref="A14:G14" xr:uid="{00000000-0002-0000-0100-000013000000}">
      <formula1>"NEW POLICY - PROPOSAL FORM &amp; NEEDS ANALYSIS, RENEWAL - NEEDS ANALYSIS"</formula1>
    </dataValidation>
    <dataValidation type="list" allowBlank="1" showInputMessage="1" showErrorMessage="1" sqref="F862:G862" xr:uid="{00000000-0002-0000-0100-000014000000}">
      <formula1>"INCEPTION DATE, RENEWAL DATE"</formula1>
    </dataValidation>
    <dataValidation type="list" allowBlank="1" showInputMessage="1" showErrorMessage="1" sqref="D35:E35 D44:E44 D53:E53" xr:uid="{00000000-0002-0000-0100-000015000000}">
      <formula1>"Concrete, Corrugated iron, Metal, Slate, Tile, Thatch, Asbestos, Other"</formula1>
    </dataValidation>
    <dataValidation type="list" allowBlank="1" showInputMessage="1" showErrorMessage="1" sqref="G39" xr:uid="{00000000-0002-0000-0100-000016000000}">
      <formula1>"Yes, No, n/a"</formula1>
    </dataValidation>
    <dataValidation type="list" allowBlank="1" showInputMessage="1" showErrorMessage="1" sqref="B395:E395 B397:E397 B430:E430 B432:E432 B465:E465 B467:E467 B500:E500 B502:E502 B535:E535 B537:E537 B570:E570 B572:E572 B605:E605 B607:E607 B640:E640 B642:E642" xr:uid="{00000000-0002-0000-0100-000017000000}">
      <formula1>"Locked Garage, Behind Locked Gates, Carport, Carport/Secured, In Open, Secure Parking Garage"</formula1>
    </dataValidation>
    <dataValidation type="list" allowBlank="1" showInputMessage="1" showErrorMessage="1" sqref="B393:E393 B428:E428 B463:E463 B498:E498 B533:E533 B568:E568 B603:E603 B638:E638" xr:uid="{00000000-0002-0000-0100-000018000000}">
      <formula1>"Social, Private, Business {Excluding transport/carrying of goods}"</formula1>
    </dataValidation>
    <dataValidation type="list" allowBlank="1" showInputMessage="1" showErrorMessage="1" sqref="B391:E391 B426:E426 B461:E461 B496:E496 B531:E531 B566:E566 B601:E601 B636:E636" xr:uid="{00000000-0002-0000-0100-000019000000}">
      <formula1>"A, A1, B, C1, C, EB, EC1, EC"</formula1>
    </dataValidation>
    <dataValidation type="list" allowBlank="1" showInputMessage="1" showErrorMessage="1" sqref="B390:E390 B425:E425 B460:E460 B495:E495 B530:E530 B565:E565 B600:E600 B635:E635" xr:uid="{00000000-0002-0000-0100-00001A000000}">
      <formula1>"Male, Female"</formula1>
    </dataValidation>
    <dataValidation type="list" allowBlank="1" showInputMessage="1" showErrorMessage="1" sqref="B386:E386 B421:E421 B456:E456 B491:E491 B526:E526 B561:E561 B596:E596 B631:E631" xr:uid="{00000000-0002-0000-0100-00001B000000}">
      <formula1>"Insured, Spouse, Insured Child, Other"</formula1>
    </dataValidation>
    <dataValidation type="list" allowBlank="1" showInputMessage="1" showErrorMessage="1" sqref="B378:E378 B413:E413 B448:E448 B483:E483 B518:E518 B553:E553 B588:E588 B623:E623" xr:uid="{00000000-0002-0000-0100-00001C000000}">
      <formula1>"Factory Fitted Immobiliser, VESA 3 or 4 Immobiliser, Active Tracking Device, Early Warning Tracking Device, Double Tracking Device"</formula1>
    </dataValidation>
    <dataValidation type="list" allowBlank="1" showInputMessage="1" showErrorMessage="1" sqref="B622:E622 B377:E377 B412:E412 B447:E447 B482:E482 B517:E517 B552:E552 B587:E587" xr:uid="{00000000-0002-0000-0100-00001D000000}">
      <formula1>"Sedan/LDV or like, Road Bike, Off Road Bike, 3 Wheeler, Classic Car, Golf Cart, Motorised Wheelchair, Trekker, Other"</formula1>
    </dataValidation>
    <dataValidation type="list" allowBlank="1" showInputMessage="1" showErrorMessage="1" sqref="B389:E389 B424:E424 B459:E459 B494:E494 B529:E529 B564:E564 B599:E599 B634:E634" xr:uid="{00000000-0002-0000-0100-00001E000000}">
      <formula1>"1,2,3,4,5,6,7,8,9,10"</formula1>
    </dataValidation>
    <dataValidation type="list" allowBlank="1" showInputMessage="1" showErrorMessage="1" sqref="B382:E382 B417:E417 B452:E452 B487:E487 B522:E522 B557:E557 B592:E592 B627:E627" xr:uid="{00000000-0002-0000-0100-00001F000000}">
      <formula1>"New,Used,Rebuilt,Stolen"</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15"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0"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topLeftCell="A9" workbookViewId="0">
      <selection activeCell="C18" sqref="C18:N18"/>
    </sheetView>
  </sheetViews>
  <sheetFormatPr defaultColWidth="9.140625" defaultRowHeight="14.25" x14ac:dyDescent="0.2"/>
  <cols>
    <col min="1" max="1" width="5" style="41" customWidth="1"/>
    <col min="2" max="2" width="6.7109375" style="41" customWidth="1"/>
    <col min="3" max="13" width="9.140625" style="41"/>
    <col min="14" max="14" width="4.85546875" style="41" customWidth="1"/>
    <col min="15" max="15" width="4.28515625" style="41" customWidth="1"/>
    <col min="16" max="16384" width="9.140625" style="41"/>
  </cols>
  <sheetData>
    <row r="11" spans="1:15" ht="15" x14ac:dyDescent="0.2">
      <c r="A11" s="464" t="s">
        <v>287</v>
      </c>
      <c r="B11" s="464"/>
      <c r="C11" s="464"/>
      <c r="D11" s="464"/>
      <c r="E11" s="464"/>
      <c r="F11" s="464"/>
      <c r="G11" s="464"/>
      <c r="H11" s="464"/>
      <c r="I11" s="464"/>
      <c r="J11" s="464"/>
      <c r="K11" s="464"/>
      <c r="L11" s="464"/>
      <c r="M11" s="464"/>
    </row>
    <row r="13" spans="1:15" s="42" customFormat="1" ht="15" x14ac:dyDescent="0.2">
      <c r="N13" s="199"/>
      <c r="O13" s="199"/>
    </row>
    <row r="14" spans="1:15" s="42" customFormat="1" ht="40.5" customHeight="1" x14ac:dyDescent="0.2">
      <c r="A14" s="465" t="s">
        <v>394</v>
      </c>
      <c r="B14" s="465"/>
      <c r="C14" s="465"/>
      <c r="D14" s="465"/>
      <c r="E14" s="465"/>
      <c r="F14" s="465"/>
      <c r="G14" s="465"/>
      <c r="H14" s="465"/>
      <c r="I14" s="465"/>
      <c r="J14" s="465"/>
      <c r="K14" s="465"/>
      <c r="L14" s="465"/>
      <c r="M14" s="465"/>
      <c r="N14" s="465"/>
    </row>
    <row r="15" spans="1:15" s="42" customFormat="1" ht="17.25" customHeight="1" x14ac:dyDescent="0.2">
      <c r="A15" s="467" t="s">
        <v>392</v>
      </c>
      <c r="B15" s="467"/>
      <c r="C15" s="468" t="str">
        <f>IF(VLOOKUP(Broker_Name,Broker_Table,4,FALSE)="",CONCATENATE(Broker_Name," and my personal contact details are as follows"),CONCATENATE(Broker_Name," ",VLOOKUP(Broker_Name,Broker_Table,4,FALSE)," and my personal contact details are as follows"))</f>
        <v>Jeanette Marx (Under supervision of Koos Smit) and my personal contact details are as follows</v>
      </c>
      <c r="D15" s="468"/>
      <c r="E15" s="468"/>
      <c r="F15" s="468"/>
      <c r="G15" s="468"/>
      <c r="H15" s="468"/>
      <c r="I15" s="468"/>
      <c r="J15" s="468"/>
      <c r="K15" s="468"/>
      <c r="L15" s="468"/>
      <c r="M15" s="468"/>
      <c r="N15" s="468"/>
    </row>
    <row r="16" spans="1:15" s="42" customFormat="1" ht="17.25" customHeight="1" x14ac:dyDescent="0.2">
      <c r="A16" s="467" t="s">
        <v>393</v>
      </c>
      <c r="B16" s="467"/>
      <c r="C16" s="468" t="str">
        <f>CONCATENATE(VLOOKUP(Broker_Name,Broker_Table,6,FALSE),", Email: ",VLOOKUP(Broker_Name,Broker_Table,5,FALSE))</f>
        <v>082 835 9230 / 015 307 5587, Email: jeanette@smitk.co.za</v>
      </c>
      <c r="D16" s="468"/>
      <c r="E16" s="468"/>
      <c r="F16" s="468"/>
      <c r="G16" s="468"/>
      <c r="H16" s="468"/>
      <c r="I16" s="468"/>
      <c r="J16" s="468"/>
      <c r="K16" s="468"/>
      <c r="L16" s="468"/>
      <c r="M16" s="468"/>
      <c r="N16" s="468"/>
    </row>
    <row r="17" spans="1:15" s="42" customFormat="1" ht="17.25" customHeight="1" x14ac:dyDescent="0.2">
      <c r="A17" s="83"/>
      <c r="B17" s="83"/>
      <c r="C17" s="84"/>
      <c r="D17" s="84"/>
      <c r="E17" s="84"/>
      <c r="F17" s="84"/>
      <c r="G17" s="84"/>
      <c r="H17" s="84"/>
      <c r="I17" s="84"/>
      <c r="J17" s="84"/>
      <c r="K17" s="84"/>
      <c r="L17" s="84"/>
      <c r="M17" s="84"/>
      <c r="N17" s="84"/>
    </row>
    <row r="18" spans="1:15" s="42" customFormat="1" ht="102.75" customHeight="1" x14ac:dyDescent="0.2">
      <c r="A18" s="44" t="s">
        <v>288</v>
      </c>
      <c r="B18" s="45"/>
      <c r="C18" s="466"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NYLSTROOM.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466"/>
      <c r="E18" s="466"/>
      <c r="F18" s="466"/>
      <c r="G18" s="466"/>
      <c r="H18" s="466"/>
      <c r="I18" s="466"/>
      <c r="J18" s="466"/>
      <c r="K18" s="466"/>
      <c r="L18" s="466"/>
      <c r="M18" s="466"/>
      <c r="N18" s="466"/>
      <c r="O18" s="51"/>
    </row>
    <row r="19" spans="1:15" s="42" customFormat="1" ht="56.25" customHeight="1" x14ac:dyDescent="0.2">
      <c r="A19" s="45" t="s">
        <v>289</v>
      </c>
      <c r="C19" s="466"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2024 in the below mentioned areas and I am Fit and proper as per the FAIS requirements: - Short Term – Commercial &amp; Personal Lines categories 1.2, 1.6 and 1.23(A1).</v>
      </c>
      <c r="D19" s="466"/>
      <c r="E19" s="466"/>
      <c r="F19" s="466"/>
      <c r="G19" s="466"/>
      <c r="H19" s="466"/>
      <c r="I19" s="466"/>
      <c r="J19" s="466"/>
      <c r="K19" s="466"/>
      <c r="L19" s="466"/>
      <c r="M19" s="466"/>
      <c r="N19" s="466"/>
    </row>
    <row r="20" spans="1:15" s="42" customFormat="1" ht="68.25" customHeight="1" x14ac:dyDescent="0.2">
      <c r="A20" s="45" t="s">
        <v>290</v>
      </c>
      <c r="C20" s="465" t="s">
        <v>291</v>
      </c>
      <c r="D20" s="465"/>
      <c r="E20" s="465"/>
      <c r="F20" s="465"/>
      <c r="G20" s="465"/>
      <c r="H20" s="465"/>
      <c r="I20" s="465"/>
      <c r="J20" s="465"/>
      <c r="K20" s="465"/>
      <c r="L20" s="465"/>
      <c r="M20" s="465"/>
      <c r="N20" s="465"/>
    </row>
    <row r="21" spans="1:15" s="42" customFormat="1" ht="53.25" customHeight="1" x14ac:dyDescent="0.2">
      <c r="A21" s="45" t="s">
        <v>292</v>
      </c>
      <c r="C21" s="465" t="s">
        <v>293</v>
      </c>
      <c r="D21" s="465"/>
      <c r="E21" s="465"/>
      <c r="F21" s="465"/>
      <c r="G21" s="465"/>
      <c r="H21" s="465"/>
      <c r="I21" s="465"/>
      <c r="J21" s="465"/>
      <c r="K21" s="465"/>
      <c r="L21" s="465"/>
      <c r="M21" s="465"/>
      <c r="N21" s="465"/>
    </row>
    <row r="22" spans="1:15" s="42" customFormat="1" ht="51.75" customHeight="1" x14ac:dyDescent="0.2">
      <c r="A22" s="45" t="s">
        <v>395</v>
      </c>
      <c r="C22" s="466" t="str">
        <f>IFERROR(VLOOKUP('Personal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466"/>
      <c r="E22" s="466"/>
      <c r="F22" s="466"/>
      <c r="G22" s="466"/>
      <c r="H22" s="466"/>
      <c r="I22" s="466"/>
      <c r="J22" s="466"/>
      <c r="K22" s="466"/>
      <c r="L22" s="466"/>
      <c r="M22" s="466"/>
      <c r="N22" s="466"/>
    </row>
    <row r="23" spans="1:15" s="42" customFormat="1" ht="68.25" customHeight="1" x14ac:dyDescent="0.2">
      <c r="A23" s="45" t="s">
        <v>294</v>
      </c>
      <c r="C23" s="465" t="s">
        <v>297</v>
      </c>
      <c r="D23" s="465"/>
      <c r="E23" s="465"/>
      <c r="F23" s="465"/>
      <c r="G23" s="465"/>
      <c r="H23" s="465"/>
      <c r="I23" s="465"/>
      <c r="J23" s="465"/>
      <c r="K23" s="465"/>
      <c r="L23" s="465"/>
      <c r="M23" s="465"/>
      <c r="N23" s="465"/>
    </row>
    <row r="24" spans="1:15" s="42" customFormat="1" ht="48" customHeight="1" x14ac:dyDescent="0.2">
      <c r="A24" s="45" t="s">
        <v>296</v>
      </c>
      <c r="C24" s="465" t="s">
        <v>396</v>
      </c>
      <c r="D24" s="465"/>
      <c r="E24" s="465"/>
      <c r="F24" s="465"/>
      <c r="G24" s="465"/>
      <c r="H24" s="465"/>
      <c r="I24" s="465"/>
      <c r="J24" s="465"/>
      <c r="K24" s="465"/>
      <c r="L24" s="465"/>
      <c r="M24" s="465"/>
      <c r="N24" s="465"/>
    </row>
    <row r="25" spans="1:15" s="42" customFormat="1" ht="39" customHeight="1" x14ac:dyDescent="0.2">
      <c r="A25" s="45" t="s">
        <v>298</v>
      </c>
      <c r="C25" s="465" t="s">
        <v>300</v>
      </c>
      <c r="D25" s="465"/>
      <c r="E25" s="465"/>
      <c r="F25" s="465"/>
      <c r="G25" s="465"/>
      <c r="H25" s="465"/>
      <c r="I25" s="465"/>
      <c r="J25" s="465"/>
      <c r="K25" s="465"/>
      <c r="L25" s="465"/>
      <c r="M25" s="465"/>
      <c r="N25" s="465"/>
    </row>
    <row r="26" spans="1:15" s="42" customFormat="1" ht="69" customHeight="1" x14ac:dyDescent="0.2">
      <c r="A26" s="45" t="s">
        <v>299</v>
      </c>
      <c r="C26" s="465" t="s">
        <v>302</v>
      </c>
      <c r="D26" s="465"/>
      <c r="E26" s="465"/>
      <c r="F26" s="465"/>
      <c r="G26" s="465"/>
      <c r="H26" s="465"/>
      <c r="I26" s="465"/>
      <c r="J26" s="465"/>
      <c r="K26" s="465"/>
      <c r="L26" s="465"/>
      <c r="M26" s="465"/>
      <c r="N26" s="465"/>
    </row>
    <row r="27" spans="1:15" s="42" customFormat="1" ht="109.5" customHeight="1" x14ac:dyDescent="0.2">
      <c r="A27" s="45" t="s">
        <v>301</v>
      </c>
      <c r="C27" s="465" t="s">
        <v>303</v>
      </c>
      <c r="D27" s="465"/>
      <c r="E27" s="465"/>
      <c r="F27" s="465"/>
      <c r="G27" s="465"/>
      <c r="H27" s="465"/>
      <c r="I27" s="465"/>
      <c r="J27" s="465"/>
      <c r="K27" s="465"/>
      <c r="L27" s="465"/>
      <c r="M27" s="465"/>
      <c r="N27" s="465"/>
    </row>
    <row r="29" spans="1:15" ht="33" customHeight="1" x14ac:dyDescent="0.2">
      <c r="A29" s="462" t="s">
        <v>633</v>
      </c>
      <c r="B29" s="462"/>
      <c r="C29" s="462"/>
      <c r="D29" s="462"/>
      <c r="E29" s="462"/>
      <c r="F29" s="463"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G29" s="463"/>
      <c r="H29" s="463"/>
      <c r="I29" s="463"/>
      <c r="J29" s="463"/>
      <c r="K29" s="463"/>
      <c r="L29" s="463"/>
      <c r="M29" s="463"/>
      <c r="N29" s="463"/>
    </row>
    <row r="30" spans="1:15" x14ac:dyDescent="0.2">
      <c r="A30" s="72"/>
      <c r="B30" s="72"/>
      <c r="C30" s="72"/>
      <c r="D30" s="72"/>
      <c r="E30" s="72"/>
    </row>
    <row r="31" spans="1:15" ht="23.25" customHeight="1" x14ac:dyDescent="0.2">
      <c r="A31" s="462" t="s">
        <v>634</v>
      </c>
      <c r="B31" s="462"/>
      <c r="C31" s="462"/>
      <c r="D31" s="462"/>
      <c r="E31" s="462"/>
      <c r="F31" s="463"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G31" s="463"/>
      <c r="H31" s="463"/>
      <c r="I31" s="463"/>
      <c r="J31" s="463"/>
      <c r="K31" s="463"/>
      <c r="L31" s="463"/>
      <c r="M31" s="463"/>
      <c r="N31" s="463"/>
    </row>
    <row r="32" spans="1:15" x14ac:dyDescent="0.2">
      <c r="A32" s="72"/>
      <c r="B32" s="72"/>
      <c r="C32" s="72"/>
      <c r="D32" s="72"/>
      <c r="E32" s="72"/>
    </row>
    <row r="33" spans="1:14" x14ac:dyDescent="0.2">
      <c r="A33" s="41" t="s">
        <v>632</v>
      </c>
      <c r="D33" s="461"/>
      <c r="E33" s="461"/>
      <c r="F33" s="461"/>
      <c r="G33" s="461"/>
      <c r="H33" s="198" t="s">
        <v>4</v>
      </c>
      <c r="I33" s="461"/>
      <c r="J33" s="461"/>
      <c r="K33" s="461"/>
      <c r="L33" s="461"/>
      <c r="M33" s="461"/>
      <c r="N33" s="461"/>
    </row>
  </sheetData>
  <mergeCells count="22">
    <mergeCell ref="A11:M11"/>
    <mergeCell ref="C26:N26"/>
    <mergeCell ref="C27:N27"/>
    <mergeCell ref="C22:N22"/>
    <mergeCell ref="C23:N23"/>
    <mergeCell ref="C24:N24"/>
    <mergeCell ref="C25:N25"/>
    <mergeCell ref="A14:N14"/>
    <mergeCell ref="C18:N18"/>
    <mergeCell ref="C19:N19"/>
    <mergeCell ref="C20:N20"/>
    <mergeCell ref="C21:N21"/>
    <mergeCell ref="A15:B15"/>
    <mergeCell ref="C15:N15"/>
    <mergeCell ref="A16:B16"/>
    <mergeCell ref="C16:N16"/>
    <mergeCell ref="D33:G33"/>
    <mergeCell ref="I33:N33"/>
    <mergeCell ref="A29:E29"/>
    <mergeCell ref="F29:N29"/>
    <mergeCell ref="A31:E31"/>
    <mergeCell ref="F31:N31"/>
  </mergeCells>
  <printOptions horizontalCentered="1"/>
  <pageMargins left="0.23622047244094491" right="0.23622047244094491" top="0.19685039370078741" bottom="0.19685039370078741" header="0.31496062992125984" footer="0.31496062992125984"/>
  <pageSetup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1:O100"/>
  <sheetViews>
    <sheetView zoomScaleNormal="100" workbookViewId="0">
      <selection activeCell="Q8" sqref="Q8"/>
    </sheetView>
  </sheetViews>
  <sheetFormatPr defaultColWidth="9.140625" defaultRowHeight="14.25" x14ac:dyDescent="0.2"/>
  <cols>
    <col min="1" max="1" width="5" style="41" customWidth="1"/>
    <col min="2" max="2" width="6.28515625" style="41" customWidth="1"/>
    <col min="3" max="10" width="9.140625" style="41"/>
    <col min="11" max="11" width="10.85546875" style="41" customWidth="1"/>
    <col min="12" max="13" width="9.140625" style="41"/>
    <col min="14" max="14" width="4.85546875" style="41" customWidth="1"/>
    <col min="15" max="15" width="4.28515625" style="41" customWidth="1"/>
    <col min="16" max="16384" width="9.140625" style="41"/>
  </cols>
  <sheetData>
    <row r="11" spans="1:15" ht="34.5" customHeight="1" x14ac:dyDescent="0.2">
      <c r="A11" s="473" t="s">
        <v>631</v>
      </c>
      <c r="B11" s="473"/>
      <c r="C11" s="473"/>
      <c r="D11" s="473"/>
      <c r="E11" s="473"/>
      <c r="F11" s="473"/>
      <c r="G11" s="474"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1" s="474"/>
      <c r="I11" s="474"/>
      <c r="J11" s="474"/>
      <c r="K11" s="474"/>
      <c r="L11" s="474"/>
      <c r="M11" s="474"/>
      <c r="N11" s="474"/>
    </row>
    <row r="12" spans="1:15" ht="30.75" customHeight="1" x14ac:dyDescent="0.2">
      <c r="A12" s="473" t="s">
        <v>635</v>
      </c>
      <c r="B12" s="473"/>
      <c r="C12" s="473"/>
      <c r="D12" s="473"/>
      <c r="E12" s="473"/>
      <c r="F12" s="473"/>
      <c r="G12" s="474"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H12" s="474"/>
      <c r="I12" s="474"/>
      <c r="J12" s="474"/>
      <c r="K12" s="474"/>
      <c r="L12" s="474"/>
      <c r="M12" s="474"/>
      <c r="N12" s="474"/>
    </row>
    <row r="15" spans="1:15" s="42" customFormat="1" ht="15" x14ac:dyDescent="0.2">
      <c r="A15" s="464" t="s">
        <v>304</v>
      </c>
      <c r="B15" s="464"/>
      <c r="C15" s="464"/>
      <c r="D15" s="464"/>
      <c r="E15" s="464"/>
      <c r="F15" s="464"/>
      <c r="G15" s="464"/>
      <c r="H15" s="464"/>
      <c r="I15" s="464"/>
      <c r="J15" s="464"/>
      <c r="K15" s="464"/>
      <c r="L15" s="464"/>
      <c r="M15" s="464"/>
      <c r="N15" s="464"/>
      <c r="O15" s="199"/>
    </row>
    <row r="16" spans="1:15" s="42" customFormat="1" x14ac:dyDescent="0.2">
      <c r="A16" s="468" t="str">
        <f>IF('Personal Needs Analysis'!B16="Smit &amp; Kie Pretoria Brokers (Pty) Ltd", CONCATENATE("Hereby I/we authorize",'Personal Needs Analysis'!B16, " to obtain any applicable financial information"),"Hereby I/we authorize Smit &amp; Kie Brokers (Pty) Ltd to obtain any applicable financial information")</f>
        <v>Hereby I/we authorize Smit &amp; Kie Brokers (Pty) Ltd to obtain any applicable financial information</v>
      </c>
      <c r="B16" s="468"/>
      <c r="C16" s="468"/>
      <c r="D16" s="468"/>
      <c r="E16" s="468"/>
      <c r="F16" s="468"/>
      <c r="G16" s="468"/>
      <c r="H16" s="468"/>
      <c r="I16" s="468"/>
      <c r="J16" s="468"/>
      <c r="K16" s="468"/>
      <c r="L16" s="468"/>
      <c r="M16" s="468"/>
      <c r="N16" s="468"/>
    </row>
    <row r="17" spans="1:15" s="42" customFormat="1" x14ac:dyDescent="0.2">
      <c r="A17" s="46"/>
      <c r="B17" s="475" t="s">
        <v>305</v>
      </c>
      <c r="C17" s="475"/>
      <c r="D17" s="475"/>
      <c r="E17" s="475"/>
      <c r="F17" s="475"/>
      <c r="G17" s="475"/>
      <c r="H17" s="475"/>
      <c r="I17" s="475"/>
      <c r="J17" s="475"/>
      <c r="K17" s="475"/>
      <c r="L17" s="475"/>
      <c r="M17" s="475"/>
      <c r="N17" s="46"/>
    </row>
    <row r="18" spans="1:15" s="42" customFormat="1" x14ac:dyDescent="0.2">
      <c r="A18" s="46"/>
      <c r="B18" s="475" t="s">
        <v>306</v>
      </c>
      <c r="C18" s="475"/>
      <c r="D18" s="475"/>
      <c r="E18" s="475"/>
      <c r="F18" s="475"/>
      <c r="G18" s="475"/>
      <c r="H18" s="475"/>
      <c r="I18" s="475"/>
      <c r="J18" s="475"/>
      <c r="K18" s="475"/>
      <c r="L18" s="475"/>
      <c r="M18" s="475"/>
      <c r="N18" s="46"/>
    </row>
    <row r="19" spans="1:15" s="42" customFormat="1" x14ac:dyDescent="0.2">
      <c r="A19" s="44"/>
      <c r="B19" s="45"/>
      <c r="C19" s="465"/>
      <c r="D19" s="465"/>
      <c r="E19" s="465"/>
      <c r="F19" s="465"/>
      <c r="G19" s="465"/>
      <c r="H19" s="465"/>
      <c r="I19" s="465"/>
      <c r="J19" s="465"/>
      <c r="K19" s="465"/>
      <c r="L19" s="465"/>
      <c r="M19" s="465"/>
      <c r="N19" s="465"/>
      <c r="O19" s="51"/>
    </row>
    <row r="20" spans="1:15" s="42" customFormat="1" ht="20.25" customHeight="1" x14ac:dyDescent="0.2">
      <c r="A20" s="480" t="s">
        <v>400</v>
      </c>
      <c r="B20" s="480"/>
      <c r="C20" s="480"/>
      <c r="D20" s="480"/>
      <c r="E20" s="480"/>
      <c r="F20" s="476" t="s">
        <v>401</v>
      </c>
      <c r="G20" s="476"/>
      <c r="H20" s="476"/>
      <c r="I20" s="476"/>
      <c r="J20" s="477" t="s">
        <v>402</v>
      </c>
      <c r="K20" s="478"/>
      <c r="L20" s="478"/>
      <c r="M20" s="478"/>
      <c r="N20" s="479"/>
    </row>
    <row r="21" spans="1:15" ht="30.75" customHeight="1" x14ac:dyDescent="0.2">
      <c r="A21" s="471" t="str">
        <f>'Personal Needs Analysis'!A27</f>
        <v>n/a</v>
      </c>
      <c r="B21" s="471"/>
      <c r="C21" s="471"/>
      <c r="D21" s="471"/>
      <c r="E21" s="471"/>
      <c r="F21" s="471" t="str">
        <f>'Personal Needs Analysis'!B27</f>
        <v>n/a</v>
      </c>
      <c r="G21" s="471"/>
      <c r="H21" s="471"/>
      <c r="I21" s="471"/>
      <c r="J21" s="471" t="str">
        <f>IF('Personal Needs Analysis'!D27=0,"",'Personal Needs Analysis'!D27)</f>
        <v>n/a</v>
      </c>
      <c r="K21" s="471"/>
      <c r="L21" s="471"/>
      <c r="M21" s="471"/>
      <c r="N21" s="471"/>
    </row>
    <row r="22" spans="1:15" ht="30.75" customHeight="1" x14ac:dyDescent="0.2">
      <c r="A22" s="471" t="str">
        <f>'Personal Needs Analysis'!A28</f>
        <v>n/a</v>
      </c>
      <c r="B22" s="471"/>
      <c r="C22" s="471"/>
      <c r="D22" s="471"/>
      <c r="E22" s="471"/>
      <c r="F22" s="471" t="str">
        <f>'Personal Needs Analysis'!B28</f>
        <v>n/a</v>
      </c>
      <c r="G22" s="471"/>
      <c r="H22" s="471"/>
      <c r="I22" s="471"/>
      <c r="J22" s="471" t="str">
        <f>IF('Personal Needs Analysis'!D28=0,"",'Personal Needs Analysis'!D28)</f>
        <v>n/a</v>
      </c>
      <c r="K22" s="471"/>
      <c r="L22" s="471"/>
      <c r="M22" s="471"/>
      <c r="N22" s="471"/>
    </row>
    <row r="23" spans="1:15" ht="30.75" customHeight="1" x14ac:dyDescent="0.2">
      <c r="A23" s="471" t="str">
        <f>'Personal Needs Analysis'!A29</f>
        <v>n/a</v>
      </c>
      <c r="B23" s="471"/>
      <c r="C23" s="471"/>
      <c r="D23" s="471"/>
      <c r="E23" s="471"/>
      <c r="F23" s="471" t="str">
        <f>'Personal Needs Analysis'!B29</f>
        <v>n/a</v>
      </c>
      <c r="G23" s="471"/>
      <c r="H23" s="471"/>
      <c r="I23" s="471"/>
      <c r="J23" s="471" t="str">
        <f>IF('Personal Needs Analysis'!D29=0,"",'Personal Needs Analysis'!D29)</f>
        <v>n/a</v>
      </c>
      <c r="K23" s="471"/>
      <c r="L23" s="471"/>
      <c r="M23" s="471"/>
      <c r="N23" s="471"/>
    </row>
    <row r="24" spans="1:15" ht="30.75" customHeight="1" x14ac:dyDescent="0.2">
      <c r="A24" s="471" t="str">
        <f>'Personal Needs Analysis'!A30</f>
        <v>n/a</v>
      </c>
      <c r="B24" s="471"/>
      <c r="C24" s="471"/>
      <c r="D24" s="471"/>
      <c r="E24" s="471"/>
      <c r="F24" s="471" t="str">
        <f>'Personal Needs Analysis'!B30</f>
        <v>n/a</v>
      </c>
      <c r="G24" s="471"/>
      <c r="H24" s="471"/>
      <c r="I24" s="471"/>
      <c r="J24" s="471" t="str">
        <f>IF('Personal Needs Analysis'!D30=0,"",'Personal Needs Analysis'!D30)</f>
        <v>n/a</v>
      </c>
      <c r="K24" s="471"/>
      <c r="L24" s="471"/>
      <c r="M24" s="471"/>
      <c r="N24" s="471"/>
    </row>
    <row r="25" spans="1:15" x14ac:dyDescent="0.2">
      <c r="A25" s="47"/>
      <c r="C25" s="466"/>
      <c r="D25" s="466"/>
      <c r="E25" s="466"/>
      <c r="F25" s="466"/>
      <c r="G25" s="466"/>
      <c r="H25" s="466"/>
      <c r="I25" s="466"/>
      <c r="J25" s="466"/>
      <c r="K25" s="466"/>
      <c r="L25" s="466"/>
      <c r="M25" s="466"/>
      <c r="N25" s="466"/>
    </row>
    <row r="26" spans="1:15" x14ac:dyDescent="0.2">
      <c r="A26" s="469" t="s">
        <v>308</v>
      </c>
      <c r="B26" s="469"/>
      <c r="C26" s="469"/>
      <c r="D26" s="470"/>
      <c r="E26" s="470"/>
      <c r="F26" s="470"/>
      <c r="G26" s="470"/>
      <c r="H26" s="470"/>
      <c r="I26" s="470"/>
      <c r="J26" s="48"/>
      <c r="K26" s="48"/>
      <c r="L26" s="48"/>
      <c r="M26" s="48"/>
      <c r="N26" s="48"/>
    </row>
    <row r="27" spans="1:15" x14ac:dyDescent="0.2">
      <c r="A27" s="47"/>
      <c r="C27" s="466"/>
      <c r="D27" s="466"/>
      <c r="E27" s="466"/>
      <c r="F27" s="466"/>
      <c r="G27" s="466"/>
      <c r="H27" s="466"/>
      <c r="I27" s="466"/>
      <c r="J27" s="466"/>
      <c r="K27" s="466"/>
      <c r="L27" s="466"/>
      <c r="M27" s="466"/>
      <c r="N27" s="466"/>
    </row>
    <row r="28" spans="1:15" x14ac:dyDescent="0.2">
      <c r="A28" s="472"/>
      <c r="B28" s="472"/>
      <c r="C28" s="472"/>
      <c r="D28" s="472"/>
      <c r="E28" s="472"/>
      <c r="F28" s="472"/>
      <c r="G28" s="472"/>
      <c r="H28" s="472"/>
      <c r="I28" s="472"/>
      <c r="J28" s="472"/>
      <c r="K28" s="472"/>
      <c r="L28" s="472"/>
      <c r="M28" s="472"/>
      <c r="N28" s="472"/>
      <c r="O28" s="472"/>
    </row>
    <row r="29" spans="1:15" ht="90" customHeight="1" x14ac:dyDescent="0.2">
      <c r="A29" s="466" t="str">
        <f>IF('Personal Needs Analysis'!B16="Smit &amp; Kie Pretoria Brokers (Pty) Ltd",
CONCATENATE("I hereby appoint ",'Personal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466"/>
      <c r="C29" s="466"/>
      <c r="D29" s="466"/>
      <c r="E29" s="466"/>
      <c r="F29" s="466"/>
      <c r="G29" s="466"/>
      <c r="H29" s="466"/>
      <c r="I29" s="466"/>
      <c r="J29" s="466"/>
      <c r="K29" s="466"/>
      <c r="L29" s="466"/>
      <c r="M29" s="466"/>
      <c r="N29" s="466"/>
    </row>
    <row r="30" spans="1:15" x14ac:dyDescent="0.2">
      <c r="A30" s="47"/>
      <c r="C30" s="49"/>
      <c r="D30" s="49"/>
      <c r="E30" s="49"/>
      <c r="F30" s="49"/>
      <c r="G30" s="49"/>
      <c r="H30" s="49"/>
      <c r="I30" s="49"/>
      <c r="J30" s="49"/>
      <c r="K30" s="49"/>
      <c r="L30" s="49"/>
      <c r="M30" s="49"/>
      <c r="N30" s="49"/>
    </row>
    <row r="31" spans="1:15" x14ac:dyDescent="0.2">
      <c r="A31" s="469" t="s">
        <v>308</v>
      </c>
      <c r="B31" s="469"/>
      <c r="C31" s="469"/>
      <c r="D31" s="470"/>
      <c r="E31" s="470"/>
      <c r="F31" s="470"/>
      <c r="G31" s="470"/>
      <c r="H31" s="470"/>
      <c r="I31" s="470"/>
      <c r="J31" s="49"/>
      <c r="K31" s="49"/>
      <c r="L31" s="49"/>
      <c r="M31" s="49"/>
      <c r="N31" s="49"/>
    </row>
    <row r="32" spans="1:15" x14ac:dyDescent="0.2">
      <c r="A32" s="202"/>
      <c r="B32" s="202"/>
      <c r="C32" s="202"/>
      <c r="D32" s="202"/>
      <c r="E32" s="202"/>
      <c r="F32" s="202"/>
      <c r="G32" s="202"/>
      <c r="H32" s="202"/>
      <c r="I32" s="202"/>
      <c r="J32" s="49"/>
      <c r="K32" s="49"/>
      <c r="L32" s="49"/>
      <c r="M32" s="49"/>
      <c r="N32" s="49"/>
    </row>
    <row r="33" spans="1:14" x14ac:dyDescent="0.2">
      <c r="B33" s="483" t="s">
        <v>309</v>
      </c>
      <c r="C33" s="483"/>
      <c r="D33" s="483"/>
      <c r="E33" s="483"/>
      <c r="F33" s="483"/>
      <c r="G33" s="483"/>
      <c r="H33" s="483"/>
      <c r="I33" s="483"/>
      <c r="J33" s="483"/>
      <c r="K33" s="483"/>
      <c r="L33" s="483"/>
      <c r="M33" s="483"/>
      <c r="N33" s="483"/>
    </row>
    <row r="34" spans="1:14" ht="49.5" customHeight="1" x14ac:dyDescent="0.2">
      <c r="A34" s="202" t="s">
        <v>310</v>
      </c>
      <c r="B34" s="466" t="s">
        <v>311</v>
      </c>
      <c r="C34" s="466"/>
      <c r="D34" s="466"/>
      <c r="E34" s="466"/>
      <c r="F34" s="466"/>
      <c r="G34" s="466"/>
      <c r="H34" s="466"/>
      <c r="I34" s="466"/>
      <c r="J34" s="466"/>
      <c r="K34" s="466"/>
      <c r="L34" s="466"/>
      <c r="M34" s="466"/>
      <c r="N34" s="466"/>
    </row>
    <row r="35" spans="1:14" x14ac:dyDescent="0.2">
      <c r="A35" s="202" t="s">
        <v>312</v>
      </c>
      <c r="B35" s="482" t="s">
        <v>313</v>
      </c>
      <c r="C35" s="482"/>
      <c r="D35" s="482"/>
      <c r="E35" s="482"/>
      <c r="F35" s="482"/>
      <c r="G35" s="482"/>
      <c r="H35" s="482"/>
      <c r="I35" s="482"/>
      <c r="J35" s="482"/>
      <c r="K35" s="482"/>
      <c r="L35" s="482"/>
      <c r="M35" s="482"/>
      <c r="N35" s="482"/>
    </row>
    <row r="36" spans="1:14" x14ac:dyDescent="0.2">
      <c r="A36" s="202"/>
      <c r="B36" s="482" t="s">
        <v>314</v>
      </c>
      <c r="C36" s="482"/>
      <c r="D36" s="482"/>
      <c r="E36" s="482"/>
      <c r="F36" s="482"/>
      <c r="G36" s="482"/>
      <c r="H36" s="482"/>
      <c r="I36" s="482"/>
      <c r="J36" s="482"/>
      <c r="K36" s="482"/>
      <c r="L36" s="482"/>
      <c r="M36" s="482"/>
      <c r="N36" s="482"/>
    </row>
    <row r="37" spans="1:14" x14ac:dyDescent="0.2">
      <c r="A37" s="202"/>
      <c r="B37" s="200" t="s">
        <v>315</v>
      </c>
      <c r="C37" s="200"/>
      <c r="D37" s="200"/>
      <c r="E37" s="200"/>
      <c r="F37" s="200"/>
      <c r="G37" s="200"/>
      <c r="H37" s="200"/>
      <c r="I37" s="200"/>
      <c r="J37" s="200"/>
      <c r="K37" s="200"/>
      <c r="L37" s="200"/>
      <c r="M37" s="200"/>
      <c r="N37" s="200"/>
    </row>
    <row r="38" spans="1:14" x14ac:dyDescent="0.2">
      <c r="A38" s="202"/>
      <c r="B38" s="200"/>
      <c r="C38" s="200"/>
      <c r="D38" s="200"/>
      <c r="E38" s="200"/>
      <c r="F38" s="200"/>
      <c r="G38" s="200"/>
      <c r="H38" s="200"/>
      <c r="I38" s="200"/>
      <c r="J38" s="200"/>
      <c r="K38" s="200"/>
      <c r="L38" s="200"/>
      <c r="M38" s="200"/>
      <c r="N38" s="200"/>
    </row>
    <row r="39" spans="1:14" ht="57.75" customHeight="1" x14ac:dyDescent="0.2">
      <c r="A39" s="466" t="s">
        <v>316</v>
      </c>
      <c r="B39" s="466"/>
      <c r="C39" s="466"/>
      <c r="D39" s="466"/>
      <c r="E39" s="466"/>
      <c r="F39" s="466"/>
      <c r="G39" s="466"/>
      <c r="H39" s="466"/>
      <c r="I39" s="466"/>
      <c r="J39" s="466"/>
      <c r="K39" s="466"/>
      <c r="L39" s="466"/>
      <c r="M39" s="466"/>
      <c r="N39" s="466"/>
    </row>
    <row r="40" spans="1:14" x14ac:dyDescent="0.2">
      <c r="A40" s="482" t="s">
        <v>317</v>
      </c>
      <c r="B40" s="482"/>
      <c r="C40" s="482"/>
      <c r="D40" s="482"/>
      <c r="E40" s="482"/>
      <c r="F40" s="482"/>
      <c r="G40" s="482"/>
      <c r="H40" s="482"/>
      <c r="I40" s="482"/>
      <c r="J40" s="482"/>
      <c r="K40" s="482"/>
      <c r="L40" s="482"/>
      <c r="M40" s="482"/>
      <c r="N40" s="482"/>
    </row>
    <row r="41" spans="1:14" x14ac:dyDescent="0.2">
      <c r="A41" s="200"/>
      <c r="B41" s="200"/>
      <c r="C41" s="200"/>
      <c r="D41" s="200"/>
      <c r="E41" s="200"/>
      <c r="F41" s="200"/>
      <c r="G41" s="200"/>
      <c r="H41" s="200"/>
      <c r="I41" s="200"/>
      <c r="J41" s="200"/>
      <c r="K41" s="200"/>
      <c r="L41" s="200"/>
      <c r="M41" s="200"/>
      <c r="N41" s="200"/>
    </row>
    <row r="42" spans="1:14" x14ac:dyDescent="0.2">
      <c r="A42" s="46"/>
      <c r="B42" s="482" t="s">
        <v>318</v>
      </c>
      <c r="C42" s="482"/>
      <c r="D42" s="482"/>
      <c r="E42" s="482"/>
      <c r="F42" s="482"/>
      <c r="G42" s="482"/>
      <c r="H42" s="482"/>
      <c r="I42" s="482"/>
      <c r="J42" s="482"/>
      <c r="K42" s="482"/>
      <c r="L42" s="482"/>
      <c r="M42" s="482"/>
      <c r="N42" s="482"/>
    </row>
    <row r="43" spans="1:14" x14ac:dyDescent="0.2">
      <c r="A43" s="46"/>
      <c r="B43" s="482" t="s">
        <v>319</v>
      </c>
      <c r="C43" s="482"/>
      <c r="D43" s="482"/>
      <c r="E43" s="482"/>
      <c r="F43" s="482"/>
      <c r="G43" s="482"/>
      <c r="H43" s="482"/>
      <c r="I43" s="482"/>
      <c r="J43" s="482"/>
      <c r="K43" s="482"/>
      <c r="L43" s="482"/>
      <c r="M43" s="482"/>
      <c r="N43" s="482"/>
    </row>
    <row r="44" spans="1:14" x14ac:dyDescent="0.2">
      <c r="A44" s="202"/>
      <c r="B44" s="200"/>
      <c r="C44" s="200"/>
      <c r="D44" s="200"/>
      <c r="E44" s="200"/>
      <c r="F44" s="200"/>
      <c r="G44" s="200"/>
      <c r="H44" s="200"/>
      <c r="I44" s="200"/>
      <c r="J44" s="200"/>
      <c r="K44" s="200"/>
      <c r="L44" s="200"/>
      <c r="M44" s="200"/>
      <c r="N44" s="200"/>
    </row>
    <row r="45" spans="1:14" ht="46.5" customHeight="1" x14ac:dyDescent="0.2">
      <c r="A45" s="466" t="s">
        <v>320</v>
      </c>
      <c r="B45" s="466"/>
      <c r="C45" s="466"/>
      <c r="D45" s="466"/>
      <c r="E45" s="466"/>
      <c r="F45" s="466"/>
      <c r="G45" s="466"/>
      <c r="H45" s="466"/>
      <c r="I45" s="466"/>
      <c r="J45" s="466"/>
      <c r="K45" s="466"/>
      <c r="L45" s="466"/>
      <c r="M45" s="466"/>
      <c r="N45" s="466"/>
    </row>
    <row r="46" spans="1:14" ht="8.25" customHeight="1" x14ac:dyDescent="0.2">
      <c r="A46" s="202"/>
      <c r="B46" s="200"/>
      <c r="C46" s="200"/>
      <c r="D46" s="200"/>
      <c r="E46" s="200"/>
      <c r="F46" s="200"/>
      <c r="G46" s="200"/>
      <c r="H46" s="200"/>
      <c r="I46" s="200"/>
      <c r="J46" s="200"/>
      <c r="K46" s="200"/>
      <c r="L46" s="200"/>
      <c r="M46" s="200"/>
      <c r="N46" s="200"/>
    </row>
    <row r="47" spans="1:14" ht="47.25" customHeight="1" x14ac:dyDescent="0.2">
      <c r="A47" s="466" t="s">
        <v>397</v>
      </c>
      <c r="B47" s="466"/>
      <c r="C47" s="466"/>
      <c r="D47" s="466"/>
      <c r="E47" s="466"/>
      <c r="F47" s="466"/>
      <c r="G47" s="466"/>
      <c r="H47" s="466"/>
      <c r="I47" s="466"/>
      <c r="J47" s="466"/>
      <c r="K47" s="466"/>
      <c r="L47" s="466"/>
      <c r="M47" s="466"/>
      <c r="N47" s="466"/>
    </row>
    <row r="49" spans="1:14" x14ac:dyDescent="0.2">
      <c r="A49" s="462" t="s">
        <v>321</v>
      </c>
      <c r="B49" s="462"/>
      <c r="C49" s="462"/>
      <c r="D49" s="462"/>
      <c r="E49" s="463"/>
      <c r="F49" s="463"/>
      <c r="G49" s="463"/>
      <c r="H49" s="463"/>
      <c r="I49" s="463"/>
      <c r="J49" s="41" t="s">
        <v>4</v>
      </c>
      <c r="K49" s="481" t="str">
        <f ca="1">TEXT(TODAY(),"dd/mm/yyyy")</f>
        <v>17/01/2024</v>
      </c>
      <c r="L49" s="463"/>
      <c r="M49" s="463"/>
      <c r="N49" s="463"/>
    </row>
    <row r="50" spans="1:14" x14ac:dyDescent="0.2">
      <c r="A50" s="72"/>
      <c r="B50" s="72"/>
      <c r="C50" s="72"/>
      <c r="D50" s="72"/>
    </row>
    <row r="100" ht="15.75" customHeight="1" x14ac:dyDescent="0.2"/>
  </sheetData>
  <mergeCells count="45">
    <mergeCell ref="B43:N43"/>
    <mergeCell ref="B35:N35"/>
    <mergeCell ref="B36:N36"/>
    <mergeCell ref="A39:N39"/>
    <mergeCell ref="B33:N33"/>
    <mergeCell ref="B34:N34"/>
    <mergeCell ref="A40:N40"/>
    <mergeCell ref="B42:N42"/>
    <mergeCell ref="A45:N45"/>
    <mergeCell ref="A47:N47"/>
    <mergeCell ref="K49:N49"/>
    <mergeCell ref="A49:D49"/>
    <mergeCell ref="E49:I49"/>
    <mergeCell ref="F23:I23"/>
    <mergeCell ref="J20:N20"/>
    <mergeCell ref="F21:I21"/>
    <mergeCell ref="A20:E20"/>
    <mergeCell ref="F22:I22"/>
    <mergeCell ref="J21:N21"/>
    <mergeCell ref="B17:M17"/>
    <mergeCell ref="A16:N16"/>
    <mergeCell ref="C19:N19"/>
    <mergeCell ref="B18:M18"/>
    <mergeCell ref="F20:I20"/>
    <mergeCell ref="A12:F12"/>
    <mergeCell ref="A11:F11"/>
    <mergeCell ref="G12:N12"/>
    <mergeCell ref="G11:N11"/>
    <mergeCell ref="A15:N15"/>
    <mergeCell ref="A31:C31"/>
    <mergeCell ref="D31:I31"/>
    <mergeCell ref="D26:I26"/>
    <mergeCell ref="A22:E22"/>
    <mergeCell ref="A21:E21"/>
    <mergeCell ref="A23:E23"/>
    <mergeCell ref="A28:O28"/>
    <mergeCell ref="A29:N29"/>
    <mergeCell ref="C25:N25"/>
    <mergeCell ref="C27:N27"/>
    <mergeCell ref="A26:C26"/>
    <mergeCell ref="A24:E24"/>
    <mergeCell ref="F24:I24"/>
    <mergeCell ref="J24:N24"/>
    <mergeCell ref="J23:N23"/>
    <mergeCell ref="J22:N22"/>
  </mergeCells>
  <printOptions horizontalCentered="1"/>
  <pageMargins left="0.23622047244094491" right="0.23622047244094491" top="0.19685039370078741" bottom="0.19685039370078741" header="0.31496062992125984" footer="0.31496062992125984"/>
  <pageSetup scale="8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40</xdr:row>
                    <xdr:rowOff>161925</xdr:rowOff>
                  </from>
                  <to>
                    <xdr:col>0</xdr:col>
                    <xdr:colOff>314325</xdr:colOff>
                    <xdr:row>42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41</xdr:row>
                    <xdr:rowOff>152400</xdr:rowOff>
                  </from>
                  <to>
                    <xdr:col>0</xdr:col>
                    <xdr:colOff>314325</xdr:colOff>
                    <xdr:row>43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0:O75"/>
  <sheetViews>
    <sheetView topLeftCell="A19" zoomScaleNormal="100" workbookViewId="0">
      <selection activeCell="Q9" sqref="Q9"/>
    </sheetView>
  </sheetViews>
  <sheetFormatPr defaultColWidth="9.140625" defaultRowHeight="14.25" x14ac:dyDescent="0.2"/>
  <cols>
    <col min="1" max="1" width="5" style="41" customWidth="1"/>
    <col min="2" max="2" width="6.28515625" style="41" customWidth="1"/>
    <col min="3" max="10" width="9.140625" style="41"/>
    <col min="11" max="11" width="10.85546875" style="41" customWidth="1"/>
    <col min="12" max="13" width="9.140625" style="41"/>
    <col min="14" max="14" width="4.85546875" style="41" customWidth="1"/>
    <col min="15" max="15" width="4.28515625" style="41" customWidth="1"/>
    <col min="16" max="16384" width="9.140625" style="41"/>
  </cols>
  <sheetData>
    <row r="10" spans="1:15" s="42" customFormat="1" ht="15" x14ac:dyDescent="0.2">
      <c r="A10" s="464" t="s">
        <v>322</v>
      </c>
      <c r="B10" s="464"/>
      <c r="C10" s="464"/>
      <c r="D10" s="464"/>
      <c r="E10" s="464"/>
      <c r="F10" s="464"/>
      <c r="G10" s="464"/>
      <c r="H10" s="464"/>
      <c r="I10" s="464"/>
      <c r="J10" s="464"/>
      <c r="K10" s="464"/>
      <c r="L10" s="464"/>
      <c r="M10" s="464"/>
      <c r="N10" s="199"/>
      <c r="O10" s="199"/>
    </row>
    <row r="11" spans="1:15" s="42" customFormat="1" ht="15" x14ac:dyDescent="0.2">
      <c r="A11" s="43"/>
      <c r="B11" s="43"/>
      <c r="C11" s="43"/>
      <c r="D11" s="43"/>
      <c r="E11" s="43"/>
      <c r="F11" s="43"/>
      <c r="G11" s="43"/>
      <c r="H11" s="43"/>
      <c r="I11" s="43"/>
      <c r="J11" s="43"/>
      <c r="K11" s="43"/>
      <c r="L11" s="43"/>
      <c r="M11" s="43"/>
      <c r="N11" s="43"/>
      <c r="O11" s="43"/>
    </row>
    <row r="12" spans="1:15" s="42" customFormat="1" ht="16.5" customHeight="1" x14ac:dyDescent="0.2">
      <c r="A12" s="475" t="s">
        <v>479</v>
      </c>
      <c r="B12" s="475"/>
      <c r="D12" s="468" t="str">
        <f>IF('Personal Needs Analysis'!B16="Smit &amp; Kie Pretoria Brokers (Pty) Ltd","Smit &amp; Kie Pretoria Brokers (Pty) Ltd","Smit &amp; Kie Brokers (Pty) Ltd")</f>
        <v>Smit &amp; Kie Brokers (Pty) Ltd</v>
      </c>
      <c r="E12" s="468"/>
      <c r="F12" s="468"/>
      <c r="G12" s="468"/>
      <c r="H12" s="468"/>
      <c r="I12" s="468"/>
      <c r="J12" s="210"/>
      <c r="K12" s="210"/>
      <c r="L12" s="210"/>
      <c r="M12" s="210"/>
      <c r="N12" s="210"/>
    </row>
    <row r="13" spans="1:15" s="42" customFormat="1" ht="17.25" customHeight="1" x14ac:dyDescent="0.2">
      <c r="A13" s="475" t="s">
        <v>480</v>
      </c>
      <c r="B13" s="475"/>
      <c r="D13" s="468">
        <f>IF('Personal Needs Analysis'!B16="Smit &amp; Kie Pretoria Brokers (Pty) Ltd",43148,11184)</f>
        <v>11184</v>
      </c>
      <c r="E13" s="468"/>
      <c r="F13" s="468"/>
      <c r="G13" s="468"/>
      <c r="H13" s="468"/>
      <c r="I13" s="468"/>
      <c r="J13" s="210"/>
      <c r="K13" s="210"/>
      <c r="L13" s="210"/>
      <c r="M13" s="210"/>
      <c r="N13" s="210"/>
    </row>
    <row r="14" spans="1:15" s="42" customFormat="1" ht="37.5" customHeight="1" x14ac:dyDescent="0.2">
      <c r="A14" s="484" t="s">
        <v>323</v>
      </c>
      <c r="B14" s="484"/>
      <c r="C14" s="484"/>
      <c r="D14" s="486"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E14" s="486"/>
      <c r="F14" s="486"/>
      <c r="G14" s="486"/>
      <c r="H14" s="486"/>
      <c r="I14" s="486"/>
      <c r="J14" s="212"/>
      <c r="K14" s="212"/>
      <c r="L14" s="212"/>
      <c r="M14" s="212"/>
      <c r="N14" s="46"/>
    </row>
    <row r="15" spans="1:15" s="42" customFormat="1" ht="42.75" customHeight="1" x14ac:dyDescent="0.2">
      <c r="A15" s="485" t="s">
        <v>45</v>
      </c>
      <c r="B15" s="485"/>
      <c r="C15" s="485"/>
      <c r="D15" s="486" t="str">
        <f>CONCATENATE('Authority to Obtain Information'!J21," / ",'Authority to Obtain Information'!J22," / ",'Authority to Obtain Information'!J23," / ",'Authority to Obtain Information'!J24)</f>
        <v>n/a / n/a / n/a / n/a</v>
      </c>
      <c r="E15" s="486"/>
      <c r="F15" s="486"/>
      <c r="G15" s="486"/>
      <c r="H15" s="486"/>
      <c r="I15" s="486"/>
      <c r="J15" s="212"/>
      <c r="K15" s="212"/>
      <c r="L15" s="212"/>
      <c r="M15" s="213"/>
      <c r="N15" s="50"/>
      <c r="O15" s="51"/>
    </row>
    <row r="16" spans="1:15" s="42" customFormat="1" ht="30.75" customHeight="1" x14ac:dyDescent="0.2">
      <c r="A16" s="45"/>
      <c r="B16" s="45"/>
      <c r="C16" s="45"/>
      <c r="D16" s="45"/>
      <c r="E16" s="45"/>
      <c r="F16" s="51"/>
      <c r="G16" s="51"/>
      <c r="H16" s="51"/>
      <c r="I16" s="51"/>
      <c r="J16" s="51"/>
      <c r="K16" s="51"/>
      <c r="L16" s="51"/>
      <c r="M16" s="51"/>
      <c r="N16" s="51"/>
    </row>
    <row r="17" spans="1:15" ht="48" customHeight="1" x14ac:dyDescent="0.2">
      <c r="A17" s="466" t="s">
        <v>324</v>
      </c>
      <c r="B17" s="466"/>
      <c r="C17" s="466"/>
      <c r="D17" s="466"/>
      <c r="E17" s="466"/>
      <c r="F17" s="466"/>
      <c r="G17" s="466"/>
      <c r="H17" s="466"/>
      <c r="I17" s="466"/>
      <c r="J17" s="466"/>
      <c r="K17" s="466"/>
      <c r="L17" s="466"/>
      <c r="M17" s="466"/>
      <c r="N17" s="466"/>
    </row>
    <row r="18" spans="1:15" x14ac:dyDescent="0.2">
      <c r="A18" s="47"/>
      <c r="B18" s="47"/>
      <c r="C18" s="47"/>
      <c r="D18" s="47"/>
      <c r="E18" s="47"/>
      <c r="F18" s="49"/>
      <c r="G18" s="49"/>
      <c r="H18" s="49"/>
      <c r="I18" s="49"/>
      <c r="J18" s="49"/>
      <c r="K18" s="49"/>
      <c r="L18" s="49"/>
      <c r="M18" s="49"/>
      <c r="N18" s="49"/>
    </row>
    <row r="19" spans="1:15" ht="91.5" customHeight="1" x14ac:dyDescent="0.2">
      <c r="A19" s="466" t="str">
        <f>IF('Personal Needs Analysis'!B16="Smit &amp; Kie Pretoria Brokers (Pty) Ltd",CONCATENATE('Personal Needs Analysis'!B16," provides advice and intermediary services"," in relation to your non-life insurance policy and for acting as an intermediary. ",'Personal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466"/>
      <c r="C19" s="466"/>
      <c r="D19" s="466"/>
      <c r="E19" s="466"/>
      <c r="F19" s="466"/>
      <c r="G19" s="466"/>
      <c r="H19" s="466"/>
      <c r="I19" s="466"/>
      <c r="J19" s="466"/>
      <c r="K19" s="466"/>
      <c r="L19" s="466"/>
      <c r="M19" s="466"/>
      <c r="N19" s="466"/>
    </row>
    <row r="20" spans="1:15" x14ac:dyDescent="0.2">
      <c r="A20" s="47"/>
      <c r="C20" s="466"/>
      <c r="D20" s="466"/>
      <c r="E20" s="466"/>
      <c r="F20" s="466"/>
      <c r="G20" s="466"/>
      <c r="H20" s="466"/>
      <c r="I20" s="466"/>
      <c r="J20" s="466"/>
      <c r="K20" s="466"/>
      <c r="L20" s="466"/>
      <c r="M20" s="466"/>
      <c r="N20" s="466"/>
    </row>
    <row r="21" spans="1:15" ht="45" customHeight="1" x14ac:dyDescent="0.2">
      <c r="A21" s="466" t="s">
        <v>639</v>
      </c>
      <c r="B21" s="482"/>
      <c r="C21" s="482"/>
      <c r="D21" s="482"/>
      <c r="E21" s="482"/>
      <c r="F21" s="482"/>
      <c r="G21" s="482"/>
      <c r="H21" s="482"/>
      <c r="I21" s="482"/>
      <c r="J21" s="482"/>
      <c r="K21" s="482"/>
      <c r="L21" s="482"/>
      <c r="M21" s="482"/>
      <c r="N21" s="482"/>
    </row>
    <row r="22" spans="1:15" x14ac:dyDescent="0.2">
      <c r="A22" s="47"/>
      <c r="C22" s="49"/>
      <c r="D22" s="49"/>
      <c r="E22" s="49"/>
      <c r="F22" s="49"/>
      <c r="G22" s="49"/>
      <c r="H22" s="49"/>
      <c r="I22" s="49"/>
      <c r="J22" s="49"/>
      <c r="K22" s="49"/>
      <c r="L22" s="49"/>
      <c r="M22" s="49"/>
      <c r="N22" s="49"/>
    </row>
    <row r="23" spans="1:15" ht="257.25" customHeight="1" x14ac:dyDescent="0.2">
      <c r="A23" s="465" t="s">
        <v>628</v>
      </c>
      <c r="B23" s="487"/>
      <c r="C23" s="487"/>
      <c r="D23" s="487"/>
      <c r="E23" s="487"/>
      <c r="F23" s="487"/>
      <c r="G23" s="487"/>
      <c r="H23" s="487"/>
      <c r="I23" s="487"/>
      <c r="J23" s="487"/>
      <c r="K23" s="487"/>
      <c r="L23" s="487"/>
      <c r="M23" s="487"/>
      <c r="N23" s="487"/>
      <c r="O23" s="199"/>
    </row>
    <row r="24" spans="1:15" x14ac:dyDescent="0.2">
      <c r="A24" s="469" t="s">
        <v>640</v>
      </c>
      <c r="B24" s="469"/>
      <c r="C24" s="469"/>
      <c r="D24" s="200"/>
      <c r="E24" s="200"/>
      <c r="F24" s="200"/>
      <c r="G24" s="200"/>
      <c r="H24" s="200"/>
      <c r="I24" s="200"/>
      <c r="J24" s="200"/>
      <c r="K24" s="200"/>
      <c r="L24" s="200"/>
      <c r="M24" s="200"/>
      <c r="N24" s="200"/>
    </row>
    <row r="25" spans="1:15" ht="46.5" customHeight="1" x14ac:dyDescent="0.2">
      <c r="A25" s="466" t="str">
        <f>IF('Personal Needs Analysis'!B16="Smit &amp; Kie Pretoria Brokers (Pty) Ltd", CONCATENATE("For the additional services set out above ",'Personal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5" s="466"/>
      <c r="C25" s="466"/>
      <c r="D25" s="466"/>
      <c r="E25" s="466"/>
      <c r="F25" s="466"/>
      <c r="G25" s="466"/>
      <c r="H25" s="466"/>
      <c r="I25" s="466"/>
      <c r="J25" s="466"/>
      <c r="K25" s="466"/>
      <c r="L25" s="466"/>
      <c r="M25" s="466"/>
      <c r="N25" s="466"/>
    </row>
    <row r="26" spans="1:15" ht="8.25" customHeight="1" x14ac:dyDescent="0.2">
      <c r="A26" s="202"/>
      <c r="B26" s="200"/>
      <c r="C26" s="200"/>
      <c r="D26" s="200"/>
      <c r="E26" s="200"/>
      <c r="F26" s="200"/>
      <c r="G26" s="200"/>
      <c r="H26" s="200"/>
      <c r="I26" s="200"/>
      <c r="J26" s="200"/>
      <c r="K26" s="200"/>
      <c r="L26" s="200"/>
      <c r="M26" s="200"/>
      <c r="N26" s="200"/>
    </row>
    <row r="27" spans="1:15" ht="60.75" customHeight="1" x14ac:dyDescent="0.2">
      <c r="A27" s="466" t="s">
        <v>629</v>
      </c>
      <c r="B27" s="466"/>
      <c r="C27" s="466"/>
      <c r="D27" s="466"/>
      <c r="E27" s="466"/>
      <c r="F27" s="466"/>
      <c r="G27" s="466"/>
      <c r="H27" s="466"/>
      <c r="I27" s="466"/>
      <c r="J27" s="466"/>
      <c r="K27" s="466"/>
      <c r="L27" s="466"/>
      <c r="M27" s="466"/>
      <c r="N27" s="466"/>
    </row>
    <row r="29" spans="1:15" x14ac:dyDescent="0.2">
      <c r="A29" s="462" t="s">
        <v>321</v>
      </c>
      <c r="B29" s="462"/>
      <c r="C29" s="462"/>
      <c r="D29" s="462"/>
      <c r="E29" s="463"/>
      <c r="F29" s="463"/>
      <c r="G29" s="463"/>
      <c r="H29" s="463"/>
      <c r="I29" s="463"/>
      <c r="J29" s="41" t="s">
        <v>4</v>
      </c>
      <c r="K29" s="481" t="str">
        <f ca="1">TEXT(TODAY(),"dd/mm/yyyy")</f>
        <v>17/01/2024</v>
      </c>
      <c r="L29" s="463"/>
      <c r="M29" s="463"/>
      <c r="N29" s="463"/>
    </row>
    <row r="31" spans="1:15" x14ac:dyDescent="0.2">
      <c r="A31" s="462" t="s">
        <v>478</v>
      </c>
      <c r="B31" s="462"/>
      <c r="C31" s="462"/>
      <c r="D31" s="462"/>
      <c r="E31" s="461" t="str">
        <f>'Letter of Introduction'!F29</f>
        <v/>
      </c>
      <c r="F31" s="461"/>
      <c r="G31" s="461"/>
      <c r="H31" s="461"/>
      <c r="I31" s="461"/>
      <c r="J31" s="461"/>
      <c r="K31" s="461"/>
      <c r="L31" s="461"/>
      <c r="M31" s="461"/>
      <c r="N31" s="461"/>
    </row>
    <row r="75" ht="15.75" customHeight="1" x14ac:dyDescent="0.2"/>
  </sheetData>
  <mergeCells count="22">
    <mergeCell ref="A19:N19"/>
    <mergeCell ref="A21:N21"/>
    <mergeCell ref="A12:B12"/>
    <mergeCell ref="A13:B13"/>
    <mergeCell ref="D13:I13"/>
    <mergeCell ref="D12:I12"/>
    <mergeCell ref="A10:M10"/>
    <mergeCell ref="A24:C24"/>
    <mergeCell ref="E31:N31"/>
    <mergeCell ref="A31:D31"/>
    <mergeCell ref="A14:C14"/>
    <mergeCell ref="A15:C15"/>
    <mergeCell ref="D15:I15"/>
    <mergeCell ref="D14:I14"/>
    <mergeCell ref="A25:N25"/>
    <mergeCell ref="A27:N27"/>
    <mergeCell ref="A29:D29"/>
    <mergeCell ref="E29:I29"/>
    <mergeCell ref="K29:N29"/>
    <mergeCell ref="A17:N17"/>
    <mergeCell ref="A23:N23"/>
    <mergeCell ref="C20:N20"/>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pageSetUpPr fitToPage="1"/>
  </sheetPr>
  <dimension ref="A11:O131"/>
  <sheetViews>
    <sheetView zoomScaleNormal="100" workbookViewId="0">
      <selection activeCell="N29" sqref="N29"/>
    </sheetView>
  </sheetViews>
  <sheetFormatPr defaultColWidth="9.140625" defaultRowHeight="14.25" x14ac:dyDescent="0.2"/>
  <cols>
    <col min="1" max="1" width="5" style="85" customWidth="1"/>
    <col min="2" max="2" width="6.28515625" style="85" customWidth="1"/>
    <col min="3" max="3" width="10.85546875" style="85" customWidth="1"/>
    <col min="4" max="4" width="19.42578125" style="85" customWidth="1"/>
    <col min="5" max="5" width="2.42578125" style="85" customWidth="1"/>
    <col min="6" max="6" width="9.140625" style="85" customWidth="1"/>
    <col min="7" max="7" width="5.28515625" style="85" customWidth="1"/>
    <col min="8" max="8" width="20" style="85" customWidth="1"/>
    <col min="9" max="9" width="13.7109375" style="85" customWidth="1"/>
    <col min="10" max="10" width="9.140625" style="85"/>
    <col min="11" max="11" width="10.85546875" style="85" customWidth="1"/>
    <col min="12" max="12" width="9.140625" style="85"/>
    <col min="13" max="13" width="13.5703125" style="85" customWidth="1"/>
    <col min="14" max="14" width="4.85546875" style="85" customWidth="1"/>
    <col min="15" max="15" width="4.28515625" style="85" customWidth="1"/>
    <col min="16" max="16384" width="9.140625" style="85"/>
  </cols>
  <sheetData>
    <row r="11" spans="1:15" s="86" customFormat="1" x14ac:dyDescent="0.2">
      <c r="A11" s="513" t="s">
        <v>398</v>
      </c>
      <c r="B11" s="513"/>
      <c r="C11" s="513"/>
      <c r="D11" s="513"/>
      <c r="E11" s="513"/>
      <c r="F11" s="513"/>
      <c r="G11" s="513"/>
      <c r="H11" s="513"/>
      <c r="I11" s="513"/>
      <c r="J11" s="513"/>
      <c r="K11" s="513"/>
      <c r="L11" s="513"/>
      <c r="M11" s="513"/>
      <c r="N11" s="211"/>
      <c r="O11" s="211"/>
    </row>
    <row r="12" spans="1:15" s="86" customFormat="1" x14ac:dyDescent="0.2">
      <c r="A12" s="203"/>
      <c r="B12" s="203"/>
      <c r="C12" s="203"/>
      <c r="D12" s="203"/>
      <c r="E12" s="203"/>
      <c r="F12" s="203"/>
      <c r="G12" s="203"/>
      <c r="H12" s="203"/>
      <c r="I12" s="203"/>
      <c r="J12" s="203"/>
      <c r="K12" s="203"/>
      <c r="L12" s="203"/>
      <c r="M12" s="203"/>
      <c r="N12" s="203"/>
      <c r="O12" s="203"/>
    </row>
    <row r="13" spans="1:15" s="86" customFormat="1" ht="33" customHeight="1" x14ac:dyDescent="0.2">
      <c r="A13" s="473" t="s">
        <v>631</v>
      </c>
      <c r="B13" s="473"/>
      <c r="C13" s="473"/>
      <c r="D13" s="473"/>
      <c r="E13" s="87"/>
      <c r="F13" s="87"/>
      <c r="G13" s="492"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3" s="492"/>
      <c r="I13" s="492"/>
      <c r="J13" s="492"/>
      <c r="K13" s="492"/>
      <c r="L13" s="492"/>
      <c r="M13" s="492"/>
      <c r="N13" s="87"/>
    </row>
    <row r="14" spans="1:15" s="86" customFormat="1" ht="40.5" customHeight="1" x14ac:dyDescent="0.2">
      <c r="A14" s="473" t="s">
        <v>635</v>
      </c>
      <c r="B14" s="473"/>
      <c r="C14" s="473"/>
      <c r="D14" s="473"/>
      <c r="E14" s="87"/>
      <c r="F14" s="87"/>
      <c r="G14" s="493"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H14" s="493"/>
      <c r="I14" s="493"/>
      <c r="J14" s="493"/>
      <c r="K14" s="493"/>
      <c r="L14" s="493"/>
      <c r="M14" s="493"/>
      <c r="N14" s="87"/>
    </row>
    <row r="15" spans="1:15" s="86" customFormat="1" ht="18.75" customHeight="1" x14ac:dyDescent="0.2">
      <c r="A15" s="494"/>
      <c r="B15" s="494"/>
      <c r="C15" s="494"/>
      <c r="D15" s="495"/>
      <c r="E15" s="495"/>
      <c r="F15" s="495"/>
      <c r="G15" s="495"/>
      <c r="H15" s="495"/>
      <c r="I15" s="495"/>
      <c r="J15" s="87"/>
      <c r="K15" s="87"/>
      <c r="L15" s="87"/>
      <c r="M15" s="87"/>
      <c r="N15" s="88"/>
    </row>
    <row r="16" spans="1:15" s="86" customFormat="1" ht="20.25" customHeight="1" x14ac:dyDescent="0.2">
      <c r="A16" s="488" t="s">
        <v>399</v>
      </c>
      <c r="B16" s="488"/>
      <c r="C16" s="488"/>
      <c r="D16" s="488"/>
      <c r="E16" s="488"/>
      <c r="F16" s="488"/>
      <c r="G16" s="488"/>
      <c r="H16" s="488"/>
      <c r="I16" s="488"/>
      <c r="J16" s="488"/>
      <c r="K16" s="488"/>
      <c r="L16" s="488"/>
      <c r="M16" s="488"/>
      <c r="N16" s="488"/>
      <c r="O16" s="90"/>
    </row>
    <row r="17" spans="1:15" s="86" customFormat="1" ht="6" customHeight="1" x14ac:dyDescent="0.2">
      <c r="A17" s="89"/>
      <c r="B17" s="89"/>
      <c r="C17" s="89"/>
      <c r="D17" s="89"/>
      <c r="E17" s="89"/>
      <c r="F17" s="89"/>
      <c r="G17" s="89"/>
      <c r="H17" s="89"/>
      <c r="I17" s="89"/>
      <c r="J17" s="89"/>
      <c r="K17" s="89"/>
      <c r="L17" s="89"/>
      <c r="M17" s="89"/>
      <c r="N17" s="89"/>
      <c r="O17" s="90"/>
    </row>
    <row r="18" spans="1:15" s="86" customFormat="1" x14ac:dyDescent="0.2">
      <c r="A18" s="489" t="s">
        <v>400</v>
      </c>
      <c r="B18" s="489"/>
      <c r="C18" s="489"/>
      <c r="D18" s="489"/>
      <c r="E18" s="490" t="s">
        <v>401</v>
      </c>
      <c r="F18" s="490"/>
      <c r="G18" s="490"/>
      <c r="H18" s="490"/>
      <c r="I18" s="490" t="s">
        <v>402</v>
      </c>
      <c r="J18" s="490"/>
      <c r="K18" s="490"/>
      <c r="L18" s="490"/>
      <c r="M18" s="90"/>
    </row>
    <row r="19" spans="1:15" ht="28.5" customHeight="1" x14ac:dyDescent="0.2">
      <c r="A19" s="491" t="str">
        <f>'Personal Needs Analysis'!A27</f>
        <v>n/a</v>
      </c>
      <c r="B19" s="491"/>
      <c r="C19" s="491"/>
      <c r="D19" s="491"/>
      <c r="E19" s="491" t="str">
        <f>'Personal Needs Analysis'!B27</f>
        <v>n/a</v>
      </c>
      <c r="F19" s="491"/>
      <c r="G19" s="491"/>
      <c r="H19" s="491"/>
      <c r="I19" s="491" t="str">
        <f>IF('Personal Needs Analysis'!D27=0,"",'Personal Needs Analysis'!D27)</f>
        <v>n/a</v>
      </c>
      <c r="J19" s="491"/>
      <c r="K19" s="491"/>
      <c r="L19" s="491"/>
      <c r="M19" s="91"/>
    </row>
    <row r="20" spans="1:15" ht="28.5" customHeight="1" x14ac:dyDescent="0.2">
      <c r="A20" s="491" t="str">
        <f>'Personal Needs Analysis'!A28</f>
        <v>n/a</v>
      </c>
      <c r="B20" s="491"/>
      <c r="C20" s="491"/>
      <c r="D20" s="491"/>
      <c r="E20" s="491" t="str">
        <f>'Personal Needs Analysis'!B28</f>
        <v>n/a</v>
      </c>
      <c r="F20" s="491"/>
      <c r="G20" s="491"/>
      <c r="H20" s="491"/>
      <c r="I20" s="491" t="str">
        <f>IF('Personal Needs Analysis'!D28=0,"",'Personal Needs Analysis'!D28)</f>
        <v>n/a</v>
      </c>
      <c r="J20" s="491"/>
      <c r="K20" s="491"/>
      <c r="L20" s="491"/>
      <c r="M20" s="91"/>
    </row>
    <row r="21" spans="1:15" ht="28.5" customHeight="1" x14ac:dyDescent="0.2">
      <c r="A21" s="491" t="str">
        <f>'Personal Needs Analysis'!A29</f>
        <v>n/a</v>
      </c>
      <c r="B21" s="491"/>
      <c r="C21" s="491"/>
      <c r="D21" s="491"/>
      <c r="E21" s="491" t="str">
        <f>'Personal Needs Analysis'!B29</f>
        <v>n/a</v>
      </c>
      <c r="F21" s="491"/>
      <c r="G21" s="491"/>
      <c r="H21" s="491"/>
      <c r="I21" s="491" t="str">
        <f>IF('Personal Needs Analysis'!D29=0,"",'Personal Needs Analysis'!D29)</f>
        <v>n/a</v>
      </c>
      <c r="J21" s="491"/>
      <c r="K21" s="491"/>
      <c r="L21" s="491"/>
      <c r="M21" s="91"/>
    </row>
    <row r="22" spans="1:15" ht="28.5" customHeight="1" x14ac:dyDescent="0.2">
      <c r="A22" s="491" t="str">
        <f>'Personal Needs Analysis'!A30</f>
        <v>n/a</v>
      </c>
      <c r="B22" s="491"/>
      <c r="C22" s="491"/>
      <c r="D22" s="491"/>
      <c r="E22" s="491" t="str">
        <f>'Personal Needs Analysis'!B30</f>
        <v>n/a</v>
      </c>
      <c r="F22" s="491"/>
      <c r="G22" s="491"/>
      <c r="H22" s="491"/>
      <c r="I22" s="491" t="str">
        <f>IF('Personal Needs Analysis'!D30=0,"",'Personal Needs Analysis'!D30)</f>
        <v>n/a</v>
      </c>
      <c r="J22" s="491"/>
      <c r="K22" s="491"/>
      <c r="L22" s="491"/>
      <c r="M22" s="91"/>
    </row>
    <row r="23" spans="1:15" x14ac:dyDescent="0.2">
      <c r="A23" s="92"/>
      <c r="C23" s="496"/>
      <c r="D23" s="496"/>
      <c r="E23" s="496"/>
      <c r="F23" s="496"/>
      <c r="G23" s="496"/>
      <c r="H23" s="496"/>
      <c r="I23" s="496"/>
      <c r="J23" s="496"/>
      <c r="K23" s="496"/>
      <c r="L23" s="496"/>
      <c r="M23" s="496"/>
      <c r="N23" s="496"/>
    </row>
    <row r="24" spans="1:15" x14ac:dyDescent="0.2">
      <c r="A24" s="497" t="s">
        <v>403</v>
      </c>
      <c r="B24" s="498"/>
      <c r="C24" s="498"/>
      <c r="D24" s="498"/>
      <c r="E24" s="498"/>
      <c r="F24" s="498"/>
      <c r="G24" s="498"/>
      <c r="H24" s="498"/>
      <c r="I24" s="498"/>
      <c r="J24" s="498"/>
      <c r="K24" s="498"/>
      <c r="L24" s="498"/>
      <c r="M24" s="498"/>
      <c r="N24" s="498"/>
    </row>
    <row r="25" spans="1:15" x14ac:dyDescent="0.2">
      <c r="A25" s="92"/>
      <c r="C25" s="91"/>
      <c r="D25" s="91"/>
      <c r="E25" s="91"/>
      <c r="F25" s="91"/>
      <c r="G25" s="91"/>
      <c r="H25" s="91"/>
      <c r="I25" s="91"/>
      <c r="J25" s="91"/>
      <c r="K25" s="91"/>
      <c r="L25" s="91"/>
      <c r="M25" s="91"/>
      <c r="N25" s="91"/>
    </row>
    <row r="26" spans="1:15" s="93" customFormat="1" ht="15" customHeight="1" x14ac:dyDescent="0.2">
      <c r="A26" s="499" t="s">
        <v>404</v>
      </c>
      <c r="B26" s="499"/>
      <c r="C26" s="499"/>
      <c r="D26" s="90"/>
      <c r="E26" s="500" t="s">
        <v>405</v>
      </c>
      <c r="F26" s="500"/>
      <c r="G26" s="500"/>
      <c r="I26" s="207" t="s">
        <v>406</v>
      </c>
      <c r="J26" s="207"/>
      <c r="K26" s="207"/>
      <c r="L26" s="90"/>
      <c r="M26" s="90"/>
      <c r="N26" s="90"/>
      <c r="O26" s="204"/>
    </row>
    <row r="27" spans="1:15" s="93" customFormat="1" ht="15" customHeight="1" x14ac:dyDescent="0.2">
      <c r="A27" s="205"/>
      <c r="B27" s="205"/>
      <c r="C27" s="205"/>
      <c r="D27" s="90"/>
      <c r="E27" s="206"/>
      <c r="F27" s="206"/>
      <c r="G27" s="206"/>
      <c r="H27" s="205"/>
      <c r="I27" s="205"/>
      <c r="J27" s="205"/>
      <c r="K27" s="205"/>
      <c r="L27" s="90"/>
      <c r="M27" s="90"/>
      <c r="N27" s="90"/>
      <c r="O27" s="204"/>
    </row>
    <row r="28" spans="1:15" s="93" customFormat="1" ht="15" customHeight="1" x14ac:dyDescent="0.2">
      <c r="A28" s="501" t="s">
        <v>641</v>
      </c>
      <c r="B28" s="501"/>
      <c r="C28" s="501"/>
      <c r="D28" s="501"/>
      <c r="E28" s="501"/>
      <c r="F28" s="501"/>
      <c r="G28" s="501"/>
      <c r="H28" s="501"/>
      <c r="I28" s="501"/>
      <c r="J28" s="501"/>
      <c r="K28" s="501"/>
      <c r="L28" s="501"/>
      <c r="M28" s="501"/>
      <c r="N28" s="90"/>
      <c r="O28" s="204"/>
    </row>
    <row r="29" spans="1:15" s="93" customFormat="1" ht="15" customHeight="1" x14ac:dyDescent="0.2">
      <c r="N29" s="90"/>
      <c r="O29" s="204"/>
    </row>
    <row r="30" spans="1:15" s="93" customFormat="1" ht="38.25" customHeight="1" x14ac:dyDescent="0.2">
      <c r="A30" s="496" t="str">
        <f>CONCATENATE("I confirm that the advising broker ", Broker_Name, " has made his recommendations available to me and my financial position is as follows:")</f>
        <v>I confirm that the advising broker Jeanette Marx has made his recommendations available to me and my financial position is as follows:</v>
      </c>
      <c r="B30" s="502"/>
      <c r="C30" s="502"/>
      <c r="D30" s="502"/>
      <c r="E30" s="502"/>
      <c r="F30" s="502"/>
      <c r="G30" s="502"/>
      <c r="H30" s="502"/>
      <c r="I30" s="502"/>
      <c r="J30" s="502"/>
      <c r="K30" s="502"/>
      <c r="L30" s="502"/>
      <c r="M30" s="502"/>
      <c r="N30" s="90"/>
      <c r="O30" s="204"/>
    </row>
    <row r="31" spans="1:15" s="93" customFormat="1" x14ac:dyDescent="0.2">
      <c r="A31" s="503"/>
      <c r="B31" s="503"/>
      <c r="C31" s="503"/>
      <c r="D31" s="503"/>
      <c r="E31" s="503"/>
      <c r="F31" s="503"/>
      <c r="G31" s="503"/>
      <c r="H31" s="503"/>
      <c r="I31" s="503"/>
      <c r="J31" s="503"/>
      <c r="K31" s="503"/>
      <c r="L31" s="503"/>
      <c r="M31" s="503"/>
      <c r="N31" s="90"/>
      <c r="O31" s="204"/>
    </row>
    <row r="32" spans="1:15" s="93" customFormat="1" x14ac:dyDescent="0.2">
      <c r="A32" s="504"/>
      <c r="B32" s="504"/>
      <c r="C32" s="504"/>
      <c r="D32" s="504"/>
      <c r="E32" s="504"/>
      <c r="F32" s="504"/>
      <c r="G32" s="504"/>
      <c r="H32" s="504"/>
      <c r="I32" s="504"/>
      <c r="J32" s="504"/>
      <c r="K32" s="504"/>
      <c r="L32" s="504"/>
      <c r="M32" s="504"/>
      <c r="N32" s="90"/>
      <c r="O32" s="204"/>
    </row>
    <row r="33" spans="1:15" s="93" customFormat="1" x14ac:dyDescent="0.2">
      <c r="A33" s="504"/>
      <c r="B33" s="504"/>
      <c r="C33" s="504"/>
      <c r="D33" s="504"/>
      <c r="E33" s="504"/>
      <c r="F33" s="504"/>
      <c r="G33" s="504"/>
      <c r="H33" s="504"/>
      <c r="I33" s="504"/>
      <c r="J33" s="504"/>
      <c r="K33" s="504"/>
      <c r="L33" s="504"/>
      <c r="M33" s="504"/>
      <c r="N33" s="90"/>
      <c r="O33" s="204"/>
    </row>
    <row r="34" spans="1:15" s="93" customFormat="1" x14ac:dyDescent="0.2">
      <c r="A34" s="504"/>
      <c r="B34" s="504"/>
      <c r="C34" s="504"/>
      <c r="D34" s="504"/>
      <c r="E34" s="504"/>
      <c r="F34" s="504"/>
      <c r="G34" s="504"/>
      <c r="H34" s="504"/>
      <c r="I34" s="504"/>
      <c r="J34" s="504"/>
      <c r="K34" s="504"/>
      <c r="L34" s="504"/>
      <c r="M34" s="504"/>
      <c r="N34" s="90"/>
      <c r="O34" s="204"/>
    </row>
    <row r="35" spans="1:15" s="93" customFormat="1" x14ac:dyDescent="0.2">
      <c r="A35" s="208"/>
      <c r="B35" s="208"/>
      <c r="C35" s="208"/>
      <c r="D35" s="208"/>
      <c r="E35" s="208"/>
      <c r="F35" s="208"/>
      <c r="G35" s="208"/>
      <c r="H35" s="208"/>
      <c r="I35" s="208"/>
      <c r="J35" s="208"/>
      <c r="K35" s="208"/>
      <c r="L35" s="208"/>
      <c r="M35" s="208"/>
      <c r="N35" s="90"/>
      <c r="O35" s="204"/>
    </row>
    <row r="36" spans="1:15" s="93" customFormat="1" ht="15" customHeight="1" x14ac:dyDescent="0.2">
      <c r="A36" s="499" t="s">
        <v>407</v>
      </c>
      <c r="B36" s="499"/>
      <c r="C36" s="499"/>
      <c r="D36" s="499"/>
      <c r="E36" s="499"/>
      <c r="F36" s="499"/>
      <c r="G36" s="499"/>
      <c r="H36" s="499"/>
      <c r="I36" s="499"/>
      <c r="J36" s="499"/>
      <c r="K36" s="499"/>
      <c r="L36" s="499"/>
      <c r="M36" s="499"/>
      <c r="N36" s="90"/>
      <c r="O36" s="204"/>
    </row>
    <row r="37" spans="1:15" s="93" customFormat="1" ht="15" customHeight="1" x14ac:dyDescent="0.2">
      <c r="A37" s="503"/>
      <c r="B37" s="503"/>
      <c r="C37" s="503"/>
      <c r="D37" s="503"/>
      <c r="E37" s="503"/>
      <c r="F37" s="503"/>
      <c r="G37" s="503"/>
      <c r="H37" s="503"/>
      <c r="I37" s="503"/>
      <c r="J37" s="503"/>
      <c r="K37" s="503"/>
      <c r="L37" s="503"/>
      <c r="M37" s="503"/>
      <c r="N37" s="90"/>
      <c r="O37" s="204"/>
    </row>
    <row r="38" spans="1:15" s="93" customFormat="1" ht="15" customHeight="1" x14ac:dyDescent="0.2">
      <c r="A38" s="504"/>
      <c r="B38" s="504"/>
      <c r="C38" s="504"/>
      <c r="D38" s="504"/>
      <c r="E38" s="504"/>
      <c r="F38" s="504"/>
      <c r="G38" s="504"/>
      <c r="H38" s="504"/>
      <c r="I38" s="504"/>
      <c r="J38" s="504"/>
      <c r="K38" s="504"/>
      <c r="L38" s="504"/>
      <c r="M38" s="504"/>
      <c r="N38" s="90"/>
      <c r="O38" s="204"/>
    </row>
    <row r="39" spans="1:15" s="93" customFormat="1" ht="15" customHeight="1" x14ac:dyDescent="0.2">
      <c r="A39" s="504"/>
      <c r="B39" s="504"/>
      <c r="C39" s="504"/>
      <c r="D39" s="504"/>
      <c r="E39" s="504"/>
      <c r="F39" s="504"/>
      <c r="G39" s="504"/>
      <c r="H39" s="504"/>
      <c r="I39" s="504"/>
      <c r="J39" s="504"/>
      <c r="K39" s="504"/>
      <c r="L39" s="504"/>
      <c r="M39" s="504"/>
      <c r="N39" s="90"/>
      <c r="O39" s="204"/>
    </row>
    <row r="40" spans="1:15" s="93" customFormat="1" ht="15" customHeight="1" x14ac:dyDescent="0.2">
      <c r="A40" s="504"/>
      <c r="B40" s="504"/>
      <c r="C40" s="504"/>
      <c r="D40" s="504"/>
      <c r="E40" s="504"/>
      <c r="F40" s="504"/>
      <c r="G40" s="504"/>
      <c r="H40" s="504"/>
      <c r="I40" s="504"/>
      <c r="J40" s="504"/>
      <c r="K40" s="504"/>
      <c r="L40" s="504"/>
      <c r="M40" s="504"/>
      <c r="N40" s="90"/>
      <c r="O40" s="204"/>
    </row>
    <row r="41" spans="1:15" s="93" customFormat="1" ht="15" customHeight="1" x14ac:dyDescent="0.2">
      <c r="A41" s="504"/>
      <c r="B41" s="504"/>
      <c r="C41" s="504"/>
      <c r="D41" s="504"/>
      <c r="E41" s="504"/>
      <c r="F41" s="504"/>
      <c r="G41" s="504"/>
      <c r="H41" s="504"/>
      <c r="I41" s="504"/>
      <c r="J41" s="504"/>
      <c r="K41" s="504"/>
      <c r="L41" s="504"/>
      <c r="M41" s="504"/>
      <c r="N41" s="90"/>
      <c r="O41" s="204"/>
    </row>
    <row r="42" spans="1:15" s="93" customFormat="1" ht="15" customHeight="1" x14ac:dyDescent="0.2">
      <c r="A42" s="504"/>
      <c r="B42" s="504"/>
      <c r="C42" s="504"/>
      <c r="D42" s="504"/>
      <c r="E42" s="504"/>
      <c r="F42" s="504"/>
      <c r="G42" s="504"/>
      <c r="H42" s="504"/>
      <c r="I42" s="504"/>
      <c r="J42" s="504"/>
      <c r="K42" s="504"/>
      <c r="L42" s="504"/>
      <c r="M42" s="504"/>
      <c r="N42" s="90"/>
      <c r="O42" s="204"/>
    </row>
    <row r="43" spans="1:15" s="93" customFormat="1" ht="15" customHeight="1" x14ac:dyDescent="0.2">
      <c r="A43" s="504"/>
      <c r="B43" s="504"/>
      <c r="C43" s="504"/>
      <c r="D43" s="504"/>
      <c r="E43" s="504"/>
      <c r="F43" s="504"/>
      <c r="G43" s="504"/>
      <c r="H43" s="504"/>
      <c r="I43" s="504"/>
      <c r="J43" s="504"/>
      <c r="K43" s="504"/>
      <c r="L43" s="504"/>
      <c r="M43" s="504"/>
      <c r="N43" s="90"/>
      <c r="O43" s="204"/>
    </row>
    <row r="44" spans="1:15" s="93" customFormat="1" ht="15" customHeight="1" x14ac:dyDescent="0.2">
      <c r="A44" s="504"/>
      <c r="B44" s="504"/>
      <c r="C44" s="504"/>
      <c r="D44" s="504"/>
      <c r="E44" s="504"/>
      <c r="F44" s="504"/>
      <c r="G44" s="504"/>
      <c r="H44" s="504"/>
      <c r="I44" s="504"/>
      <c r="J44" s="504"/>
      <c r="K44" s="504"/>
      <c r="L44" s="504"/>
      <c r="M44" s="504"/>
      <c r="N44" s="90"/>
      <c r="O44" s="204"/>
    </row>
    <row r="45" spans="1:15" s="93" customFormat="1" ht="15" customHeight="1" x14ac:dyDescent="0.2">
      <c r="A45" s="205"/>
      <c r="B45" s="205"/>
      <c r="C45" s="205"/>
      <c r="D45" s="90"/>
      <c r="E45" s="206"/>
      <c r="F45" s="206"/>
      <c r="G45" s="206"/>
      <c r="H45" s="205"/>
      <c r="I45" s="205"/>
      <c r="J45" s="205"/>
      <c r="K45" s="205"/>
      <c r="L45" s="90"/>
      <c r="M45" s="90"/>
      <c r="N45" s="90"/>
      <c r="O45" s="204"/>
    </row>
    <row r="46" spans="1:15" x14ac:dyDescent="0.2">
      <c r="A46" s="496" t="s">
        <v>408</v>
      </c>
      <c r="B46" s="502"/>
      <c r="C46" s="502"/>
      <c r="D46" s="502"/>
      <c r="E46" s="502"/>
      <c r="F46" s="502"/>
      <c r="G46" s="502"/>
      <c r="H46" s="502"/>
      <c r="I46" s="502"/>
      <c r="J46" s="502"/>
      <c r="K46" s="502"/>
      <c r="L46" s="502"/>
      <c r="M46" s="502"/>
      <c r="N46" s="201"/>
    </row>
    <row r="47" spans="1:15" x14ac:dyDescent="0.2">
      <c r="A47" s="496" t="s">
        <v>409</v>
      </c>
      <c r="B47" s="496"/>
      <c r="C47" s="496"/>
      <c r="D47" s="496"/>
      <c r="E47" s="496"/>
      <c r="F47" s="496"/>
      <c r="G47" s="496"/>
      <c r="H47" s="496"/>
      <c r="I47" s="496"/>
      <c r="J47" s="496"/>
      <c r="K47" s="496"/>
      <c r="L47" s="496"/>
      <c r="M47" s="496"/>
      <c r="N47" s="91"/>
    </row>
    <row r="48" spans="1:15" x14ac:dyDescent="0.2">
      <c r="A48" s="506"/>
      <c r="B48" s="506"/>
      <c r="C48" s="506"/>
      <c r="D48" s="506"/>
      <c r="E48" s="506"/>
      <c r="F48" s="506"/>
      <c r="G48" s="506"/>
      <c r="H48" s="506"/>
      <c r="I48" s="506"/>
      <c r="J48" s="506"/>
      <c r="K48" s="506"/>
      <c r="L48" s="506"/>
      <c r="M48" s="506"/>
      <c r="N48" s="201"/>
    </row>
    <row r="49" spans="1:14" x14ac:dyDescent="0.2">
      <c r="A49" s="505"/>
      <c r="B49" s="505"/>
      <c r="C49" s="505"/>
      <c r="D49" s="505"/>
      <c r="E49" s="505"/>
      <c r="F49" s="505"/>
      <c r="G49" s="505"/>
      <c r="H49" s="505"/>
      <c r="I49" s="505"/>
      <c r="J49" s="505"/>
      <c r="K49" s="505"/>
      <c r="L49" s="505"/>
      <c r="M49" s="505"/>
      <c r="N49" s="91"/>
    </row>
    <row r="50" spans="1:14" x14ac:dyDescent="0.2">
      <c r="A50" s="505"/>
      <c r="B50" s="505"/>
      <c r="C50" s="505"/>
      <c r="D50" s="505"/>
      <c r="E50" s="505"/>
      <c r="F50" s="505"/>
      <c r="G50" s="505"/>
      <c r="H50" s="505"/>
      <c r="I50" s="505"/>
      <c r="J50" s="505"/>
      <c r="K50" s="505"/>
      <c r="L50" s="505"/>
      <c r="M50" s="505"/>
      <c r="N50" s="92"/>
    </row>
    <row r="51" spans="1:14" x14ac:dyDescent="0.2">
      <c r="A51" s="505"/>
      <c r="B51" s="505"/>
      <c r="C51" s="505"/>
      <c r="D51" s="505"/>
      <c r="E51" s="505"/>
      <c r="F51" s="505"/>
      <c r="G51" s="505"/>
      <c r="H51" s="505"/>
      <c r="I51" s="505"/>
      <c r="J51" s="505"/>
      <c r="K51" s="505"/>
      <c r="L51" s="505"/>
      <c r="M51" s="505"/>
      <c r="N51" s="91"/>
    </row>
    <row r="52" spans="1:14" x14ac:dyDescent="0.2">
      <c r="A52" s="505"/>
      <c r="B52" s="505"/>
      <c r="C52" s="505"/>
      <c r="D52" s="505"/>
      <c r="E52" s="505"/>
      <c r="F52" s="505"/>
      <c r="G52" s="505"/>
      <c r="H52" s="505"/>
      <c r="I52" s="505"/>
      <c r="J52" s="505"/>
      <c r="K52" s="505"/>
      <c r="L52" s="505"/>
      <c r="M52" s="505"/>
      <c r="N52" s="91"/>
    </row>
    <row r="53" spans="1:14" x14ac:dyDescent="0.2">
      <c r="A53" s="505"/>
      <c r="B53" s="505"/>
      <c r="C53" s="505"/>
      <c r="D53" s="505"/>
      <c r="E53" s="505"/>
      <c r="F53" s="505"/>
      <c r="G53" s="505"/>
      <c r="H53" s="505"/>
      <c r="I53" s="505"/>
      <c r="J53" s="505"/>
      <c r="K53" s="505"/>
      <c r="L53" s="505"/>
      <c r="M53" s="505"/>
    </row>
    <row r="54" spans="1:14" ht="17.25" customHeight="1" x14ac:dyDescent="0.2">
      <c r="A54" s="507" t="s">
        <v>410</v>
      </c>
      <c r="B54" s="507"/>
      <c r="C54" s="507"/>
      <c r="D54" s="507"/>
      <c r="E54" s="507"/>
      <c r="F54" s="507"/>
      <c r="G54" s="507"/>
      <c r="H54" s="507"/>
      <c r="I54" s="508" t="str">
        <f>CONCATENATE('Personal Needs Analysis'!B27," / ",'Personal Needs Analysis'!B28," / ",'Personal Needs Analysis'!B29," / ",'Personal Needs Analysis'!B30)</f>
        <v>n/a / n/a / n/a / n/a</v>
      </c>
      <c r="J54" s="508"/>
      <c r="K54" s="508"/>
      <c r="L54" s="508"/>
      <c r="M54" s="85" t="s">
        <v>411</v>
      </c>
    </row>
    <row r="55" spans="1:14" ht="95.25" customHeight="1" x14ac:dyDescent="0.2">
      <c r="A55" s="496" t="s">
        <v>412</v>
      </c>
      <c r="B55" s="502"/>
      <c r="C55" s="502"/>
      <c r="D55" s="502"/>
      <c r="E55" s="502"/>
      <c r="F55" s="502"/>
      <c r="G55" s="502"/>
      <c r="H55" s="502"/>
      <c r="I55" s="502"/>
      <c r="J55" s="502"/>
      <c r="K55" s="502"/>
      <c r="L55" s="502"/>
      <c r="M55" s="502"/>
    </row>
    <row r="56" spans="1:14" ht="25.5" customHeight="1" x14ac:dyDescent="0.2">
      <c r="A56" s="496" t="s">
        <v>413</v>
      </c>
      <c r="B56" s="502"/>
      <c r="C56" s="502"/>
      <c r="D56" s="502"/>
      <c r="E56" s="502"/>
      <c r="F56" s="502"/>
      <c r="G56" s="502"/>
      <c r="H56" s="502"/>
      <c r="I56" s="502"/>
      <c r="J56" s="502"/>
      <c r="K56" s="502"/>
      <c r="L56" s="502"/>
      <c r="M56" s="502"/>
    </row>
    <row r="57" spans="1:14" ht="157.5" customHeight="1" x14ac:dyDescent="0.2">
      <c r="A57" s="496" t="s">
        <v>481</v>
      </c>
      <c r="B57" s="502"/>
      <c r="C57" s="502"/>
      <c r="D57" s="502"/>
      <c r="E57" s="502"/>
      <c r="F57" s="502"/>
      <c r="G57" s="502"/>
      <c r="H57" s="502"/>
      <c r="I57" s="502"/>
      <c r="J57" s="502"/>
      <c r="K57" s="502"/>
      <c r="L57" s="502"/>
      <c r="M57" s="502"/>
    </row>
    <row r="58" spans="1:14" ht="32.25" customHeight="1" x14ac:dyDescent="0.2">
      <c r="A58" s="496" t="s">
        <v>414</v>
      </c>
      <c r="B58" s="496"/>
      <c r="C58" s="496"/>
      <c r="D58" s="496"/>
      <c r="E58" s="496"/>
      <c r="F58" s="496"/>
      <c r="G58" s="496"/>
      <c r="H58" s="496"/>
      <c r="I58" s="496"/>
      <c r="J58" s="496"/>
      <c r="K58" s="496"/>
      <c r="L58" s="496"/>
      <c r="M58" s="496"/>
    </row>
    <row r="59" spans="1:14" x14ac:dyDescent="0.2">
      <c r="A59" s="511"/>
      <c r="B59" s="511"/>
      <c r="C59" s="511"/>
      <c r="D59" s="511"/>
      <c r="E59" s="511"/>
      <c r="F59" s="511"/>
      <c r="G59" s="511"/>
      <c r="H59" s="511"/>
      <c r="I59" s="511"/>
      <c r="J59" s="511"/>
      <c r="K59" s="511"/>
      <c r="L59" s="511"/>
      <c r="M59" s="511"/>
    </row>
    <row r="60" spans="1:14" x14ac:dyDescent="0.2">
      <c r="A60" s="509"/>
      <c r="B60" s="509"/>
      <c r="C60" s="509"/>
      <c r="D60" s="509"/>
      <c r="E60" s="509"/>
      <c r="F60" s="509"/>
      <c r="G60" s="509"/>
      <c r="H60" s="509"/>
      <c r="I60" s="509"/>
      <c r="J60" s="509"/>
      <c r="K60" s="509"/>
      <c r="L60" s="509"/>
      <c r="M60" s="509"/>
    </row>
    <row r="61" spans="1:14" x14ac:dyDescent="0.2">
      <c r="A61" s="509"/>
      <c r="B61" s="509"/>
      <c r="C61" s="509"/>
      <c r="D61" s="509"/>
      <c r="E61" s="509"/>
      <c r="F61" s="509"/>
      <c r="G61" s="509"/>
      <c r="H61" s="509"/>
      <c r="I61" s="509"/>
      <c r="J61" s="509"/>
      <c r="K61" s="509"/>
      <c r="L61" s="509"/>
      <c r="M61" s="509"/>
    </row>
    <row r="62" spans="1:14" x14ac:dyDescent="0.2">
      <c r="A62" s="509"/>
      <c r="B62" s="509"/>
      <c r="C62" s="509"/>
      <c r="D62" s="509"/>
      <c r="E62" s="509"/>
      <c r="F62" s="509"/>
      <c r="G62" s="509"/>
      <c r="H62" s="509"/>
      <c r="I62" s="509"/>
      <c r="J62" s="509"/>
      <c r="K62" s="509"/>
      <c r="L62" s="509"/>
      <c r="M62" s="509"/>
    </row>
    <row r="63" spans="1:14" x14ac:dyDescent="0.2">
      <c r="A63" s="509"/>
      <c r="B63" s="509"/>
      <c r="C63" s="509"/>
      <c r="D63" s="509"/>
      <c r="E63" s="509"/>
      <c r="F63" s="509"/>
      <c r="G63" s="509"/>
      <c r="H63" s="509"/>
      <c r="I63" s="509"/>
      <c r="J63" s="509"/>
      <c r="K63" s="509"/>
      <c r="L63" s="509"/>
      <c r="M63" s="509"/>
    </row>
    <row r="64" spans="1:14" x14ac:dyDescent="0.2">
      <c r="A64" s="509"/>
      <c r="B64" s="509"/>
      <c r="C64" s="509"/>
      <c r="D64" s="509"/>
      <c r="E64" s="509"/>
      <c r="F64" s="509"/>
      <c r="G64" s="509"/>
      <c r="H64" s="509"/>
      <c r="I64" s="509"/>
      <c r="J64" s="509"/>
      <c r="K64" s="509"/>
      <c r="L64" s="509"/>
      <c r="M64" s="509"/>
    </row>
    <row r="65" spans="1:13" x14ac:dyDescent="0.2">
      <c r="A65" s="509"/>
      <c r="B65" s="509"/>
      <c r="C65" s="509"/>
      <c r="D65" s="509"/>
      <c r="E65" s="509"/>
      <c r="F65" s="509"/>
      <c r="G65" s="509"/>
      <c r="H65" s="509"/>
      <c r="I65" s="509"/>
      <c r="J65" s="509"/>
      <c r="K65" s="509"/>
      <c r="L65" s="509"/>
      <c r="M65" s="509"/>
    </row>
    <row r="66" spans="1:13" x14ac:dyDescent="0.2">
      <c r="A66" s="94"/>
      <c r="B66" s="94"/>
      <c r="C66" s="94"/>
      <c r="D66" s="94"/>
      <c r="E66" s="94"/>
      <c r="F66" s="94"/>
      <c r="G66" s="94"/>
      <c r="H66" s="94"/>
      <c r="I66" s="94"/>
      <c r="J66" s="94"/>
      <c r="K66" s="94"/>
      <c r="L66" s="94"/>
      <c r="M66" s="94"/>
    </row>
    <row r="67" spans="1:13" x14ac:dyDescent="0.2">
      <c r="A67" s="510" t="s">
        <v>415</v>
      </c>
      <c r="B67" s="510"/>
      <c r="C67" s="510"/>
      <c r="D67" s="510"/>
      <c r="E67" s="510"/>
      <c r="F67" s="510"/>
      <c r="G67" s="510"/>
      <c r="H67" s="510"/>
      <c r="I67" s="510"/>
      <c r="J67" s="510"/>
      <c r="K67" s="510"/>
      <c r="L67" s="510"/>
      <c r="M67" s="510"/>
    </row>
    <row r="69" spans="1:13" x14ac:dyDescent="0.2">
      <c r="A69" s="510" t="s">
        <v>416</v>
      </c>
      <c r="B69" s="510"/>
    </row>
    <row r="70" spans="1:13" x14ac:dyDescent="0.2">
      <c r="A70" s="510" t="s">
        <v>417</v>
      </c>
      <c r="B70" s="510"/>
    </row>
    <row r="71" spans="1:13" x14ac:dyDescent="0.2">
      <c r="A71" s="510" t="s">
        <v>418</v>
      </c>
      <c r="B71" s="510"/>
    </row>
    <row r="72" spans="1:13" x14ac:dyDescent="0.2">
      <c r="A72" s="510" t="s">
        <v>630</v>
      </c>
      <c r="B72" s="510"/>
      <c r="C72" s="510"/>
      <c r="D72" s="510"/>
      <c r="E72" s="510"/>
      <c r="F72" s="510"/>
      <c r="G72" s="510"/>
      <c r="H72" s="510"/>
      <c r="I72" s="510"/>
      <c r="J72" s="510"/>
      <c r="K72" s="510"/>
      <c r="L72" s="510"/>
      <c r="M72" s="510"/>
    </row>
    <row r="74" spans="1:13" ht="47.25" customHeight="1" x14ac:dyDescent="0.2">
      <c r="A74" s="496" t="s">
        <v>419</v>
      </c>
      <c r="B74" s="502"/>
      <c r="C74" s="502"/>
      <c r="D74" s="502"/>
      <c r="E74" s="502"/>
      <c r="F74" s="502"/>
      <c r="G74" s="502"/>
      <c r="H74" s="502"/>
      <c r="I74" s="502"/>
      <c r="J74" s="502"/>
      <c r="K74" s="502"/>
      <c r="L74" s="502"/>
      <c r="M74" s="502"/>
    </row>
    <row r="76" spans="1:13" ht="30.75" customHeight="1" x14ac:dyDescent="0.2">
      <c r="A76" s="496" t="s">
        <v>420</v>
      </c>
      <c r="B76" s="502"/>
      <c r="C76" s="502"/>
      <c r="D76" s="502"/>
      <c r="E76" s="502"/>
      <c r="F76" s="502"/>
      <c r="G76" s="502"/>
      <c r="H76" s="502"/>
      <c r="I76" s="502"/>
      <c r="J76" s="502"/>
      <c r="K76" s="502"/>
      <c r="L76" s="502"/>
      <c r="M76" s="502"/>
    </row>
    <row r="77" spans="1:13" x14ac:dyDescent="0.2">
      <c r="A77" s="85" t="s">
        <v>421</v>
      </c>
      <c r="E77" s="512"/>
      <c r="F77" s="512"/>
      <c r="G77" s="512"/>
      <c r="H77" s="512"/>
      <c r="I77" s="512"/>
      <c r="J77" s="512"/>
      <c r="K77" s="512"/>
      <c r="L77" s="510" t="s">
        <v>422</v>
      </c>
      <c r="M77" s="510"/>
    </row>
    <row r="79" spans="1:13" x14ac:dyDescent="0.2">
      <c r="A79" s="510" t="s">
        <v>423</v>
      </c>
      <c r="B79" s="510"/>
      <c r="C79" s="510"/>
      <c r="D79" s="510"/>
      <c r="E79" s="510"/>
      <c r="F79" s="510"/>
      <c r="G79" s="510"/>
      <c r="H79" s="510"/>
      <c r="I79" s="510"/>
      <c r="J79" s="510"/>
      <c r="K79" s="510"/>
      <c r="L79" s="510"/>
      <c r="M79" s="510"/>
    </row>
    <row r="81" spans="1:13" x14ac:dyDescent="0.2">
      <c r="A81" s="85" t="s">
        <v>424</v>
      </c>
    </row>
    <row r="82" spans="1:13" x14ac:dyDescent="0.2">
      <c r="A82" s="85" t="s">
        <v>425</v>
      </c>
    </row>
    <row r="83" spans="1:13" x14ac:dyDescent="0.2">
      <c r="A83" s="85" t="s">
        <v>72</v>
      </c>
    </row>
    <row r="84" spans="1:13" x14ac:dyDescent="0.2">
      <c r="A84" s="85" t="s">
        <v>426</v>
      </c>
    </row>
    <row r="86" spans="1:13" ht="38.25" customHeight="1" x14ac:dyDescent="0.2">
      <c r="A86" s="496" t="s">
        <v>636</v>
      </c>
      <c r="B86" s="502"/>
      <c r="C86" s="502"/>
      <c r="D86" s="502"/>
      <c r="E86" s="502"/>
      <c r="F86" s="502"/>
      <c r="G86" s="502"/>
      <c r="H86" s="502"/>
      <c r="I86" s="502"/>
      <c r="J86" s="502"/>
      <c r="K86" s="502"/>
      <c r="L86" s="502"/>
      <c r="M86" s="502"/>
    </row>
    <row r="87" spans="1:13" ht="34.5" customHeight="1" x14ac:dyDescent="0.2">
      <c r="A87" s="496" t="s">
        <v>427</v>
      </c>
      <c r="B87" s="496"/>
      <c r="C87" s="496"/>
      <c r="D87" s="496"/>
      <c r="E87" s="496"/>
      <c r="F87" s="496"/>
      <c r="G87" s="496"/>
      <c r="H87" s="496"/>
      <c r="I87" s="496"/>
      <c r="J87" s="496"/>
      <c r="K87" s="496"/>
      <c r="L87" s="496"/>
      <c r="M87" s="496"/>
    </row>
    <row r="88" spans="1:13" x14ac:dyDescent="0.2">
      <c r="A88" s="91" t="s">
        <v>428</v>
      </c>
      <c r="B88" s="502" t="s">
        <v>429</v>
      </c>
      <c r="C88" s="502"/>
      <c r="D88" s="502"/>
      <c r="E88" s="502"/>
      <c r="F88" s="502"/>
      <c r="G88" s="502"/>
      <c r="H88" s="502"/>
      <c r="I88" s="502"/>
      <c r="J88" s="502"/>
      <c r="K88" s="502"/>
      <c r="L88" s="502"/>
      <c r="M88" s="502"/>
    </row>
    <row r="89" spans="1:13" x14ac:dyDescent="0.2">
      <c r="A89" s="91" t="s">
        <v>428</v>
      </c>
      <c r="B89" s="502" t="s">
        <v>430</v>
      </c>
      <c r="C89" s="502"/>
      <c r="D89" s="502"/>
      <c r="E89" s="502"/>
      <c r="F89" s="502"/>
      <c r="G89" s="502"/>
      <c r="H89" s="502"/>
      <c r="I89" s="502"/>
      <c r="J89" s="502"/>
      <c r="K89" s="502"/>
      <c r="L89" s="502"/>
      <c r="M89" s="502"/>
    </row>
    <row r="90" spans="1:13" x14ac:dyDescent="0.2">
      <c r="A90" s="91" t="s">
        <v>428</v>
      </c>
      <c r="B90" s="502" t="s">
        <v>431</v>
      </c>
      <c r="C90" s="502"/>
      <c r="D90" s="502"/>
      <c r="E90" s="502"/>
      <c r="F90" s="502"/>
      <c r="G90" s="502"/>
      <c r="H90" s="502"/>
      <c r="I90" s="502"/>
      <c r="J90" s="502"/>
      <c r="K90" s="502"/>
      <c r="L90" s="502"/>
      <c r="M90" s="502"/>
    </row>
    <row r="91" spans="1:13" x14ac:dyDescent="0.2">
      <c r="A91" s="91" t="s">
        <v>428</v>
      </c>
      <c r="B91" s="502" t="s">
        <v>482</v>
      </c>
      <c r="C91" s="502"/>
      <c r="D91" s="502"/>
      <c r="E91" s="502"/>
      <c r="F91" s="502"/>
      <c r="G91" s="502"/>
      <c r="H91" s="502"/>
      <c r="I91" s="502"/>
      <c r="J91" s="502"/>
      <c r="K91" s="502"/>
      <c r="L91" s="502"/>
      <c r="M91" s="502"/>
    </row>
    <row r="92" spans="1:13" x14ac:dyDescent="0.2">
      <c r="A92" s="91" t="s">
        <v>428</v>
      </c>
      <c r="B92" s="502" t="s">
        <v>432</v>
      </c>
      <c r="C92" s="502"/>
      <c r="D92" s="502"/>
      <c r="E92" s="502"/>
      <c r="F92" s="502"/>
      <c r="G92" s="502"/>
      <c r="H92" s="502"/>
      <c r="I92" s="502"/>
      <c r="J92" s="502"/>
      <c r="K92" s="502"/>
      <c r="L92" s="502"/>
      <c r="M92" s="502"/>
    </row>
    <row r="93" spans="1:13" ht="28.5" customHeight="1" x14ac:dyDescent="0.2">
      <c r="A93" s="91" t="s">
        <v>428</v>
      </c>
      <c r="B93" s="496" t="s">
        <v>433</v>
      </c>
      <c r="C93" s="496"/>
      <c r="D93" s="496"/>
      <c r="E93" s="496"/>
      <c r="F93" s="496"/>
      <c r="G93" s="496"/>
      <c r="H93" s="496"/>
      <c r="I93" s="496"/>
      <c r="J93" s="496"/>
      <c r="K93" s="496"/>
      <c r="L93" s="496"/>
      <c r="M93" s="496"/>
    </row>
    <row r="94" spans="1:13" x14ac:dyDescent="0.2">
      <c r="A94" s="91" t="s">
        <v>428</v>
      </c>
      <c r="B94" s="502" t="s">
        <v>434</v>
      </c>
      <c r="C94" s="502"/>
      <c r="D94" s="502"/>
      <c r="E94" s="502"/>
      <c r="F94" s="502"/>
      <c r="G94" s="502"/>
      <c r="H94" s="502"/>
      <c r="I94" s="502"/>
      <c r="J94" s="502"/>
      <c r="K94" s="502"/>
      <c r="L94" s="502"/>
      <c r="M94" s="502"/>
    </row>
    <row r="95" spans="1:13" x14ac:dyDescent="0.2">
      <c r="A95" s="91" t="s">
        <v>428</v>
      </c>
      <c r="B95" s="502" t="s">
        <v>435</v>
      </c>
      <c r="C95" s="502"/>
      <c r="D95" s="502"/>
      <c r="E95" s="502"/>
      <c r="F95" s="502"/>
      <c r="G95" s="502"/>
      <c r="H95" s="502"/>
      <c r="I95" s="502"/>
      <c r="J95" s="502"/>
      <c r="K95" s="502"/>
      <c r="L95" s="502"/>
      <c r="M95" s="502"/>
    </row>
    <row r="96" spans="1:13" ht="28.5" customHeight="1" x14ac:dyDescent="0.2">
      <c r="A96" s="91" t="s">
        <v>428</v>
      </c>
      <c r="B96" s="496" t="s">
        <v>436</v>
      </c>
      <c r="C96" s="496"/>
      <c r="D96" s="496"/>
      <c r="E96" s="496"/>
      <c r="F96" s="496"/>
      <c r="G96" s="496"/>
      <c r="H96" s="496"/>
      <c r="I96" s="496"/>
      <c r="J96" s="496"/>
      <c r="K96" s="496"/>
      <c r="L96" s="496"/>
      <c r="M96" s="496"/>
    </row>
    <row r="99" spans="1:13" x14ac:dyDescent="0.2">
      <c r="A99" s="510" t="s">
        <v>437</v>
      </c>
      <c r="B99" s="510"/>
      <c r="C99" s="510"/>
      <c r="D99" s="512"/>
      <c r="E99" s="512"/>
      <c r="F99" s="512"/>
      <c r="G99" s="512"/>
      <c r="H99" s="512"/>
      <c r="J99" s="85" t="s">
        <v>4</v>
      </c>
      <c r="K99" s="512"/>
      <c r="L99" s="512"/>
      <c r="M99" s="512"/>
    </row>
    <row r="101" spans="1:13" x14ac:dyDescent="0.2">
      <c r="A101" s="510" t="s">
        <v>438</v>
      </c>
      <c r="B101" s="510"/>
      <c r="C101" s="510"/>
      <c r="D101" s="511" t="str">
        <f>IF('Personal Needs Analysis'!B23=0,"",'Personal Needs Analysis'!B23)</f>
        <v/>
      </c>
      <c r="E101" s="511"/>
      <c r="F101" s="511"/>
      <c r="G101" s="511"/>
      <c r="H101" s="511"/>
    </row>
    <row r="104" spans="1:13" x14ac:dyDescent="0.2">
      <c r="A104" s="515" t="s">
        <v>439</v>
      </c>
      <c r="B104" s="515"/>
      <c r="C104" s="515"/>
      <c r="D104" s="515"/>
      <c r="E104" s="515"/>
      <c r="F104" s="515"/>
      <c r="G104" s="515"/>
      <c r="H104" s="515"/>
      <c r="I104" s="515"/>
      <c r="J104" s="515"/>
      <c r="K104" s="515"/>
      <c r="L104" s="515"/>
      <c r="M104" s="515"/>
    </row>
    <row r="106" spans="1:13" ht="28.5" customHeight="1" x14ac:dyDescent="0.2">
      <c r="A106" s="516" t="s">
        <v>440</v>
      </c>
      <c r="B106" s="516"/>
      <c r="C106" s="516"/>
      <c r="D106" s="516"/>
      <c r="E106" s="516"/>
      <c r="F106" s="516"/>
      <c r="G106" s="516"/>
      <c r="H106" s="516"/>
      <c r="I106" s="516"/>
      <c r="J106" s="516"/>
      <c r="K106" s="516"/>
      <c r="L106" s="516"/>
      <c r="M106" s="516"/>
    </row>
    <row r="108" spans="1:13" ht="42.75" customHeight="1" x14ac:dyDescent="0.2">
      <c r="A108" s="516" t="s">
        <v>441</v>
      </c>
      <c r="B108" s="516"/>
      <c r="C108" s="516"/>
      <c r="D108" s="516"/>
      <c r="E108" s="516"/>
      <c r="F108" s="516"/>
      <c r="G108" s="516"/>
      <c r="H108" s="516"/>
      <c r="I108" s="516"/>
      <c r="J108" s="516"/>
      <c r="K108" s="516"/>
      <c r="L108" s="516"/>
      <c r="M108" s="516"/>
    </row>
    <row r="110" spans="1:13" ht="28.5" customHeight="1" x14ac:dyDescent="0.2">
      <c r="A110" s="516" t="s">
        <v>442</v>
      </c>
      <c r="B110" s="516"/>
      <c r="C110" s="516"/>
      <c r="D110" s="516"/>
      <c r="E110" s="516"/>
      <c r="F110" s="516"/>
      <c r="G110" s="516"/>
      <c r="H110" s="516"/>
      <c r="I110" s="516"/>
      <c r="J110" s="516"/>
      <c r="K110" s="516"/>
      <c r="L110" s="516"/>
      <c r="M110" s="516"/>
    </row>
    <row r="112" spans="1:13" x14ac:dyDescent="0.2">
      <c r="A112" s="95"/>
      <c r="B112" s="95"/>
      <c r="C112" s="95"/>
    </row>
    <row r="113" spans="1:9" x14ac:dyDescent="0.2">
      <c r="A113" s="510" t="s">
        <v>443</v>
      </c>
      <c r="B113" s="510"/>
      <c r="C113" s="510"/>
      <c r="D113" s="511" t="str">
        <f>Broker_Name</f>
        <v>Jeanette Marx</v>
      </c>
      <c r="E113" s="511"/>
      <c r="F113" s="511"/>
      <c r="G113" s="511"/>
      <c r="H113" s="511"/>
      <c r="I113" s="511"/>
    </row>
    <row r="114" spans="1:9" x14ac:dyDescent="0.2">
      <c r="A114" s="95"/>
      <c r="B114" s="95"/>
      <c r="C114" s="95"/>
      <c r="D114" s="95"/>
      <c r="E114" s="95"/>
      <c r="F114" s="95"/>
      <c r="G114" s="95"/>
      <c r="H114" s="95"/>
      <c r="I114" s="95"/>
    </row>
    <row r="115" spans="1:9" x14ac:dyDescent="0.2">
      <c r="A115" s="510" t="s">
        <v>444</v>
      </c>
      <c r="B115" s="510"/>
      <c r="C115" s="510"/>
      <c r="D115" s="511">
        <f>IFERROR(VLOOKUP(Broker_House,Logos,3,FALSE),"")</f>
        <v>11184</v>
      </c>
      <c r="E115" s="511"/>
      <c r="F115" s="511"/>
      <c r="G115" s="511"/>
      <c r="H115" s="511"/>
      <c r="I115" s="511"/>
    </row>
    <row r="116" spans="1:9" x14ac:dyDescent="0.2">
      <c r="A116" s="95"/>
      <c r="B116" s="95"/>
      <c r="C116" s="95"/>
      <c r="D116" s="95"/>
      <c r="E116" s="95"/>
      <c r="F116" s="95"/>
      <c r="G116" s="95"/>
      <c r="H116" s="95"/>
      <c r="I116" s="95"/>
    </row>
    <row r="117" spans="1:9" x14ac:dyDescent="0.2">
      <c r="A117" s="510" t="s">
        <v>445</v>
      </c>
      <c r="B117" s="510"/>
      <c r="C117" s="510"/>
      <c r="D117" s="511"/>
      <c r="E117" s="511"/>
      <c r="F117" s="511"/>
      <c r="G117" s="511"/>
      <c r="H117" s="511"/>
      <c r="I117" s="511"/>
    </row>
    <row r="118" spans="1:9" x14ac:dyDescent="0.2">
      <c r="A118" s="95"/>
      <c r="B118" s="95"/>
      <c r="C118" s="95"/>
      <c r="D118" s="209"/>
      <c r="E118" s="209"/>
      <c r="F118" s="209"/>
      <c r="G118" s="209"/>
      <c r="H118" s="209"/>
      <c r="I118" s="209"/>
    </row>
    <row r="119" spans="1:9" x14ac:dyDescent="0.2">
      <c r="A119" s="514" t="s">
        <v>446</v>
      </c>
      <c r="B119" s="514"/>
      <c r="C119" s="514"/>
      <c r="D119" s="511" t="str">
        <f>IFERROR(VLOOKUP(Broker_Name,Broker_Table,5,FALSE),"")</f>
        <v>jeanette@smitk.co.za</v>
      </c>
      <c r="E119" s="511"/>
      <c r="F119" s="511"/>
      <c r="G119" s="511"/>
      <c r="H119" s="511"/>
      <c r="I119" s="511"/>
    </row>
    <row r="131" ht="15.75" customHeight="1" x14ac:dyDescent="0.2"/>
  </sheetData>
  <mergeCells count="101">
    <mergeCell ref="A11:M11"/>
    <mergeCell ref="A117:C117"/>
    <mergeCell ref="D117:I117"/>
    <mergeCell ref="A119:C119"/>
    <mergeCell ref="D119:I119"/>
    <mergeCell ref="A113:C113"/>
    <mergeCell ref="D113:I113"/>
    <mergeCell ref="A115:C115"/>
    <mergeCell ref="D115:I115"/>
    <mergeCell ref="A101:C101"/>
    <mergeCell ref="D101:H101"/>
    <mergeCell ref="A104:M104"/>
    <mergeCell ref="A106:M106"/>
    <mergeCell ref="A108:M108"/>
    <mergeCell ref="A110:M110"/>
    <mergeCell ref="B92:M92"/>
    <mergeCell ref="B93:M93"/>
    <mergeCell ref="B94:M94"/>
    <mergeCell ref="B95:M95"/>
    <mergeCell ref="B96:M96"/>
    <mergeCell ref="A99:C99"/>
    <mergeCell ref="D99:H99"/>
    <mergeCell ref="K99:M99"/>
    <mergeCell ref="A86:M86"/>
    <mergeCell ref="A87:M87"/>
    <mergeCell ref="B88:M88"/>
    <mergeCell ref="B89:M89"/>
    <mergeCell ref="B90:M90"/>
    <mergeCell ref="B91:M91"/>
    <mergeCell ref="A72:M72"/>
    <mergeCell ref="A74:M74"/>
    <mergeCell ref="A76:M76"/>
    <mergeCell ref="E77:K77"/>
    <mergeCell ref="L77:M77"/>
    <mergeCell ref="A79:M79"/>
    <mergeCell ref="A64:M64"/>
    <mergeCell ref="A65:M65"/>
    <mergeCell ref="A67:M67"/>
    <mergeCell ref="A69:B69"/>
    <mergeCell ref="A70:B70"/>
    <mergeCell ref="A71:B71"/>
    <mergeCell ref="A58:M58"/>
    <mergeCell ref="A59:M59"/>
    <mergeCell ref="A60:M60"/>
    <mergeCell ref="A61:M61"/>
    <mergeCell ref="A62:M62"/>
    <mergeCell ref="A63:M63"/>
    <mergeCell ref="A46:M46"/>
    <mergeCell ref="A36:M36"/>
    <mergeCell ref="A37:M37"/>
    <mergeCell ref="A38:M38"/>
    <mergeCell ref="A39:M39"/>
    <mergeCell ref="A53:M53"/>
    <mergeCell ref="A55:M55"/>
    <mergeCell ref="A56:M56"/>
    <mergeCell ref="A57:M57"/>
    <mergeCell ref="A47:M47"/>
    <mergeCell ref="A48:M48"/>
    <mergeCell ref="A49:M49"/>
    <mergeCell ref="A50:M50"/>
    <mergeCell ref="A51:M51"/>
    <mergeCell ref="A52:M52"/>
    <mergeCell ref="A54:H54"/>
    <mergeCell ref="I54:L54"/>
    <mergeCell ref="A31:M31"/>
    <mergeCell ref="A32:M32"/>
    <mergeCell ref="A33:M33"/>
    <mergeCell ref="A34:M34"/>
    <mergeCell ref="A40:M40"/>
    <mergeCell ref="A41:M41"/>
    <mergeCell ref="A42:M42"/>
    <mergeCell ref="A43:M43"/>
    <mergeCell ref="A44:M44"/>
    <mergeCell ref="C23:N23"/>
    <mergeCell ref="A24:N24"/>
    <mergeCell ref="A26:C26"/>
    <mergeCell ref="E26:G26"/>
    <mergeCell ref="A28:M28"/>
    <mergeCell ref="A30:M30"/>
    <mergeCell ref="A20:D20"/>
    <mergeCell ref="E20:H20"/>
    <mergeCell ref="I20:L20"/>
    <mergeCell ref="A21:D21"/>
    <mergeCell ref="E21:H21"/>
    <mergeCell ref="I21:L21"/>
    <mergeCell ref="A22:D22"/>
    <mergeCell ref="E22:H22"/>
    <mergeCell ref="I22:L22"/>
    <mergeCell ref="A16:N16"/>
    <mergeCell ref="A18:D18"/>
    <mergeCell ref="E18:H18"/>
    <mergeCell ref="I18:L18"/>
    <mergeCell ref="A19:D19"/>
    <mergeCell ref="E19:H19"/>
    <mergeCell ref="I19:L19"/>
    <mergeCell ref="G13:M13"/>
    <mergeCell ref="G14:M14"/>
    <mergeCell ref="A15:C15"/>
    <mergeCell ref="D15:I15"/>
    <mergeCell ref="A13:D13"/>
    <mergeCell ref="A14:D14"/>
  </mergeCells>
  <printOptions horizontalCentered="1"/>
  <pageMargins left="0.23622047244094491" right="0.23622047244094491" top="0.19685039370078741" bottom="0.19685039370078741" header="0.31496062992125984" footer="0.31496062992125984"/>
  <pageSetup scale="72" fitToHeight="3" orientation="portrait" r:id="rId1"/>
  <rowBreaks count="2" manualBreakCount="2">
    <brk id="55"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79</xdr:row>
                    <xdr:rowOff>152400</xdr:rowOff>
                  </from>
                  <to>
                    <xdr:col>2</xdr:col>
                    <xdr:colOff>180975</xdr:colOff>
                    <xdr:row>81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80</xdr:row>
                    <xdr:rowOff>142875</xdr:rowOff>
                  </from>
                  <to>
                    <xdr:col>2</xdr:col>
                    <xdr:colOff>180975</xdr:colOff>
                    <xdr:row>82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81</xdr:row>
                    <xdr:rowOff>133350</xdr:rowOff>
                  </from>
                  <to>
                    <xdr:col>2</xdr:col>
                    <xdr:colOff>180975</xdr:colOff>
                    <xdr:row>83</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82</xdr:row>
                    <xdr:rowOff>123825</xdr:rowOff>
                  </from>
                  <to>
                    <xdr:col>2</xdr:col>
                    <xdr:colOff>180975</xdr:colOff>
                    <xdr:row>84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67</xdr:row>
                    <xdr:rowOff>133350</xdr:rowOff>
                  </from>
                  <to>
                    <xdr:col>3</xdr:col>
                    <xdr:colOff>409575</xdr:colOff>
                    <xdr:row>69</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68</xdr:row>
                    <xdr:rowOff>142875</xdr:rowOff>
                  </from>
                  <to>
                    <xdr:col>3</xdr:col>
                    <xdr:colOff>409575</xdr:colOff>
                    <xdr:row>70</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Personal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'Personal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2023-01-25T09:30:52Z</cp:lastPrinted>
  <dcterms:created xsi:type="dcterms:W3CDTF">2022-07-04T09:19:51Z</dcterms:created>
  <dcterms:modified xsi:type="dcterms:W3CDTF">2024-01-17T13:54:38Z</dcterms:modified>
</cp:coreProperties>
</file>