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rudie\Desktop\"/>
    </mc:Choice>
  </mc:AlternateContent>
  <bookViews>
    <workbookView xWindow="0" yWindow="0" windowWidth="20490" windowHeight="6855" tabRatio="813" firstSheet="1" activeTab="2"/>
  </bookViews>
  <sheets>
    <sheet name="Lists" sheetId="10" state="hidden" r:id="rId1"/>
    <sheet name="Personal Needs Analysis" sheetId="3" r:id="rId2"/>
    <sheet name="Letter of Introduction" sheetId="6" r:id="rId3"/>
    <sheet name="Authority to Obtain Information" sheetId="8" r:id="rId4"/>
    <sheet name="Broker Service Fee" sheetId="9" r:id="rId5"/>
    <sheet name="Client Advice Record" sheetId="11" r:id="rId6"/>
  </sheets>
  <definedNames>
    <definedName name="_xlnm._FilterDatabase" localSheetId="0" hidden="1">Lists!$A$29:$H$29</definedName>
    <definedName name="_xlnm._FilterDatabase" localSheetId="1" hidden="1">'Personal Needs Analysis'!$A$188:$F$220</definedName>
    <definedName name="Admin_Logo">IF(Lists!$O$2='Personal Needs Analysis'!$B$16,Lists!$P$3,Lists!$P$2)</definedName>
    <definedName name="Broker_House">'Personal Needs Analysis'!$B$16</definedName>
    <definedName name="Broker_Name">Lists!$A$27</definedName>
    <definedName name="Broker_Table">Lists!$A$29:$H$38</definedName>
    <definedName name="Business">'Personal Needs Analysis'!$B$19</definedName>
    <definedName name="Client">'Personal Needs Analysis'!$B$18</definedName>
    <definedName name="Client_And_Business">'Personal Needs Analysis'!$B$18:$G$19</definedName>
    <definedName name="logo">INDEX(Lists!$C$2:$C$17,MATCH('Personal Needs Analysis'!$B$16,Lists!$B$2:$B$17,0))</definedName>
    <definedName name="Logos">Lists!$B$2:$I$17</definedName>
    <definedName name="_xlnm.Print_Area" localSheetId="1">'Personal Needs Analysis'!$A$1:$G$839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6" l="1"/>
  <c r="D120" i="11"/>
  <c r="D114" i="11"/>
  <c r="D102" i="11"/>
  <c r="K100" i="11"/>
  <c r="I55" i="11"/>
  <c r="A31" i="11"/>
  <c r="I23" i="11"/>
  <c r="E23" i="11"/>
  <c r="A23" i="11"/>
  <c r="I22" i="11"/>
  <c r="E22" i="11"/>
  <c r="A22" i="11"/>
  <c r="I21" i="11"/>
  <c r="E21" i="11"/>
  <c r="A21" i="11"/>
  <c r="I20" i="11"/>
  <c r="E20" i="11"/>
  <c r="A20" i="11"/>
  <c r="G15" i="11"/>
  <c r="G14" i="11"/>
  <c r="D14" i="9"/>
  <c r="K54" i="8"/>
  <c r="J26" i="8"/>
  <c r="F26" i="8"/>
  <c r="A26" i="8"/>
  <c r="J25" i="8"/>
  <c r="F25" i="8"/>
  <c r="A25" i="8"/>
  <c r="J24" i="8"/>
  <c r="F24" i="8"/>
  <c r="A24" i="8"/>
  <c r="J23" i="8"/>
  <c r="F23" i="8"/>
  <c r="A23" i="8"/>
  <c r="G14" i="8"/>
  <c r="G13" i="8"/>
  <c r="F29" i="6"/>
  <c r="F27" i="6"/>
  <c r="E32" i="9" s="1"/>
  <c r="C17" i="6"/>
  <c r="C14" i="6"/>
  <c r="C13" i="6"/>
  <c r="G825" i="3"/>
  <c r="I821" i="3"/>
  <c r="G818" i="3"/>
  <c r="F793" i="3"/>
  <c r="G767" i="3"/>
  <c r="G755" i="3"/>
  <c r="G749" i="3"/>
  <c r="G748" i="3"/>
  <c r="G747" i="3"/>
  <c r="G746" i="3"/>
  <c r="G745" i="3"/>
  <c r="G744" i="3"/>
  <c r="G736" i="3"/>
  <c r="G713" i="3"/>
  <c r="A703" i="3"/>
  <c r="G697" i="3"/>
  <c r="G683" i="3"/>
  <c r="A669" i="3"/>
  <c r="G661" i="3"/>
  <c r="A658" i="3"/>
  <c r="G657" i="3"/>
  <c r="A654" i="3"/>
  <c r="G653" i="3"/>
  <c r="A650" i="3"/>
  <c r="G301" i="3"/>
  <c r="F279" i="3"/>
  <c r="F278" i="3"/>
  <c r="F277" i="3"/>
  <c r="G274" i="3"/>
  <c r="G268" i="3"/>
  <c r="F257" i="3"/>
  <c r="F256" i="3"/>
  <c r="A254" i="3"/>
  <c r="F248" i="3"/>
  <c r="F247" i="3"/>
  <c r="F246" i="3"/>
  <c r="G242" i="3"/>
  <c r="G236" i="3"/>
  <c r="F225" i="3"/>
  <c r="F224" i="3"/>
  <c r="A222" i="3"/>
  <c r="F216" i="3"/>
  <c r="F215" i="3"/>
  <c r="F214" i="3"/>
  <c r="G210" i="3"/>
  <c r="G204" i="3"/>
  <c r="F193" i="3"/>
  <c r="F192" i="3"/>
  <c r="A190" i="3"/>
  <c r="F170" i="3"/>
  <c r="F169" i="3"/>
  <c r="A167" i="3"/>
  <c r="G166" i="3"/>
  <c r="F151" i="3"/>
  <c r="F150" i="3"/>
  <c r="A148" i="3"/>
  <c r="G147" i="3"/>
  <c r="F132" i="3"/>
  <c r="F131" i="3"/>
  <c r="A129" i="3"/>
  <c r="B16" i="3"/>
  <c r="D15" i="9" l="1"/>
  <c r="D12" i="9"/>
  <c r="C20" i="6"/>
  <c r="F6" i="3"/>
  <c r="E56" i="8"/>
  <c r="B2" i="3"/>
  <c r="B3" i="3" s="1"/>
  <c r="A18" i="8"/>
  <c r="A19" i="9"/>
  <c r="A31" i="8"/>
  <c r="D13" i="9"/>
  <c r="A26" i="9"/>
  <c r="A6" i="3"/>
  <c r="D116" i="11"/>
  <c r="B4" i="3" l="1"/>
  <c r="B5" i="3"/>
</calcChain>
</file>

<file path=xl/sharedStrings.xml><?xml version="1.0" encoding="utf-8"?>
<sst xmlns="http://schemas.openxmlformats.org/spreadsheetml/2006/main" count="1590" uniqueCount="619">
  <si>
    <t>P.O.Box 50745, Moreleta Village, Pretoria, 0097</t>
  </si>
  <si>
    <t>* All Questions must be answered with Full Disclosure.</t>
  </si>
  <si>
    <t>* All figures are VAT Inclusive.</t>
  </si>
  <si>
    <t>Broker :</t>
  </si>
  <si>
    <t>Date:</t>
  </si>
  <si>
    <t xml:space="preserve">Insurer quoted with: </t>
  </si>
  <si>
    <t>Full Name of the Insured:</t>
  </si>
  <si>
    <t>Registered Business Name:</t>
  </si>
  <si>
    <t>Business Registration Number:</t>
  </si>
  <si>
    <t>Business VAT Number:</t>
  </si>
  <si>
    <t>Authorised Contact Person of Business:</t>
  </si>
  <si>
    <t>ID Number</t>
  </si>
  <si>
    <t>Postal Address:</t>
  </si>
  <si>
    <t>Email Address:</t>
  </si>
  <si>
    <t>How many Years in Operation:</t>
  </si>
  <si>
    <t>Mobile Number:</t>
  </si>
  <si>
    <t>Registered Address:</t>
  </si>
  <si>
    <t>Physical Risk Address 1:</t>
  </si>
  <si>
    <t>Physical Risk Address 2:</t>
  </si>
  <si>
    <t>n/a</t>
  </si>
  <si>
    <t>Physical Risk Address 3:</t>
  </si>
  <si>
    <t>Survey Required to Activate Policy:</t>
  </si>
  <si>
    <t>No</t>
  </si>
  <si>
    <t>Risk Address 1 - Construction / Security Details:</t>
  </si>
  <si>
    <t>Roof Construction:</t>
  </si>
  <si>
    <t>Floors:</t>
  </si>
  <si>
    <t>Wall Construction:</t>
  </si>
  <si>
    <t>Age of Building  and Size:</t>
  </si>
  <si>
    <t>Outbuildings on premises:</t>
  </si>
  <si>
    <t>Safe in premises:</t>
  </si>
  <si>
    <t>Are Electrics regularly checked:</t>
  </si>
  <si>
    <t>Category Safe:</t>
  </si>
  <si>
    <t>N/A</t>
  </si>
  <si>
    <t>Burglar Bars:</t>
  </si>
  <si>
    <t>Security Gates:</t>
  </si>
  <si>
    <t>Electric Fence:</t>
  </si>
  <si>
    <t>Yes</t>
  </si>
  <si>
    <t>Distance to Local Fire Department:</t>
  </si>
  <si>
    <t>Risk address 1:  Notes</t>
  </si>
  <si>
    <t>Risk Address 2 - Construction / Security Details:</t>
  </si>
  <si>
    <t>Risk address 2:  Notes</t>
  </si>
  <si>
    <t>Risk Address 3 - Construction / Security Details:</t>
  </si>
  <si>
    <t>Standard</t>
  </si>
  <si>
    <t>Cement</t>
  </si>
  <si>
    <t>Risk address 3:  Notes</t>
  </si>
  <si>
    <t>Current / Previous Insurance:</t>
  </si>
  <si>
    <t>Insurer Name:</t>
  </si>
  <si>
    <t>Policy Number:</t>
  </si>
  <si>
    <t>Have you had uninterrupted insurance for the past three years? If no, please give more details</t>
  </si>
  <si>
    <t>Loss History:</t>
  </si>
  <si>
    <t>Declare ALL losses during the last five (5) years (claimed for or not)</t>
  </si>
  <si>
    <t>Description of Loss:</t>
  </si>
  <si>
    <t>Date of Loss:</t>
  </si>
  <si>
    <t>Section:</t>
  </si>
  <si>
    <t>Amount Settled:</t>
  </si>
  <si>
    <t>Section Details</t>
  </si>
  <si>
    <r>
      <rPr>
        <b/>
        <u/>
        <sz val="11"/>
        <rFont val="Tahoma"/>
        <family val="2"/>
      </rPr>
      <t>Insurable interest:</t>
    </r>
    <r>
      <rPr>
        <sz val="11"/>
        <rFont val="Tahoma"/>
        <family val="2"/>
      </rPr>
      <t xml:space="preserve"> Insurable interest means when the Insured has an interest in the item placed on the schedule, either financially or due to a liability agreement.</t>
    </r>
  </si>
  <si>
    <r>
      <rPr>
        <b/>
        <u/>
        <sz val="11"/>
        <rFont val="Tahoma"/>
        <family val="2"/>
      </rPr>
      <t>Average Clause:</t>
    </r>
    <r>
      <rPr>
        <sz val="11"/>
        <rFont val="Tahoma"/>
        <family val="2"/>
      </rPr>
      <t xml:space="preserve"> It is your responsibility to get cover for the full replacement value of all your property. Replacement value is the amount needed to replace all of your insured property with similar new property. If at the time of the loss or damage or claim, we determine that the maximum amount of cover is less than the replacement value, then you are under-insured. If you are under-insured, we will not pay the full amount of the loss or damage. You will be your own insurer for the difference between the percentage of cover you bought and the full replacement value. The balance for a proportional share of the loss or damage is your responsibility.</t>
    </r>
  </si>
  <si>
    <t>ANNUAL PREMIUM</t>
  </si>
  <si>
    <t>MONTHLY PREMIUM</t>
  </si>
  <si>
    <t>Cover Required</t>
  </si>
  <si>
    <t xml:space="preserve">Cover Required </t>
  </si>
  <si>
    <t>Fire Extinguishing Charges</t>
  </si>
  <si>
    <t>Lightning Protection Plug (has an impact on your excesses)</t>
  </si>
  <si>
    <t>Please refer to wording for conditions and exclusions</t>
  </si>
  <si>
    <t>WARRANTY</t>
  </si>
  <si>
    <t>Sum Insured</t>
  </si>
  <si>
    <t>EXTENSIONS</t>
  </si>
  <si>
    <t>Limit of Indemnity</t>
  </si>
  <si>
    <t>Cover</t>
  </si>
  <si>
    <t>Total Sum Insured</t>
  </si>
  <si>
    <t>30 Days Car Hire - Manual</t>
  </si>
  <si>
    <t>30 Days Car Hire - Automatic</t>
  </si>
  <si>
    <t>Sub-Section B: Liabilities to Third Parties</t>
  </si>
  <si>
    <t>Loss of Keys</t>
  </si>
  <si>
    <t xml:space="preserve">Wreckage Removal </t>
  </si>
  <si>
    <t>Windscreen</t>
  </si>
  <si>
    <t>Included</t>
  </si>
  <si>
    <t>Additional claims preparation costs</t>
  </si>
  <si>
    <t>Comprehensive</t>
  </si>
  <si>
    <t>HOUSEOWNERS (BUILDINGS)</t>
  </si>
  <si>
    <t>Building</t>
  </si>
  <si>
    <t>Construction</t>
  </si>
  <si>
    <t xml:space="preserve">Roof Construction </t>
  </si>
  <si>
    <t>Tile</t>
  </si>
  <si>
    <t xml:space="preserve">Type of use </t>
  </si>
  <si>
    <t>Primary Residence</t>
  </si>
  <si>
    <t>If building roofed with thatch roof, is a SABS lightening conductor installed?</t>
  </si>
  <si>
    <t>Is there a Thatch roof within 5m from the building?</t>
  </si>
  <si>
    <t>Optional Cover</t>
  </si>
  <si>
    <t>WATERCRAFT - Only Certain Insurers</t>
  </si>
  <si>
    <t>List of Crafts: (full description, hull, accessories)</t>
  </si>
  <si>
    <t>Security</t>
  </si>
  <si>
    <t>Where is the Watercraft Housed?</t>
  </si>
  <si>
    <t>Which areas is the Watercraft Used?</t>
  </si>
  <si>
    <t>Skipper Credentials?</t>
  </si>
  <si>
    <t>Surf launch</t>
  </si>
  <si>
    <t xml:space="preserve">Description of Use : </t>
  </si>
  <si>
    <t>Private &amp; Pleasure</t>
  </si>
  <si>
    <t>Extensions</t>
  </si>
  <si>
    <t>Liability to Third Party (Watercraft Liability)</t>
  </si>
  <si>
    <t xml:space="preserve">Water-skiers Liability </t>
  </si>
  <si>
    <t>HOUSEHOLDERS (CONTENTS)</t>
  </si>
  <si>
    <t>Contents</t>
  </si>
  <si>
    <t>Rent -  as per policy wording</t>
  </si>
  <si>
    <t>Liability - as per policy wording</t>
  </si>
  <si>
    <t>Optional cover</t>
  </si>
  <si>
    <r>
      <t xml:space="preserve">Required Security </t>
    </r>
    <r>
      <rPr>
        <sz val="11"/>
        <rFont val="Tahoma"/>
        <family val="2"/>
      </rPr>
      <t>(To enjoy theft cover by forcible and violent entry)</t>
    </r>
  </si>
  <si>
    <t>Burglar bars Warranty</t>
  </si>
  <si>
    <t>Security gate Warranty (Including Sliding doors)</t>
  </si>
  <si>
    <t>24 Hour Linked Alarm Warranty</t>
  </si>
  <si>
    <t>Security Estate Warranty</t>
  </si>
  <si>
    <t>Please refer to policy wording for conditions and exclusions</t>
  </si>
  <si>
    <t>List of Items  (make ,model, serial/IMEI number are required)</t>
  </si>
  <si>
    <t>Clothing &amp; Personal Effects</t>
  </si>
  <si>
    <t>PERSONAL LEGAL LIABILITY</t>
  </si>
  <si>
    <t>Personal Legal Liability</t>
  </si>
  <si>
    <t>Extended Personal Legal Liability</t>
  </si>
  <si>
    <t>Consequential Loss</t>
  </si>
  <si>
    <t>Increase cost of working</t>
  </si>
  <si>
    <t xml:space="preserve">            Indemnity period in months</t>
  </si>
  <si>
    <t>Reinstatement of data</t>
  </si>
  <si>
    <t>Power Surge or Lightning Strikes</t>
  </si>
  <si>
    <t>Burglar Alarm warranty applies</t>
  </si>
  <si>
    <t>ADDITIONAL SPECIALISED INSURANCE COVER</t>
  </si>
  <si>
    <t>The following insurance sections are available and subject to a fully completed proposal form:</t>
  </si>
  <si>
    <t>Quote Request</t>
  </si>
  <si>
    <t>Cyber Liability</t>
  </si>
  <si>
    <t>Kidnap &amp; Ransom Liability</t>
  </si>
  <si>
    <t>Professional Indemnity</t>
  </si>
  <si>
    <t>DECLARATION</t>
  </si>
  <si>
    <t>TOTAL MONTHLY PREMIUM</t>
  </si>
  <si>
    <t>GENERAL DETAILS</t>
  </si>
  <si>
    <t>Discussed</t>
  </si>
  <si>
    <t>Section Discussed</t>
  </si>
  <si>
    <t>* All Quotes are subject to satisfactory claims history before the Insurer accepts cover.</t>
  </si>
  <si>
    <t>ADDITIONAL NOTES:</t>
  </si>
  <si>
    <t>18 Hiden Road, Bloukrans Building, 5th Floor, Lynnwood Bridge, Pretoria, 0081</t>
  </si>
  <si>
    <t xml:space="preserve">  between the Insurer and Yourself shall be.</t>
  </si>
  <si>
    <t>Credit shortfall:- Comprehensive Vehicles only</t>
  </si>
  <si>
    <t>Vehicle:</t>
  </si>
  <si>
    <t>Dwelling Type</t>
  </si>
  <si>
    <t>House</t>
  </si>
  <si>
    <t>Accidental damage to buildings - increased cover</t>
  </si>
  <si>
    <t>Geological report</t>
  </si>
  <si>
    <r>
      <t xml:space="preserve">Full Subsidence and landslip </t>
    </r>
    <r>
      <rPr>
        <sz val="11"/>
        <color rgb="FFFF0000"/>
        <rFont val="Tahoma"/>
        <family val="2"/>
      </rPr>
      <t>{Geological report required before quoting}</t>
    </r>
  </si>
  <si>
    <t>Electrical and mechanical breakdown</t>
  </si>
  <si>
    <r>
      <t xml:space="preserve">Miscellaneous items </t>
    </r>
    <r>
      <rPr>
        <sz val="11"/>
        <color rgb="FFFF0000"/>
        <rFont val="Tahoma"/>
        <family val="2"/>
      </rPr>
      <t>{Provide description}</t>
    </r>
  </si>
  <si>
    <t>Accidental damage not otherwise covered</t>
  </si>
  <si>
    <t>Breakdown of fixed machinery</t>
  </si>
  <si>
    <r>
      <t>Miscellaneous items</t>
    </r>
    <r>
      <rPr>
        <sz val="11"/>
        <color rgb="FFFF0000"/>
        <rFont val="Tahoma"/>
        <family val="2"/>
      </rPr>
      <t xml:space="preserve"> {Provide description}</t>
    </r>
  </si>
  <si>
    <t>Locked boot warranty</t>
  </si>
  <si>
    <t>Jewellery certificates</t>
  </si>
  <si>
    <t>Jewellery safe clause</t>
  </si>
  <si>
    <t xml:space="preserve">Extension </t>
  </si>
  <si>
    <t>Hull:</t>
  </si>
  <si>
    <t>Yacht racing</t>
  </si>
  <si>
    <t>Submerge Objects</t>
  </si>
  <si>
    <t xml:space="preserve">1. I, the undersigned, hereby confirm that my Financial Advisor has discussed the our Insurance Portfolio; I understand the content and am satisfied with the coverage that is being arranged.
</t>
  </si>
  <si>
    <t>PLEASE SELECT</t>
  </si>
  <si>
    <t>TOTAL ANNUAL PREMIUM</t>
  </si>
  <si>
    <r>
      <t xml:space="preserve">Business from home </t>
    </r>
    <r>
      <rPr>
        <sz val="11"/>
        <color rgb="FFFF0000"/>
        <rFont val="Tahoma"/>
        <family val="2"/>
      </rPr>
      <t>{Limited operations}</t>
    </r>
  </si>
  <si>
    <t>Outboard Motor:</t>
  </si>
  <si>
    <t>MONTHLY CARNEXTION</t>
  </si>
  <si>
    <t>ANNUAL CARNEXTION</t>
  </si>
  <si>
    <t>Pollution Liability</t>
  </si>
  <si>
    <t>Contractors Liability</t>
  </si>
  <si>
    <t>Employers Liability</t>
  </si>
  <si>
    <t>Directors &amp; Officers</t>
  </si>
  <si>
    <t>Extended Motor Liability</t>
  </si>
  <si>
    <t>Exhibitors Liability</t>
  </si>
  <si>
    <t>Smit &amp; Kie Pretoria Brokers (Pty) Ltd</t>
  </si>
  <si>
    <t>* This Quotation is valid for thirty one (31) Days only.</t>
  </si>
  <si>
    <t>Public Liability</t>
  </si>
  <si>
    <t>Products Liability</t>
  </si>
  <si>
    <t>Incidental Medical Malpractice</t>
  </si>
  <si>
    <t>PHISHIELD</t>
  </si>
  <si>
    <t>Cover Info</t>
  </si>
  <si>
    <t>TAX RISK</t>
  </si>
  <si>
    <t>Cover info</t>
  </si>
  <si>
    <t>Personal Usage</t>
  </si>
  <si>
    <t>Limit of Indemnity (Any one Claim)</t>
  </si>
  <si>
    <t>Executive</t>
  </si>
  <si>
    <t>Limit of Indemnity (Annual Aggregate)</t>
  </si>
  <si>
    <t>VAPS</t>
  </si>
  <si>
    <t>Main Category - Non Motor Excess</t>
  </si>
  <si>
    <t>Sub-Category - Buildings</t>
  </si>
  <si>
    <t>Main Category - Motor</t>
  </si>
  <si>
    <t>Sub-Category - Content</t>
  </si>
  <si>
    <t>Sub-Category - All Risk</t>
  </si>
  <si>
    <t>Sub-Category - Professional Indemnity</t>
  </si>
  <si>
    <t>Sub-Category - Fire</t>
  </si>
  <si>
    <t>Sub-Category - Glass</t>
  </si>
  <si>
    <t>Sub-Category - Electronic Equipment</t>
  </si>
  <si>
    <t>Sub-Category - Theft</t>
  </si>
  <si>
    <t>Sub-Category - Accidental Damage</t>
  </si>
  <si>
    <t>Sub-Category - Money</t>
  </si>
  <si>
    <t>Sub-Category - Own Damage Excess</t>
  </si>
  <si>
    <t>Sub-Category - Theft or Hijack Excess</t>
  </si>
  <si>
    <t>Sub-Category - Third party Liability Excess</t>
  </si>
  <si>
    <t>Sub-Category - Mechanical Breakdown Towing</t>
  </si>
  <si>
    <t>Sub-Category - Penalty excess 2: Driving during hours of 23h00 and 05h00</t>
  </si>
  <si>
    <t>Sub-Category - Penalty excess 3: Professional Driving permit</t>
  </si>
  <si>
    <t>Sub-Category - Penalty excess 4: Driver under 23 or older than 65 years</t>
  </si>
  <si>
    <t>Sub-Category - Penalty excess 5: Capsizing and Overturning whilst tipping</t>
  </si>
  <si>
    <t>Sub-Category - Penalty excess 6: Single vehicle accident</t>
  </si>
  <si>
    <t>Sub-Category - Penalty excess 7: Driver license less than 3 years</t>
  </si>
  <si>
    <t>Sub-Category - Penalty excess 8: Extended Territorial limits</t>
  </si>
  <si>
    <t>Sub-Category - Penalty excess 9: Additional excess</t>
  </si>
  <si>
    <t>Sub-Category - Loss of use</t>
  </si>
  <si>
    <t>Number of Weeks</t>
  </si>
  <si>
    <t>Number:</t>
  </si>
  <si>
    <t>Sub-Category - Credit Shortfall - Commercial</t>
  </si>
  <si>
    <t>Sub-Category - Cross border towing and recovery</t>
  </si>
  <si>
    <t>Sub-Category - Windscreen excess reducer</t>
  </si>
  <si>
    <t>Sub-Category - Windscreen comprehensive cover</t>
  </si>
  <si>
    <t>Sub-Category - GIT basic excess reducer</t>
  </si>
  <si>
    <t>Sub-Category - GIT Theft/Hijack excess reducer</t>
  </si>
  <si>
    <t>Sub-Category - Pollution liability excess reducer</t>
  </si>
  <si>
    <t>Sub-Category - Instalment protector</t>
  </si>
  <si>
    <t>Sub-Category - Deposit protector</t>
  </si>
  <si>
    <t>Sub-Category - Car hire</t>
  </si>
  <si>
    <t>Amount of days</t>
  </si>
  <si>
    <t>Sub-Category - Tyre cover</t>
  </si>
  <si>
    <t>Sub-Category - Scratch and Dent</t>
  </si>
  <si>
    <t>Sub-Category - SASPRO</t>
  </si>
  <si>
    <t>Additional Notes</t>
  </si>
  <si>
    <t>Description</t>
  </si>
  <si>
    <r>
      <t xml:space="preserve">LIABILITY LIMITS </t>
    </r>
    <r>
      <rPr>
        <b/>
        <sz val="11"/>
        <color rgb="FFFF0000"/>
        <rFont val="Tahoma"/>
        <family val="2"/>
      </rPr>
      <t>{Limits differs from insurer to insurer}</t>
    </r>
  </si>
  <si>
    <r>
      <rPr>
        <b/>
        <sz val="11"/>
        <rFont val="Tahoma"/>
        <family val="2"/>
      </rPr>
      <t>Defined events:</t>
    </r>
    <r>
      <rPr>
        <sz val="11"/>
        <rFont val="Tahoma"/>
        <family val="2"/>
      </rPr>
      <t xml:space="preserve"> We will compensate you for loss or damage to the watercraft shown hereunder (schedule)                                                                                                                                       1. A certificate of fitness is required to enjoy cover </t>
    </r>
  </si>
  <si>
    <t xml:space="preserve">Has any insurer ever declined a proposal of yours, cancelled any policy (or any section thereof) of yours, imposed any special conditions, refused to renew any policy (or section thereof) of yours, or refused to continue with any insurance of yours? If yes, please provide details: </t>
  </si>
  <si>
    <t xml:space="preserve">If yes, please provide details: </t>
  </si>
  <si>
    <t>{Thatch Questionnaire to be completed for a thatch roof &amp; thatch Lapa closer to the building than 5m}</t>
  </si>
  <si>
    <t>Sub-Category - Penalty Excess 1: Licence issued by an authority outside Sa</t>
  </si>
  <si>
    <t>3. I agree that I have read and understood all the changes to my existing short-term insurance portfolio, and where there were any changes, it was my request. I agree that the Broker has advise me through all changes to my policy and made me aware of the implications of any changes mentioned.</t>
  </si>
  <si>
    <t>4. I understand the insurance will not commence until the insurers have accepted this application</t>
  </si>
  <si>
    <t>5. I the undersigned hereby agree in terms of the PROTECTION OF PERSONAL INFORMATION ACT (POPIA) any relevant personal information may be provided to affiliates and linked entities to Smit &amp; Kie Pretoria Brokers (Pty) Ltd, to market /introduce me/us to further financial products.</t>
  </si>
  <si>
    <t xml:space="preserve">MONTHLY BROKER FEE </t>
  </si>
  <si>
    <t xml:space="preserve">ANNUAL SASRIA </t>
  </si>
  <si>
    <t>ANNUAL BROKER FEE</t>
  </si>
  <si>
    <t>PREMIUM</t>
  </si>
  <si>
    <t xml:space="preserve">MONTHLY SASRIA </t>
  </si>
  <si>
    <t>DATE</t>
  </si>
  <si>
    <t>AUTHORISED SIGNATURE OF INSURED</t>
  </si>
  <si>
    <t>ELECTRONIC EQUIPMENT</t>
  </si>
  <si>
    <t>PERSONAL ALL RISKS</t>
  </si>
  <si>
    <t>MOTOR</t>
  </si>
  <si>
    <t>Funds Protect is a short term insurance product which provides cover against a loss of funds from an account in your name as a result of a funds transfer, whether authorised or unauthorised, due to the fraudulent conduct of a third party, which is irrecoverable from your financial institution or third party. Limits apply and there are exclusions, terms and conditions contained in the policy wording.  The product is underwritten by Bryte Insurance Company Limited and administered by Phishield UMA (PTY) Ltd - FSP number 46418.</t>
  </si>
  <si>
    <r>
      <t xml:space="preserve">2. Are there any other material facts that could influence the insurers' decision to accept the risk, or any factors that could make the risk more hazardous than usual? </t>
    </r>
    <r>
      <rPr>
        <b/>
        <sz val="11"/>
        <rFont val="Tahoma"/>
        <family val="2"/>
      </rPr>
      <t>If yes</t>
    </r>
    <r>
      <rPr>
        <sz val="11"/>
        <rFont val="Tahoma"/>
        <family val="2"/>
      </rPr>
      <t>, please provide full details:</t>
    </r>
  </si>
  <si>
    <t>This is not intended to be summary of all the cover, terms nor conditions - these will be detailed in the policy schedule and discussed by your financial advisor which needs to be read in conjunction with the appropriate policy wording which contains the full terms and conditions of your insurance contract.</t>
  </si>
  <si>
    <t>DEBIT ORDER AUTHORISATION</t>
  </si>
  <si>
    <r>
      <rPr>
        <b/>
        <sz val="11"/>
        <rFont val="Tahoma"/>
        <family val="2"/>
      </rPr>
      <t>Beneficiary’s Address :</t>
    </r>
    <r>
      <rPr>
        <sz val="11"/>
        <rFont val="Tahoma"/>
        <family val="2"/>
      </rPr>
      <t xml:space="preserve"> The Beneficiary may be any Insurance Party which is mandated or authorised to handle Short Term Insurance premium collection. 
</t>
    </r>
    <r>
      <rPr>
        <b/>
        <sz val="11"/>
        <rFont val="Tahoma"/>
        <family val="2"/>
      </rPr>
      <t>Bank Account Reference :</t>
    </r>
    <r>
      <rPr>
        <sz val="11"/>
        <rFont val="Tahoma"/>
        <family val="2"/>
      </rPr>
      <t xml:space="preserve"> The Bank Reference will reflect on your monthly Bank statement to enable you to identify the Debit Order and will be added to this form before the issuing of any Payment Instruction.  </t>
    </r>
    <r>
      <rPr>
        <b/>
        <sz val="11"/>
        <rFont val="Tahoma"/>
        <family val="2"/>
      </rPr>
      <t xml:space="preserve">This Reference may only be changed upon 30 days written notice. </t>
    </r>
  </si>
  <si>
    <r>
      <rPr>
        <b/>
        <sz val="11"/>
        <rFont val="Tahoma"/>
        <family val="2"/>
      </rPr>
      <t>MANDATE:</t>
    </r>
    <r>
      <rPr>
        <sz val="11"/>
        <rFont val="Tahoma"/>
        <family val="2"/>
      </rPr>
      <t xml:space="preserve"> The signed mandate and authority relates to the Insurance Contract (referred to as “the Agreement”) signed by you with the client </t>
    </r>
    <r>
      <rPr>
        <b/>
        <sz val="11"/>
        <rFont val="Tahoma"/>
        <family val="2"/>
      </rPr>
      <t>customer number:</t>
    </r>
  </si>
  <si>
    <t>Name &amp; Surname</t>
  </si>
  <si>
    <t>Name of account holder:</t>
  </si>
  <si>
    <t>Address of account holder:</t>
  </si>
  <si>
    <t>Name of bank:</t>
  </si>
  <si>
    <t>Name of branch:</t>
  </si>
  <si>
    <t>Account number:</t>
  </si>
  <si>
    <t>Type of account:</t>
  </si>
  <si>
    <t>Branch Code:</t>
  </si>
  <si>
    <t>Payment date:</t>
  </si>
  <si>
    <t>Position:</t>
  </si>
  <si>
    <t>Name &amp; Surname:</t>
  </si>
  <si>
    <t>AUTHORISED SIGNATURE</t>
  </si>
  <si>
    <t>Current</t>
  </si>
  <si>
    <t>Serial/IMEI number</t>
  </si>
  <si>
    <t>Advising Broker Contact Details:</t>
  </si>
  <si>
    <t>Allan Forbes Brokers CC</t>
  </si>
  <si>
    <t>Fichardt Brokers CC</t>
  </si>
  <si>
    <t>Chatim Financial Service CC</t>
  </si>
  <si>
    <t>Hendrik Smit Brokers CC</t>
  </si>
  <si>
    <t>Salvus Commercial (Pty) Ltd</t>
  </si>
  <si>
    <t>MCB Brokers (Pty) Ltd</t>
  </si>
  <si>
    <t>Naude Brokers (Pty) Ltd</t>
  </si>
  <si>
    <t>ZCP Konsult (Pty) Ltd</t>
  </si>
  <si>
    <t>Derick Saaiman Verseker (Pty) Ltd</t>
  </si>
  <si>
    <t>LETTER OF INTRODUCTION</t>
  </si>
  <si>
    <t>1.</t>
  </si>
  <si>
    <t>2.</t>
  </si>
  <si>
    <t>3.</t>
  </si>
  <si>
    <t>Smit and Kie Brokers (Pty) Ltd. holds Professional Indemnity Insurance, Fidelity Guarantee cover and where applicable IGF cover for its FSP’s in accordance with FAIS and has written authority to market the products with various Insurers and Underwriting Managers such as: Renasa, Santam, Bryte, Associated Marine, Old Mutual Insure and others. Please refer to our website for a full list of our suppliers www.smitk.co.za .</t>
  </si>
  <si>
    <t>4.</t>
  </si>
  <si>
    <t>6.</t>
  </si>
  <si>
    <t>Compliance with the FAIS Act is monitored by Masthead (Pty) Ltd, a compliance practice approved by the Financial Sector Conduct Authority. Their postal address is PO Box 856, Howard Place, 7450. Their contact numbers are 021 686 3588(t) and 021 686 3589(f).</t>
  </si>
  <si>
    <t>7.</t>
  </si>
  <si>
    <t>Please note that in accordance with legislation we keep an updated disclosure register and Conflict of Interest Management Policy. This register informs you, our client of all financial and ownership interests that I/ we may become entitled to and lists the business relationships that I have with the product suppliers. These documents ensure transparency in my/our dealings with our customers and is available for inspection.</t>
  </si>
  <si>
    <t>8.</t>
  </si>
  <si>
    <t>9.</t>
  </si>
  <si>
    <t>You will be provided with a Disclosure Notice as required by legislation. This is on the reverse end of your Quotation and Policy Schedule.</t>
  </si>
  <si>
    <t>10.</t>
  </si>
  <si>
    <t xml:space="preserve">You understand that I/we may come into possession of personal and/or confidential information whilst acting as your Short-Term Insurance Adviser, and that such information will not be disclosed to any third party, unless the Information constitutes a material fact which should be communicated to any existing or prospective Underwriter, or where such disclosure is required by law or in order to provide effective Financial Services. </t>
  </si>
  <si>
    <t>You consent to such personal information being used by any necessary third party, such as the Insurer, and you are aware that such Personal Information will be dealt with in accordance with the Personal Protection of Information Act (‘POPI’) as well as the Company’s POPI Policy which is available on our website. Certain personal information may be required for marketing and processing purposes to 3rd parties and you consent to the use thereof but reserve the right to request that such information not be used. Refer to our POPI policy that’s available on our website. For more information (as contained within our privacy statement) kindly contact popia@smitk.co.za , which can also be used for any complaints or information management.</t>
  </si>
  <si>
    <t>AUTHORITY TO OBTAIN INFORMATION</t>
  </si>
  <si>
    <t>Request at all financial institutions or;</t>
  </si>
  <si>
    <t>Request at nominated financial institution</t>
  </si>
  <si>
    <t>INSURER</t>
  </si>
  <si>
    <t xml:space="preserve">Client signature: </t>
  </si>
  <si>
    <t>I / We acknowledge the following:</t>
  </si>
  <si>
    <t>1)</t>
  </si>
  <si>
    <t>Sound and proper financial advice can only be provided after full disclosure of relevant information to appropriate personal, including private, information for the purpose of determining and advising on my/our financial situation and financial product experience and objectives.</t>
  </si>
  <si>
    <t>2)</t>
  </si>
  <si>
    <t xml:space="preserve">Such information is furthermore required to  – </t>
  </si>
  <si>
    <t>a) Determine my/our financial situation, financial product experience and financial needs and objectives;</t>
  </si>
  <si>
    <t>b) Acquire, maintain and service any financial products or to render related intermediary services.</t>
  </si>
  <si>
    <t xml:space="preserve">I/We confirm that the authorized user will be acting on my/our behalf and I/we hereby waive any right to privacy only for the stated purpose.  All information so obtained must be treated as confidential by the authorized user and intermediary and may not be made public in any way without my/our written consent. </t>
  </si>
  <si>
    <t xml:space="preserve">I /we the undersigned hereby </t>
  </si>
  <si>
    <t>Agree</t>
  </si>
  <si>
    <t>Do not agree</t>
  </si>
  <si>
    <t xml:space="preserve">in terms of the “PROTECTION OF PERSONAL INFORMATION ACT “any relevant personal information may be provided to affiliates and linked entities to Smit &amp; Kie Brokers (Pty) Ltd, in order to market /introduce me/us to further financial products (PLEASE MARK YOUR CHOICE) </t>
  </si>
  <si>
    <t xml:space="preserve">Authorised Signature: </t>
  </si>
  <si>
    <t>BROKER SERVICE FEE (BSF) CONSENT FORM</t>
  </si>
  <si>
    <t>Policy Holder:</t>
  </si>
  <si>
    <t>The Company charges a Client Service Fee in terms of Section 12.4.2 of the Short- Term Insurance Act and you agree that such a fee has been explained to you. The exact monetary amount as the customer services from which the said fee is made up will be disclosed on your Insurance Policy. All your rights in terms of this fee remain reserved.</t>
  </si>
  <si>
    <r>
      <rPr>
        <b/>
        <sz val="11"/>
        <color theme="1"/>
        <rFont val="Tahoma"/>
        <family val="2"/>
      </rPr>
      <t>Note:</t>
    </r>
    <r>
      <rPr>
        <sz val="11"/>
        <color theme="1"/>
        <rFont val="Tahoma"/>
        <family val="2"/>
      </rPr>
      <t xml:space="preserve">
A list of Intermediary Services remunerated as commission by the Insurer, to the FSP, may be provided to you on request. Below are some of the additional services in terms of our value proposition to you</t>
    </r>
  </si>
  <si>
    <t>RSUM</t>
  </si>
  <si>
    <t>Can this Car Hire Group get Mechanical Breakdown?</t>
  </si>
  <si>
    <t>Do you want mechanical breakdown?</t>
  </si>
  <si>
    <t>Broker Name</t>
  </si>
  <si>
    <t>Info</t>
  </si>
  <si>
    <t>Name</t>
  </si>
  <si>
    <t>`</t>
  </si>
  <si>
    <t>Other</t>
  </si>
  <si>
    <t>Group J</t>
  </si>
  <si>
    <t>Phisical Address</t>
  </si>
  <si>
    <t>Postal Address</t>
  </si>
  <si>
    <t>Contact No</t>
  </si>
  <si>
    <t>Fax No</t>
  </si>
  <si>
    <t>Email</t>
  </si>
  <si>
    <t>39 Tony Laws Aquapark Tzaneen 0850</t>
  </si>
  <si>
    <t>PO Box 1695 Tzaneen 0850</t>
  </si>
  <si>
    <t>015 307 2061</t>
  </si>
  <si>
    <t>086 615 1276</t>
  </si>
  <si>
    <t>Allanforbes@mweb.co.za</t>
  </si>
  <si>
    <t>Lucasstraat 31, Rustenburg.0299</t>
  </si>
  <si>
    <t>Posbus 519, Rustenburg,0300</t>
  </si>
  <si>
    <t>014 592 0170 / 014 592 2783.</t>
  </si>
  <si>
    <t>mwhetric@mweb.co.za</t>
  </si>
  <si>
    <t>16 Wilger Avenue, Phalaborwa, 1390</t>
  </si>
  <si>
    <t>PO Box 188, Phalaborwa, 1390</t>
  </si>
  <si>
    <t>015 781 5614</t>
  </si>
  <si>
    <t>jfichardt@lantic.net</t>
  </si>
  <si>
    <t>54 Magazyn Street, Polokwane, 0699</t>
  </si>
  <si>
    <t>307, Polokwane, 0700</t>
  </si>
  <si>
    <t>015 295 8820</t>
  </si>
  <si>
    <t>086 615 1315</t>
  </si>
  <si>
    <t>shortterm@mcbrokers.co.za</t>
  </si>
  <si>
    <t>30 Agatha Straat, Tzaneen, 0850</t>
  </si>
  <si>
    <t>Posbus 4362, Tzaneen, 0850</t>
  </si>
  <si>
    <t>015 306 0087</t>
  </si>
  <si>
    <t>086 672 9578</t>
  </si>
  <si>
    <t>admin@ngbrokers.co.za</t>
  </si>
  <si>
    <t>16 Dimitri Crescent, Mirome Place, Unit E, Platinum Park, Bendor, Polokwane, 0699</t>
  </si>
  <si>
    <t>PO Box 1915, Polokwane, 0700</t>
  </si>
  <si>
    <t>015 590 0244</t>
  </si>
  <si>
    <t>admin1@salvus.co.za</t>
  </si>
  <si>
    <t>10 Windsor Str | Tzaneen | 0850</t>
  </si>
  <si>
    <t>Po Box 3314 | Tzaneen | 0850</t>
  </si>
  <si>
    <t>015 307 5587</t>
  </si>
  <si>
    <t>086 670 6536</t>
  </si>
  <si>
    <t>info@smitk.co.za</t>
  </si>
  <si>
    <t>012 881 4580</t>
  </si>
  <si>
    <t>086 573 3657</t>
  </si>
  <si>
    <t>infop@smitk.co.za</t>
  </si>
  <si>
    <t>28B Landros Straat, Louis Trichardt</t>
  </si>
  <si>
    <t>Posbus 1082, Louis Trichardt, 0920</t>
  </si>
  <si>
    <t>015 516 5620</t>
  </si>
  <si>
    <t>info@zcp.co.za</t>
  </si>
  <si>
    <t>Brokers</t>
  </si>
  <si>
    <t>Name and Surname</t>
  </si>
  <si>
    <t>Broker House</t>
  </si>
  <si>
    <t>Supervision</t>
  </si>
  <si>
    <t>Number</t>
  </si>
  <si>
    <t>Werks adres</t>
  </si>
  <si>
    <t>DOFA</t>
  </si>
  <si>
    <t>1.2, 1.6 and 1.23(A1)</t>
  </si>
  <si>
    <t>Smit &amp; Kie Brokers (Pty) Ltd</t>
  </si>
  <si>
    <t>smitbrok@mweb.co.za</t>
  </si>
  <si>
    <t>hsmakelaars@mweb.co.za</t>
  </si>
  <si>
    <t xml:space="preserve">My name is </t>
  </si>
  <si>
    <t>Cell-phone:</t>
  </si>
  <si>
    <t xml:space="preserve">In terms of the Financial Advisers and Intermediary Services Act (FAIS), I am obliged to provide you with the following information and request your signature on the attached copy as receipt thereof.
</t>
  </si>
  <si>
    <t>5.</t>
  </si>
  <si>
    <t>In the event that you are dissatisfied with any aspect of my/our service, you should address your complaint in writing to me at the above address.  A copy of the Company’s Complaints Policy is available on request as well as on our website. www.smitk.co.za</t>
  </si>
  <si>
    <t xml:space="preserve">This consent to obtain information will remain effective until cancelled by me/us in writing. For more information
(as contained within our privacy statement) kindly contact popia@smitk.co.za , which can also be used for any
complaints or information management. </t>
  </si>
  <si>
    <t>CLIENT ADVICE RECORD</t>
  </si>
  <si>
    <t>Please provide policy/ies in question:</t>
  </si>
  <si>
    <t>Client/Business Name</t>
  </si>
  <si>
    <t>Insurer</t>
  </si>
  <si>
    <t>Policy number</t>
  </si>
  <si>
    <t>The Client advise record has bearing on which need:</t>
  </si>
  <si>
    <t>NEW BUSINESS</t>
  </si>
  <si>
    <t>RENEWAL</t>
  </si>
  <si>
    <t>REPLACEMENT</t>
  </si>
  <si>
    <t>I confirm that the following points are my main concerns (if any)</t>
  </si>
  <si>
    <t>and that the advising Broker has paid careful attention to the above points as well as other related sections.</t>
  </si>
  <si>
    <t>The following products:</t>
  </si>
  <si>
    <t>were considered and I have accepted (insurer’s name)</t>
  </si>
  <si>
    <t>as the</t>
  </si>
  <si>
    <t>product that best meets my financial needs / risk. I understand that the accuracy and effectiveness of the Needs Analysis depends on the information I provided to the advising broker. I confirm that the advising broker has enquire about my needs to recommend any products or policies that I may require based on the information given to him. The subsequent product recommendation in this record is based largely on information related to my personal / business circumstances that I provided to my advisory broker. I understand that any material non-disclosure and / or misrepresentation may result in inappropriate products being recommended to me, which may result in non-payment of claims.</t>
  </si>
  <si>
    <t>I further understand that most of the disputes in insurance claims can be attributed to the following reasons;</t>
  </si>
  <si>
    <t>I confirm that the advising broker has discussed the following risks and has brought under my attention 
(if any):</t>
  </si>
  <si>
    <t>I confirm that my knowledge of short-term Insurance is:</t>
  </si>
  <si>
    <t>Limited</t>
  </si>
  <si>
    <t>Sufficient</t>
  </si>
  <si>
    <t>Vast</t>
  </si>
  <si>
    <t>Client’s own word choice:</t>
  </si>
  <si>
    <t>and I acknowledge that I have an obligation to familiarise myself with the exclusions, terms and conditions of the product / s and the cover I bought, and to make sure that I understand any terms and / or exclusions. If there are any uncertainties, I will make time to consult my advisor to discuss the necessary information.</t>
  </si>
  <si>
    <t>I accept the excesses that were discussed and presented as in my policy schedule / quote. I take note of the waiver of and additional excesses applicable under the specific section / s, as well as the differences between</t>
  </si>
  <si>
    <t>my previous /  existing cover with</t>
  </si>
  <si>
    <t>if applicable.</t>
  </si>
  <si>
    <t>I declare that my main reason for the decision to change Insurer / FSP is due to</t>
  </si>
  <si>
    <t>Service</t>
  </si>
  <si>
    <t>Premium</t>
  </si>
  <si>
    <t>Any Other</t>
  </si>
  <si>
    <t>I confirm that the following has been discussed and, if necessary, a copy will be handed / sent to me: I confirm that the signing of the following documents forms part of this Advisory Record:</t>
  </si>
  <si>
    <t>✓</t>
  </si>
  <si>
    <t>Introduction letter</t>
  </si>
  <si>
    <t>Authorization to obtain information and Appointment Letter</t>
  </si>
  <si>
    <t>Signed schedule / quote</t>
  </si>
  <si>
    <t>Renewals and conditions were discussed where applicable</t>
  </si>
  <si>
    <t>Indemnity Limits / Insured policy sections where covers were selected with the respected insured values and extensions were confirmed and is correct and, where necessary, amended</t>
  </si>
  <si>
    <t>Statutory notice / FSP license is available upon request</t>
  </si>
  <si>
    <t>Claim and complaint procedure is available upon request</t>
  </si>
  <si>
    <t>Average: Prerequisite condition means that if your insured amount does not meet a new replacement value, you will be penalized for the amount you are underinsured in the event of a claim</t>
  </si>
  <si>
    <t>Signature of Client:</t>
  </si>
  <si>
    <t>E-mail address:</t>
  </si>
  <si>
    <t>DECLARATION BY FSP</t>
  </si>
  <si>
    <t>The client has the freedom to only accept the products marked on the application, needs and risk analysis and and/or as accepted on the quotation.</t>
  </si>
  <si>
    <t>The consequences of the providing correct and detailed information has been explained to the client and the client has indicated that he understands these consequences. Any verbal amendments must be confirmed in writing by the advising broker.</t>
  </si>
  <si>
    <t>I confirm that I have complied with FSCA and the internal procedures that are expected of me and that all required documents have been completed and / or obtained and that relevant copies thereof will be handed / sent to the client.</t>
  </si>
  <si>
    <t>Broker's name:</t>
  </si>
  <si>
    <t>FSP number:</t>
  </si>
  <si>
    <t>Broker Signature:</t>
  </si>
  <si>
    <t>Brokers E-mail address:</t>
  </si>
  <si>
    <t>Hendrik Smit Brokers CC.</t>
  </si>
  <si>
    <t>084 998 3453 / 081 316 0882</t>
  </si>
  <si>
    <t>413 WALTER BUNTON STRAAT, GARSFONTEIN,  0042</t>
  </si>
  <si>
    <t>014 533 3068</t>
  </si>
  <si>
    <t>248 Joubert straat Rustenburg 0299</t>
  </si>
  <si>
    <t>&gt;R25,000,000.00</t>
  </si>
  <si>
    <t>Beauticians Liability</t>
  </si>
  <si>
    <t>Extension of territorial Limits</t>
  </si>
  <si>
    <t>Forecourt Liability</t>
  </si>
  <si>
    <t>Subsidence and landslip - Limited cover</t>
  </si>
  <si>
    <t>List of Items (make, model required)</t>
  </si>
  <si>
    <t>Notes</t>
  </si>
  <si>
    <t>Office Based Only</t>
  </si>
  <si>
    <t>All Risk</t>
  </si>
  <si>
    <t>AUTHORISED SIGNATURE – {Two signatures required for Corporate Clients}</t>
  </si>
  <si>
    <t>POLICIES IN DISCUSSION</t>
  </si>
  <si>
    <t>POLICY NUMBER</t>
  </si>
  <si>
    <t>ADDITIONAL INFORMATION</t>
  </si>
  <si>
    <t>Admin Log</t>
  </si>
  <si>
    <t>Warren Bennett</t>
  </si>
  <si>
    <t>warren@smitk.co.za</t>
  </si>
  <si>
    <t>wally@smitk.co.za</t>
  </si>
  <si>
    <t>30 Days</t>
  </si>
  <si>
    <t xml:space="preserve">This mandate shall remain in force until cancelled by giving 30 days’ notice in writing to Smit and Kie Pretoria Brokers (Pty) Ltd and/or its Authorised Agents and/or Cessionary. Cancellation of this mandate does not cancel the Agreement. </t>
  </si>
  <si>
    <t>6. I / We hereby declare that all the statements and particulars in this proposal are true and correct and contain all the information known to me for the purpose of the proposed insurance which shall be the basis of the contract between myself/ourselves ,the Insurance Company and Smit and Kie Pretoria Brokers (Pty) Ltd. I/We declare that if such statements and particulars are in the hand writing of any other person than myself /ourselves such person shall be regarded as having been my/our agent for the purpose of filling in same. I/We by our signature hereto irrevocably authorise and consent to Smit and Kie Pretoria Brokers (Pty) Ltd or its nominated agents performing credit checks as they deem fit.</t>
  </si>
  <si>
    <r>
      <rPr>
        <b/>
        <sz val="11"/>
        <rFont val="Tahoma"/>
        <family val="2"/>
      </rPr>
      <t xml:space="preserve">AUTHORITY </t>
    </r>
    <r>
      <rPr>
        <sz val="11"/>
        <rFont val="Tahoma"/>
        <family val="2"/>
      </rPr>
      <t xml:space="preserve">
a) I hereby Authorise Smit and Kie Pretoria Brokers (Pty) Ltd and/or it’s Authorised Agents and/or Cessionary to draw against my account detailed above (or any other bank to which I may transfer my    account), the Amount necessary for payment of the amount payable by myself in Terms of the Agreement.  I acknowledge that a third party may facilitate the payment process and debit my account on behalf of Smit and Kie Pretoria Brokers (Pty) Ltd.  I confirm that the amount debited from my account may be paid to an Insurer/s (by the Beneficiary) for Insurance Cover. 
b) I acknowledge that all payment instructions issued by Smit and Kie Pretoria Brokers (Pty) Ltd and/or its Authorised Agents and/or Cessionary shall be treated by my abovementioned Bank as if the instruction has been issued by me. 
c) I agree that the first payment instruction issued and delivered on or around the Payment Date and regularly thereafter, until the Termination Date, according to the Agreement.  Each Individual Payment Instruction may not differ other than as agreed to in Terms of the Agreement.  In the event that the payment day falls on a weekend, or recognised South African Public Holiday, the payment will automatically be the very next ordinary Business Day. 
d) I consent to use the Tracking Facility as provided for in the Electronic Debit order system, where this issued, at no additional cost to myself. 
e) I consent to the Tracking of Credit in my account and I consent to the debiting of my account on any day within 10(ten) days of the Payment Date selected in this Mandate. 
f) I acknowledge that this Authority may be ceded or assigned to a third party if the Agreement is also ceded or assigned to that third party and I am notified accordingly. </t>
    </r>
  </si>
  <si>
    <t xml:space="preserve">* Should this quotation be accepted, this document becomes the Proposal Form &amp; Needs Analysis upon which the basis of the Insurance Contract </t>
  </si>
  <si>
    <t>Wall Construction</t>
  </si>
  <si>
    <t>If building roofed with thatch lapa, is a SABS lightening conductor installed?</t>
  </si>
  <si>
    <t>ANNUAL DOMESTIC ASSIST</t>
  </si>
  <si>
    <t>MONTHLY DOMESTIC ASSIST</t>
  </si>
  <si>
    <t>Locked Boot Warranty</t>
  </si>
  <si>
    <t>INSURED</t>
  </si>
  <si>
    <t xml:space="preserve">Insured Name and Surname: </t>
  </si>
  <si>
    <t>FSP Name:</t>
  </si>
  <si>
    <t>FSP No:</t>
  </si>
  <si>
    <t>1. Subrogation is the right of the insurer after a claim has been instituted to transfer some of the rights from the insured
2. Premiums must be paid in order to enjoy cover. Non-payment of premium could lead to no cover.
3. Items not specified on the policy schedule.
4. Damage due to uninsured events.
5. Theft in the open, and / or without visible signs of forcible entry or exit.
6. False or non-disclosure, unpaid premiums, poor maintenance, and insufficient security.
7. Non-compliance with the law.
8. All loss or damage must be reported within 31 days of date of the event.
9. Possible Liability
10. Financial interest in an item is a minimum requirement of insurable interest.</t>
  </si>
  <si>
    <t>Completed Application, Needs and Risk Assessment / Renewal Assessment</t>
  </si>
  <si>
    <t>082 569 3632 / 012 881 4580</t>
  </si>
  <si>
    <t xml:space="preserve">The Company does not received more than 30% remuneration from any particular Insurance Company.  It does not hold more than 10% of the shares issued by any Insurer, nor is it an associated company of any Insurer. </t>
  </si>
  <si>
    <t>Client/Business Name:</t>
  </si>
  <si>
    <t>ID Number/Registration Number:</t>
  </si>
  <si>
    <t>Client Signature:</t>
  </si>
  <si>
    <t>ID Number/Company Registration Number:</t>
  </si>
  <si>
    <t>If I would like to add / delete my cover or make any changes to it, I need to confirm by fax, phone or email to my advising broker.</t>
  </si>
  <si>
    <t>Broker Fee</t>
  </si>
  <si>
    <r>
      <t xml:space="preserve">Defined events: </t>
    </r>
    <r>
      <rPr>
        <sz val="11"/>
        <rFont val="Tahoma"/>
        <family val="2"/>
      </rPr>
      <t xml:space="preserve">Your property insured is the private residential structures of your home. The Schedule gives its risk address and wall and roof construction. It includes all fixtures and fittings that belong to you as the owner or that you are responsible for as the owner. This does not include any fixtures and fittings that belong to a tenant or for which a tenant is responsible.                                                    1. Building sum insured to reflect the replacement rebuilding cost
2. Claims settlement is subject to Average/Underinsurance </t>
    </r>
  </si>
  <si>
    <t>Declaration by the Client</t>
  </si>
  <si>
    <t>Walter Gast</t>
  </si>
  <si>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as stated as per quote needs to be installed,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</si>
  <si>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In this section, insured property is property that belongs to you or for which you are responsible.
It includes:
1. Household Contents
2. Personal property (including office and home-industry equipment belonging to you in your  private capacity) - Limited
3. Fixtures and fittings that belong to you as the tenant, not the owner, of the private residence                                                                                                                                                                                                                                                                                                                                                                                             4. All items must be insured for replacement value 
5. Claims settlement is subject to Average/Underinsurance</t>
    </r>
  </si>
  <si>
    <r>
      <rPr>
        <b/>
        <sz val="11"/>
        <rFont val="Tahoma"/>
        <family val="2"/>
      </rPr>
      <t>Defined events:</t>
    </r>
    <r>
      <rPr>
        <sz val="11"/>
        <rFont val="Tahoma"/>
        <family val="2"/>
      </rPr>
      <t xml:space="preserve"> We will compensate you for your legal liability for:                                                                                                                                                                                                                                                                                                                                                                                                                                   
                                                                                                                                                                                                                                                                                                                                                                                                                                                                                                                                                                                      1. accidental death, bodily injury or illness of any person;
2 accidental physical loss of or damage to tangible property of any person (excluding Trustees, Beneficiaries, Directors, Members of your immediate family living with you, any Employees except domestic workers)  </t>
    </r>
  </si>
  <si>
    <r>
      <rPr>
        <b/>
        <sz val="11"/>
        <rFont val="Tahoma"/>
        <family val="2"/>
      </rPr>
      <t xml:space="preserve">Defined events: </t>
    </r>
    <r>
      <rPr>
        <sz val="11"/>
        <rFont val="Tahoma"/>
        <family val="2"/>
      </rPr>
      <t xml:space="preserve"> Physical loss of or damage to the property at the insured’s premises, in transit and temporary removal.                                                                                                                                                                                                                                                                                                                                                                                                                                                                                                                                                                                                                                                                                                                                                                                         1. Cover is worldwide for Laptops and portable equipment                                                                                                                                                                                                                                                                                                                                                                                                                                                                 2. Theft must be accompanied by forcible/violent entry or exit to the building
3. Wear and tear and gradual deterioration is not covered
4. Damage due to viruses, worms, and trojans is not covered
5. Alarm warranty is applicable as required by the Insurer</t>
    </r>
  </si>
  <si>
    <r>
      <rPr>
        <b/>
        <sz val="11"/>
        <rFont val="Tahoma"/>
        <family val="2"/>
      </rPr>
      <t>Summary of Cover</t>
    </r>
    <r>
      <rPr>
        <sz val="11"/>
        <rFont val="Tahoma"/>
        <family val="2"/>
      </rPr>
      <t xml:space="preserve">
This is a summary of some of the most important aspects of your cover. For complete cover information, please speak to your broker or consult your full Policy Wording.
</t>
    </r>
    <r>
      <rPr>
        <b/>
        <sz val="11"/>
        <rFont val="Tahoma"/>
        <family val="2"/>
      </rPr>
      <t>Summary of Conditions</t>
    </r>
    <r>
      <rPr>
        <sz val="11"/>
        <rFont val="Tahoma"/>
        <family val="2"/>
      </rPr>
      <t xml:space="preserve">
- Each taxpayer must have his / her / its own policy.  Only the taxpayer specified in this schedule will be covered.
- If the taxpayer is a company, then only companies with a turnover of less than R 50million per annum will be covered.
- All your taxes must be up to date at the start of this policy.                                                                                                                                                                                                                                                                                                                                                                                                                                                              The product is underwritten by Bryte Insurance Company Limited - FSP number: 17703.</t>
    </r>
  </si>
  <si>
    <t>Home Number:</t>
  </si>
  <si>
    <t>Drone Liability</t>
  </si>
  <si>
    <t>Funds Protect - Personal Policies</t>
  </si>
  <si>
    <r>
      <t xml:space="preserve">Financial and Insurance Information: </t>
    </r>
    <r>
      <rPr>
        <sz val="11"/>
        <rFont val="Tahoma"/>
        <family val="2"/>
      </rPr>
      <t>Have you as the Insured; or your spouse, or any person that may be living with you, or any other person that may at any time drive any of the vehicles stated in this policy in any capacity:</t>
    </r>
  </si>
  <si>
    <t>1. Been declared insolvent</t>
  </si>
  <si>
    <r>
      <t xml:space="preserve">2. Had any judgements, sequestration or financial administration orders made against you/any person mentioned on this policy? </t>
    </r>
    <r>
      <rPr>
        <b/>
        <sz val="11"/>
        <rFont val="Tahoma"/>
        <family val="2"/>
      </rPr>
      <t>If yes</t>
    </r>
    <r>
      <rPr>
        <sz val="11"/>
        <rFont val="Tahoma"/>
        <family val="2"/>
      </rPr>
      <t>, please provide details:</t>
    </r>
  </si>
  <si>
    <r>
      <t xml:space="preserve">3. Are there any pending judgements, sequestration or financial administration orders made against you/any person mentioned in this policy? </t>
    </r>
    <r>
      <rPr>
        <b/>
        <sz val="11"/>
        <rFont val="Tahoma"/>
        <family val="2"/>
      </rPr>
      <t>If yes</t>
    </r>
    <r>
      <rPr>
        <sz val="11"/>
        <rFont val="Tahoma"/>
        <family val="2"/>
      </rPr>
      <t>, please provide details:</t>
    </r>
  </si>
  <si>
    <t>4. Have a criminal record</t>
  </si>
  <si>
    <r>
      <t xml:space="preserve">5. Are there any pending criminal investigations against you/any person mentioned on this policy? </t>
    </r>
    <r>
      <rPr>
        <b/>
        <sz val="11"/>
        <rFont val="Tahoma"/>
        <family val="2"/>
      </rPr>
      <t>If yes</t>
    </r>
    <r>
      <rPr>
        <sz val="11"/>
        <rFont val="Tahoma"/>
        <family val="2"/>
      </rPr>
      <t xml:space="preserve">, please provide details: </t>
    </r>
  </si>
  <si>
    <t>Please provide full details on questions 1-5:</t>
  </si>
  <si>
    <t>Game / Pedigree Animals / Pet Insurance</t>
  </si>
  <si>
    <t>Aviation</t>
  </si>
  <si>
    <t>Bed and Breakfast</t>
  </si>
  <si>
    <t xml:space="preserve">Specialized Cycle </t>
  </si>
  <si>
    <t>Exotic / Vintage Vehicles - Standalone</t>
  </si>
  <si>
    <t>Occupation:</t>
  </si>
  <si>
    <r>
      <rPr>
        <b/>
        <sz val="11"/>
        <rFont val="Tahoma"/>
        <family val="2"/>
      </rPr>
      <t>Defined events:</t>
    </r>
    <r>
      <rPr>
        <sz val="11"/>
        <rFont val="Tahoma"/>
        <family val="2"/>
      </rPr>
      <t xml:space="preserve"> Loss or damage to the whole or part of the property, while anywhere, by an accident or misfortune not otherwise excluded.  
                                                                                                                                                                                                                                                                                                                                                                                                                                                                                                                                                                                 1. Theft from unattended vehicles without sign of forcible entry is not covered. 
2. Electrical and mechanical breakdown, wear and tear, failure or breakage is excluded</t>
    </r>
  </si>
  <si>
    <t>PERSONAL ACCIDENT</t>
  </si>
  <si>
    <r>
      <rPr>
        <b/>
        <sz val="11"/>
        <rFont val="Tahoma"/>
        <family val="2"/>
      </rPr>
      <t>Defined events:</t>
    </r>
    <r>
      <rPr>
        <sz val="11"/>
        <rFont val="Tahoma"/>
        <family val="2"/>
      </rPr>
      <t xml:space="preserve"> Bodily injury caused by accidental, violent, external and visible means to any person as defined in the schedule. 
1. Refer to policy wording for limitations 
2. Detail of pre-existing conditions, dangerous occupancies/hobbies must be declared </t>
    </r>
  </si>
  <si>
    <t>Insured:</t>
  </si>
  <si>
    <t>Insured ID #:</t>
  </si>
  <si>
    <t>Occupation</t>
  </si>
  <si>
    <t>Death Benefit</t>
  </si>
  <si>
    <t>Permanent Total Disablement</t>
  </si>
  <si>
    <t>Temporary Total Disablement</t>
  </si>
  <si>
    <t>EXTENSIONS / LIMITATIONS</t>
  </si>
  <si>
    <t>Bereavement Expenses</t>
  </si>
  <si>
    <t>Business Limitation</t>
  </si>
  <si>
    <t>Repatriation cost</t>
  </si>
  <si>
    <t>Life--Support machinery</t>
  </si>
  <si>
    <t>Mobility alterations</t>
  </si>
  <si>
    <t>Emergency transportion/rescue</t>
  </si>
  <si>
    <t>Brick/Stone</t>
  </si>
  <si>
    <t>24 hr linked alarm</t>
  </si>
  <si>
    <t>24 hr linked alarm:</t>
  </si>
  <si>
    <t>Distance to Local Fire Department::</t>
  </si>
  <si>
    <t xml:space="preserve">ofentse@smitk.co.za
</t>
  </si>
  <si>
    <t>073 662 4494 / 012 881 4580</t>
  </si>
  <si>
    <t>9 Bryan Brook Estate, Witkoppen Rd &amp; Main Rd, Witkoppen Rd, Paulshof, Sandton, 2191</t>
  </si>
  <si>
    <t>Vehicle 1:</t>
  </si>
  <si>
    <t>Registered Owner</t>
  </si>
  <si>
    <t>Registered Owner ID number</t>
  </si>
  <si>
    <t>Main Driver</t>
  </si>
  <si>
    <t>Main Driver ID number</t>
  </si>
  <si>
    <t>Daytime Address</t>
  </si>
  <si>
    <t>Daytime Parking</t>
  </si>
  <si>
    <t>Driving license code</t>
  </si>
  <si>
    <t>Main Drivers Gender</t>
  </si>
  <si>
    <t>Vehicle financed</t>
  </si>
  <si>
    <t>Night time address</t>
  </si>
  <si>
    <t>Night time Parking</t>
  </si>
  <si>
    <t>Excess Waiver required</t>
  </si>
  <si>
    <t>Additional Sound Equipment to be insured (Non factory Fitted)</t>
  </si>
  <si>
    <t>Detail</t>
  </si>
  <si>
    <t>Registration number</t>
  </si>
  <si>
    <t>VIN number</t>
  </si>
  <si>
    <t>Engine number</t>
  </si>
  <si>
    <t>Vehicle registerd as</t>
  </si>
  <si>
    <t>Relationship between Registered owner and Main Driver</t>
  </si>
  <si>
    <t>Vehicle Use</t>
  </si>
  <si>
    <t>Date License First Issued</t>
  </si>
  <si>
    <t>Vehicle Security</t>
  </si>
  <si>
    <t>New</t>
  </si>
  <si>
    <t>Type of vehicle</t>
  </si>
  <si>
    <t>Main Driver: CFG (Proof required at inception)</t>
  </si>
  <si>
    <t>Factory Fitted Immobiliser</t>
  </si>
  <si>
    <t>MM Code {If available}</t>
  </si>
  <si>
    <t>Year, Make and Model {Full description required}</t>
  </si>
  <si>
    <t>Insured</t>
  </si>
  <si>
    <t>Male</t>
  </si>
  <si>
    <t>B</t>
  </si>
  <si>
    <t>Social</t>
  </si>
  <si>
    <t>Business {Excluding transport/carrying of goods}</t>
  </si>
  <si>
    <t>Locked Garage</t>
  </si>
  <si>
    <t>Emergency Assist - This Section covers towing of insured vehicles that have been involved in an accident. Should this product not be taken, the Insurer may limit or exclude the towing/storage cost, the balance being for your account</t>
  </si>
  <si>
    <t>4 x 4 Cover</t>
  </si>
  <si>
    <t>Vehicle 2:</t>
  </si>
  <si>
    <t>Vehicle 3:</t>
  </si>
  <si>
    <t>Vehicle 4:</t>
  </si>
  <si>
    <t>Vehicle 5:</t>
  </si>
  <si>
    <t>Vehicle 6:</t>
  </si>
  <si>
    <t>Vehicle 7:</t>
  </si>
  <si>
    <t>Vehicle 8:</t>
  </si>
  <si>
    <t>Sedan/LDV or like</t>
  </si>
  <si>
    <t>Private</t>
  </si>
  <si>
    <r>
      <rPr>
        <b/>
        <sz val="11"/>
        <rFont val="Tahoma"/>
        <family val="2"/>
      </rPr>
      <t>Defined events:</t>
    </r>
    <r>
      <rPr>
        <sz val="11"/>
        <rFont val="Tahoma"/>
        <family val="2"/>
      </rPr>
      <t xml:space="preserve"> IVP settles the sum insured (set at the retail value at date of taking out the IVP policy) of your vehicle/s less the retail value (on the loss date)                                                                                                                                                                                                                                                             The product is underwritten by RENASA Insurance Company - FSP: 15491</t>
    </r>
  </si>
  <si>
    <t xml:space="preserve">IVP/Credit Shortfall </t>
  </si>
  <si>
    <t>Extras to be added to the total sum insured</t>
  </si>
  <si>
    <t>Ofentse Bodigelo</t>
  </si>
  <si>
    <t>Remote Jamming</t>
  </si>
  <si>
    <t>(Under supervision of Warren Bennett)</t>
  </si>
  <si>
    <t>Sakkie Venter</t>
  </si>
  <si>
    <t>562 Generaal De Wet str Pretoria North 0182</t>
  </si>
  <si>
    <t>012 546 9108</t>
  </si>
  <si>
    <t>086 696 2125</t>
  </si>
  <si>
    <t>sventerwm@gmail.com</t>
  </si>
  <si>
    <t>jventerwm@gmail.com</t>
  </si>
  <si>
    <t>Jarcques Venter</t>
  </si>
  <si>
    <t>076 734 1214 / 012 546 9108</t>
  </si>
  <si>
    <t>082 578 3380 / 012 546 9108</t>
  </si>
  <si>
    <t>Mainet Makelaars BK</t>
  </si>
  <si>
    <t>132 Deo Favere, 347 Parsley Avenue, Annlin, 0182</t>
  </si>
  <si>
    <t>Eugene Alberts</t>
  </si>
  <si>
    <t>Categorie</t>
  </si>
  <si>
    <t>eugene@mainet.co.za</t>
  </si>
  <si>
    <t>061 410 3081</t>
  </si>
  <si>
    <t>RENEWAL DATE</t>
  </si>
  <si>
    <t>RENEWAL - NEEDS ANALYSIS</t>
  </si>
  <si>
    <t>Pieter Esterhuizen</t>
  </si>
  <si>
    <t>pietere@smitk.co.za</t>
  </si>
  <si>
    <t>076 054 8076 / 012 881 4580</t>
  </si>
  <si>
    <t>19 Rusticana, Vaalpark, Sasolburg, 1911</t>
  </si>
  <si>
    <t>Sapphire Brokers (Pty) Ltd</t>
  </si>
  <si>
    <t>Unit 35, Hardekool, 1 Thornbrook Golf Estate, Theresa Park, 0155</t>
  </si>
  <si>
    <t>PO Box 59181, Karenpark, Pretoria, 0181</t>
  </si>
  <si>
    <t>012 546 2900</t>
  </si>
  <si>
    <t>086 552 7132</t>
  </si>
  <si>
    <t>hein@sapphirebrokers.co,.za</t>
  </si>
  <si>
    <t>Unit 35, Hardekool 1, Thornbrook Golf Estate, Theresa Park, 0155</t>
  </si>
  <si>
    <t>Compliance with the FAIS Act is monitored by Sapphire Brokers (Pty) Ltd, as approved by the Financial Sector Conduct Authority. Their postal address is PO Box 59181, Karenpark, Pretoria, 0118, and their contact numbers are 012 546 2900 (t) and 086 552 7132(f).Sapphire Brokers (Pty) Ltd is not obligated to have their compliance monitored by an external compliance company.</t>
  </si>
  <si>
    <t>Tjaart Steyn</t>
  </si>
  <si>
    <t>Tjaart@smitk.co.za</t>
  </si>
  <si>
    <t>072 217 2170 / 015 307 5587</t>
  </si>
  <si>
    <t>Vrede Straat 6, Fochville, GAUTENG, 2515</t>
  </si>
  <si>
    <t>Powersurge</t>
  </si>
  <si>
    <t>Elsa Holloway</t>
  </si>
  <si>
    <t>elsa@sapphirebrokers.co.za</t>
  </si>
  <si>
    <t>082 557 2494 / 012 546 2900</t>
  </si>
  <si>
    <r>
      <rPr>
        <b/>
        <sz val="11"/>
        <color theme="1"/>
        <rFont val="Tahoma"/>
        <family val="2"/>
      </rPr>
      <t>List of broker services</t>
    </r>
    <r>
      <rPr>
        <sz val="11"/>
        <color theme="1"/>
        <rFont val="Tahoma"/>
        <family val="2"/>
      </rPr>
      <t xml:space="preserve">
1. Onsite visits with the assessors when required.
2. Onsite visits when requested and at renewal.
3. Facilitating non insurance value added products.
4. Arranging and assisting with valuations.
5. Arranging and collecting of salvage after a claim.
6. Providing assistance by arranging towing in the event of an emergency.
7. Assisting Third Parties with their claims.
8. Assisting with the determination of insured values.
9. After hours service. 
10. Obtaining quotes for claim processing.
11. Arranging online building/premises surveys
12. Management of car hire when a claim occurs, including follow up with motor repairers.
13. Risk advice and risk management services.</t>
    </r>
  </si>
  <si>
    <r>
      <rPr>
        <b/>
        <sz val="11"/>
        <color theme="1"/>
        <rFont val="Tahoma"/>
        <family val="2"/>
      </rPr>
      <t>Outsourced Fee:</t>
    </r>
    <r>
      <rPr>
        <sz val="11"/>
        <color theme="1"/>
        <rFont val="Tahoma"/>
        <family val="2"/>
      </rPr>
      <t xml:space="preserve">
Carnection
Smit &amp; Kie Assist
RSUM</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</si>
</sst>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R-1C09]\ * #,##0.00_ ;_ [$R-1C09]\ * \-#,##0.00_ ;_ [$R-1C09]\ * &quot;-&quot;??_ ;_ @_ "/>
    <numFmt numFmtId="165" formatCode="0.000%"/>
    <numFmt numFmtId="166" formatCode="&quot;R&quot;#,##0.00"/>
  </numFmts>
  <fonts count="3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b/>
      <sz val="11"/>
      <name val="Tahoma"/>
      <family val="2"/>
    </font>
    <font>
      <sz val="8"/>
      <name val="Verdana"/>
      <family val="2"/>
    </font>
    <font>
      <b/>
      <sz val="11"/>
      <color theme="0" tint="-0.499984740745262"/>
      <name val="Tahoma"/>
      <family val="2"/>
    </font>
    <font>
      <i/>
      <sz val="12"/>
      <color rgb="FF0070C0"/>
      <name val="Verdana"/>
      <family val="2"/>
    </font>
    <font>
      <i/>
      <sz val="12"/>
      <name val="Verdana"/>
      <family val="2"/>
    </font>
    <font>
      <sz val="12"/>
      <name val="Verdana"/>
      <family val="2"/>
    </font>
    <font>
      <b/>
      <sz val="11"/>
      <color rgb="FFFF0000"/>
      <name val="Tahoma"/>
      <family val="2"/>
    </font>
    <font>
      <sz val="12"/>
      <color rgb="FFFF0000"/>
      <name val="Verdana"/>
      <family val="2"/>
    </font>
    <font>
      <u/>
      <sz val="10"/>
      <color theme="10"/>
      <name val="Arial"/>
      <family val="2"/>
    </font>
    <font>
      <b/>
      <i/>
      <sz val="11"/>
      <name val="Tahoma"/>
      <family val="2"/>
    </font>
    <font>
      <b/>
      <sz val="12"/>
      <color rgb="FFFF0000"/>
      <name val="Verdana"/>
      <family val="2"/>
    </font>
    <font>
      <b/>
      <sz val="8"/>
      <name val="Verdana"/>
      <family val="2"/>
    </font>
    <font>
      <b/>
      <u/>
      <sz val="11"/>
      <name val="Tahoma"/>
      <family val="2"/>
    </font>
    <font>
      <b/>
      <sz val="11"/>
      <color rgb="FF4871F6"/>
      <name val="Tahoma"/>
      <family val="2"/>
    </font>
    <font>
      <sz val="12"/>
      <color rgb="FF0070C0"/>
      <name val="Verdana"/>
      <family val="2"/>
    </font>
    <font>
      <b/>
      <sz val="11"/>
      <color rgb="FF0070C0"/>
      <name val="Tahoma"/>
      <family val="2"/>
    </font>
    <font>
      <sz val="8"/>
      <color rgb="FF0070C0"/>
      <name val="Verdana"/>
      <family val="2"/>
    </font>
    <font>
      <sz val="11"/>
      <color rgb="FFFF0000"/>
      <name val="Tahoma"/>
      <family val="2"/>
    </font>
    <font>
      <b/>
      <sz val="8"/>
      <color rgb="FF0070C0"/>
      <name val="Verdana"/>
      <family val="2"/>
    </font>
    <font>
      <sz val="11"/>
      <color theme="1"/>
      <name val="Tahoma"/>
      <family val="2"/>
    </font>
    <font>
      <sz val="11"/>
      <color indexed="10"/>
      <name val="Tahoma"/>
      <family val="2"/>
    </font>
    <font>
      <sz val="11"/>
      <name val="Verdana"/>
      <family val="2"/>
    </font>
    <font>
      <b/>
      <sz val="11"/>
      <color theme="4"/>
      <name val="Tahoma"/>
      <family val="2"/>
    </font>
    <font>
      <sz val="8"/>
      <color theme="4"/>
      <name val="Verdana"/>
      <family val="2"/>
    </font>
    <font>
      <b/>
      <sz val="12"/>
      <name val="Tahoma"/>
      <family val="2"/>
    </font>
    <font>
      <b/>
      <sz val="12"/>
      <color theme="1"/>
      <name val="Tahoma"/>
      <family val="2"/>
    </font>
    <font>
      <b/>
      <sz val="11"/>
      <color theme="1"/>
      <name val="Tahoma"/>
      <family val="2"/>
    </font>
    <font>
      <sz val="12"/>
      <color rgb="FF222222"/>
      <name val="Arial"/>
      <family val="2"/>
    </font>
    <font>
      <b/>
      <u/>
      <sz val="20"/>
      <name val="Arial"/>
      <family val="2"/>
    </font>
    <font>
      <b/>
      <sz val="11"/>
      <name val="Calibri"/>
      <family val="2"/>
      <scheme val="minor"/>
    </font>
    <font>
      <i/>
      <sz val="11"/>
      <color theme="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s>
  <borders count="7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164" fontId="4" fillId="0" borderId="0" applyFont="0" applyFill="0" applyBorder="0" applyAlignment="0" applyProtection="0"/>
    <xf numFmtId="0" fontId="1" fillId="0" borderId="0"/>
  </cellStyleXfs>
  <cellXfs count="547">
    <xf numFmtId="0" fontId="0" fillId="0" borderId="0" xfId="0"/>
    <xf numFmtId="49" fontId="5" fillId="0" borderId="11" xfId="0" applyNumberFormat="1" applyFont="1" applyBorder="1" applyAlignment="1">
      <alignment wrapText="1"/>
    </xf>
    <xf numFmtId="0" fontId="21" fillId="0" borderId="17" xfId="0" applyFont="1" applyBorder="1" applyAlignment="1">
      <alignment horizontal="left" wrapText="1"/>
    </xf>
    <xf numFmtId="164" fontId="21" fillId="0" borderId="40" xfId="1" applyFont="1" applyBorder="1" applyAlignment="1">
      <alignment horizontal="center" wrapText="1"/>
    </xf>
    <xf numFmtId="0" fontId="22" fillId="0" borderId="0" xfId="0" applyFont="1" applyAlignment="1">
      <alignment wrapText="1"/>
    </xf>
    <xf numFmtId="0" fontId="5" fillId="0" borderId="17" xfId="0" applyFont="1" applyBorder="1" applyAlignment="1">
      <alignment wrapText="1"/>
    </xf>
    <xf numFmtId="164" fontId="5" fillId="0" borderId="40" xfId="1" applyFont="1" applyBorder="1" applyAlignment="1">
      <alignment wrapText="1"/>
    </xf>
    <xf numFmtId="164" fontId="5" fillId="0" borderId="41" xfId="1" applyFont="1" applyBorder="1" applyAlignment="1">
      <alignment wrapText="1"/>
    </xf>
    <xf numFmtId="0" fontId="7" fillId="0" borderId="0" xfId="0" applyFont="1" applyAlignment="1">
      <alignment wrapText="1"/>
    </xf>
    <xf numFmtId="0" fontId="5" fillId="0" borderId="40" xfId="0" applyFont="1" applyBorder="1" applyAlignment="1">
      <alignment horizontal="center" wrapText="1"/>
    </xf>
    <xf numFmtId="0" fontId="24" fillId="0" borderId="0" xfId="0" applyFont="1" applyAlignment="1">
      <alignment wrapText="1"/>
    </xf>
    <xf numFmtId="0" fontId="5" fillId="0" borderId="17" xfId="0" applyFont="1" applyBorder="1" applyAlignment="1">
      <alignment horizontal="left" wrapText="1"/>
    </xf>
    <xf numFmtId="164" fontId="5" fillId="0" borderId="40" xfId="1" applyFont="1" applyBorder="1" applyAlignment="1">
      <alignment horizontal="center" wrapText="1"/>
    </xf>
    <xf numFmtId="164" fontId="6" fillId="0" borderId="41" xfId="1" applyFont="1" applyBorder="1" applyAlignment="1">
      <alignment wrapText="1"/>
    </xf>
    <xf numFmtId="0" fontId="6" fillId="0" borderId="17" xfId="0" applyFont="1" applyBorder="1" applyAlignment="1">
      <alignment wrapText="1"/>
    </xf>
    <xf numFmtId="0" fontId="6" fillId="0" borderId="40" xfId="0" applyFont="1" applyBorder="1" applyAlignment="1">
      <alignment horizontal="center" wrapText="1"/>
    </xf>
    <xf numFmtId="0" fontId="5" fillId="0" borderId="40" xfId="0" applyFont="1" applyBorder="1" applyAlignment="1">
      <alignment wrapText="1"/>
    </xf>
    <xf numFmtId="0" fontId="5" fillId="0" borderId="30" xfId="0" applyFont="1" applyBorder="1" applyAlignment="1">
      <alignment wrapText="1"/>
    </xf>
    <xf numFmtId="0" fontId="21" fillId="0" borderId="46" xfId="0" applyFont="1" applyBorder="1" applyAlignment="1">
      <alignment horizontal="left" wrapText="1"/>
    </xf>
    <xf numFmtId="164" fontId="21" fillId="0" borderId="17" xfId="1" applyFont="1" applyBorder="1" applyAlignment="1">
      <alignment horizontal="left" wrapText="1"/>
    </xf>
    <xf numFmtId="164" fontId="21" fillId="0" borderId="41" xfId="1" applyFont="1" applyBorder="1" applyAlignment="1">
      <alignment horizontal="center" wrapText="1"/>
    </xf>
    <xf numFmtId="0" fontId="27" fillId="0" borderId="0" xfId="0" applyFont="1" applyAlignment="1">
      <alignment wrapText="1"/>
    </xf>
    <xf numFmtId="0" fontId="23" fillId="0" borderId="30" xfId="0" applyFont="1" applyBorder="1" applyAlignment="1">
      <alignment wrapText="1"/>
    </xf>
    <xf numFmtId="0" fontId="23" fillId="0" borderId="17" xfId="0" applyFont="1" applyBorder="1" applyAlignment="1">
      <alignment wrapText="1"/>
    </xf>
    <xf numFmtId="164" fontId="5" fillId="0" borderId="24" xfId="1" applyFont="1" applyBorder="1" applyAlignment="1">
      <alignment wrapText="1"/>
    </xf>
    <xf numFmtId="165" fontId="5" fillId="0" borderId="41" xfId="2" applyNumberFormat="1" applyFont="1" applyBorder="1" applyAlignment="1">
      <alignment wrapText="1"/>
    </xf>
    <xf numFmtId="0" fontId="21" fillId="0" borderId="51" xfId="0" applyFont="1" applyBorder="1" applyAlignment="1">
      <alignment horizontal="center" wrapText="1"/>
    </xf>
    <xf numFmtId="164" fontId="21" fillId="0" borderId="17" xfId="1" applyFont="1" applyBorder="1" applyAlignment="1">
      <alignment wrapText="1"/>
    </xf>
    <xf numFmtId="164" fontId="5" fillId="0" borderId="6" xfId="1" applyFont="1" applyBorder="1" applyAlignment="1">
      <alignment wrapText="1"/>
    </xf>
    <xf numFmtId="164" fontId="6" fillId="0" borderId="47" xfId="1" applyFont="1" applyBorder="1" applyAlignment="1">
      <alignment horizontal="center" wrapText="1"/>
    </xf>
    <xf numFmtId="0" fontId="5" fillId="0" borderId="0" xfId="0" applyFont="1" applyAlignment="1">
      <alignment wrapText="1"/>
    </xf>
    <xf numFmtId="0" fontId="6" fillId="0" borderId="30" xfId="0" applyFont="1" applyBorder="1" applyAlignment="1">
      <alignment horizontal="left" wrapText="1"/>
    </xf>
    <xf numFmtId="0" fontId="6" fillId="0" borderId="0" xfId="0" applyFont="1" applyAlignment="1">
      <alignment horizontal="left" wrapText="1"/>
    </xf>
    <xf numFmtId="0" fontId="5" fillId="0" borderId="30" xfId="0" applyFont="1" applyBorder="1" applyAlignment="1">
      <alignment horizontal="left" wrapText="1"/>
    </xf>
    <xf numFmtId="0" fontId="21" fillId="0" borderId="40" xfId="0" applyFont="1" applyBorder="1" applyAlignment="1">
      <alignment horizontal="center" wrapText="1"/>
    </xf>
    <xf numFmtId="0" fontId="5" fillId="0" borderId="27" xfId="0" applyFont="1" applyBorder="1" applyAlignment="1">
      <alignment vertical="top" wrapText="1"/>
    </xf>
    <xf numFmtId="0" fontId="12" fillId="0" borderId="42" xfId="0" applyFont="1" applyBorder="1" applyAlignment="1">
      <alignment vertical="center" wrapText="1"/>
    </xf>
    <xf numFmtId="0" fontId="25" fillId="3" borderId="0" xfId="5" applyFont="1" applyFill="1"/>
    <xf numFmtId="49" fontId="25" fillId="3" borderId="0" xfId="5" applyNumberFormat="1" applyFont="1" applyFill="1"/>
    <xf numFmtId="49" fontId="31" fillId="3" borderId="0" xfId="5" applyNumberFormat="1" applyFont="1" applyFill="1" applyAlignment="1">
      <alignment horizontal="center"/>
    </xf>
    <xf numFmtId="49" fontId="25" fillId="3" borderId="0" xfId="5" quotePrefix="1" applyNumberFormat="1" applyFont="1" applyFill="1" applyAlignment="1">
      <alignment vertical="top"/>
    </xf>
    <xf numFmtId="49" fontId="25" fillId="3" borderId="0" xfId="5" applyNumberFormat="1" applyFont="1" applyFill="1" applyAlignment="1">
      <alignment vertical="top"/>
    </xf>
    <xf numFmtId="49" fontId="25" fillId="3" borderId="0" xfId="5" applyNumberFormat="1" applyFont="1" applyFill="1" applyAlignment="1">
      <alignment horizontal="left" wrapText="1"/>
    </xf>
    <xf numFmtId="0" fontId="25" fillId="3" borderId="0" xfId="5" applyFont="1" applyFill="1" applyAlignment="1">
      <alignment vertical="top"/>
    </xf>
    <xf numFmtId="0" fontId="25" fillId="3" borderId="0" xfId="5" applyFont="1" applyFill="1" applyAlignment="1">
      <alignment horizontal="left" vertical="top" wrapText="1"/>
    </xf>
    <xf numFmtId="0" fontId="25" fillId="3" borderId="0" xfId="5" applyFont="1" applyFill="1" applyAlignment="1">
      <alignment vertical="top" wrapText="1"/>
    </xf>
    <xf numFmtId="49" fontId="25" fillId="3" borderId="0" xfId="5" applyNumberFormat="1" applyFont="1" applyFill="1" applyAlignment="1">
      <alignment wrapText="1"/>
    </xf>
    <xf numFmtId="49" fontId="25" fillId="3" borderId="0" xfId="5" applyNumberFormat="1" applyFont="1" applyFill="1" applyAlignment="1">
      <alignment vertical="top" wrapText="1"/>
    </xf>
    <xf numFmtId="0" fontId="4" fillId="0" borderId="0" xfId="4"/>
    <xf numFmtId="166" fontId="4" fillId="0" borderId="0" xfId="4" applyNumberFormat="1" applyAlignment="1">
      <alignment horizontal="right"/>
    </xf>
    <xf numFmtId="0" fontId="4" fillId="3" borderId="0" xfId="4" applyFill="1"/>
    <xf numFmtId="0" fontId="4" fillId="3" borderId="0" xfId="4" applyFill="1" applyAlignment="1">
      <alignment horizontal="center"/>
    </xf>
    <xf numFmtId="0" fontId="4" fillId="0" borderId="53" xfId="4" applyBorder="1"/>
    <xf numFmtId="0" fontId="4" fillId="0" borderId="54" xfId="4" applyBorder="1"/>
    <xf numFmtId="0" fontId="4" fillId="0" borderId="30" xfId="4" applyBorder="1"/>
    <xf numFmtId="0" fontId="4" fillId="0" borderId="1" xfId="4" applyBorder="1" applyAlignment="1">
      <alignment horizontal="center"/>
    </xf>
    <xf numFmtId="0" fontId="0" fillId="0" borderId="0" xfId="4" applyFont="1" applyAlignment="1">
      <alignment wrapText="1"/>
    </xf>
    <xf numFmtId="0" fontId="4" fillId="0" borderId="0" xfId="4" applyAlignment="1">
      <alignment wrapText="1"/>
    </xf>
    <xf numFmtId="0" fontId="4" fillId="0" borderId="30" xfId="4" applyBorder="1" applyAlignment="1">
      <alignment horizontal="center" vertical="center"/>
    </xf>
    <xf numFmtId="0" fontId="0" fillId="0" borderId="30" xfId="4" applyFont="1" applyBorder="1"/>
    <xf numFmtId="0" fontId="4" fillId="0" borderId="62" xfId="4" applyBorder="1"/>
    <xf numFmtId="0" fontId="4" fillId="0" borderId="1" xfId="4" applyBorder="1"/>
    <xf numFmtId="166" fontId="4" fillId="0" borderId="55" xfId="4" applyNumberFormat="1" applyBorder="1" applyAlignment="1">
      <alignment horizontal="right"/>
    </xf>
    <xf numFmtId="166" fontId="2" fillId="0" borderId="0" xfId="6" applyNumberFormat="1" applyAlignment="1">
      <alignment horizontal="left"/>
    </xf>
    <xf numFmtId="166" fontId="4" fillId="0" borderId="31" xfId="4" applyNumberFormat="1" applyBorder="1" applyAlignment="1">
      <alignment horizontal="right"/>
    </xf>
    <xf numFmtId="166" fontId="2" fillId="0" borderId="31" xfId="6" applyNumberFormat="1" applyBorder="1" applyAlignment="1">
      <alignment horizontal="right"/>
    </xf>
    <xf numFmtId="166" fontId="2" fillId="0" borderId="0" xfId="6" applyNumberFormat="1" applyAlignment="1">
      <alignment horizontal="left" wrapText="1"/>
    </xf>
    <xf numFmtId="166" fontId="4" fillId="0" borderId="65" xfId="4" applyNumberFormat="1" applyBorder="1" applyAlignment="1">
      <alignment horizontal="right"/>
    </xf>
    <xf numFmtId="0" fontId="25" fillId="3" borderId="0" xfId="5" applyFont="1" applyFill="1" applyAlignment="1">
      <alignment horizontal="left"/>
    </xf>
    <xf numFmtId="0" fontId="4" fillId="0" borderId="0" xfId="4" applyAlignment="1">
      <alignment horizontal="center"/>
    </xf>
    <xf numFmtId="0" fontId="0" fillId="0" borderId="54" xfId="4" applyFont="1" applyBorder="1"/>
    <xf numFmtId="0" fontId="33" fillId="0" borderId="0" xfId="0" applyFont="1"/>
    <xf numFmtId="0" fontId="6" fillId="0" borderId="0" xfId="0" applyFont="1" applyAlignment="1">
      <alignment wrapText="1"/>
    </xf>
    <xf numFmtId="0" fontId="35" fillId="0" borderId="0" xfId="0" applyFont="1" applyAlignment="1">
      <alignment horizontal="left" wrapText="1"/>
    </xf>
    <xf numFmtId="0" fontId="35" fillId="0" borderId="0" xfId="0" applyFont="1" applyAlignment="1">
      <alignment horizontal="left"/>
    </xf>
    <xf numFmtId="0" fontId="5" fillId="5" borderId="0" xfId="0" applyFont="1" applyFill="1" applyAlignment="1">
      <alignment wrapText="1"/>
    </xf>
    <xf numFmtId="0" fontId="0" fillId="0" borderId="0" xfId="0" applyAlignment="1">
      <alignment horizontal="left" wrapText="1"/>
    </xf>
    <xf numFmtId="0" fontId="0" fillId="0" borderId="0" xfId="0" applyAlignment="1">
      <alignment horizontal="left"/>
    </xf>
    <xf numFmtId="0" fontId="0" fillId="5" borderId="0" xfId="0" applyFill="1"/>
    <xf numFmtId="49" fontId="25" fillId="3" borderId="0" xfId="0" applyNumberFormat="1" applyFont="1" applyFill="1" applyAlignment="1">
      <alignment horizontal="left" wrapText="1"/>
    </xf>
    <xf numFmtId="0" fontId="25" fillId="3" borderId="0" xfId="5" applyFont="1" applyFill="1" applyAlignment="1">
      <alignment horizontal="center" wrapText="1"/>
    </xf>
    <xf numFmtId="0" fontId="25" fillId="3" borderId="0" xfId="8" applyFont="1" applyFill="1"/>
    <xf numFmtId="49" fontId="25" fillId="3" borderId="0" xfId="8" applyNumberFormat="1" applyFont="1" applyFill="1"/>
    <xf numFmtId="49" fontId="25" fillId="3" borderId="0" xfId="8" applyNumberFormat="1" applyFont="1" applyFill="1" applyAlignment="1">
      <alignment wrapText="1"/>
    </xf>
    <xf numFmtId="49" fontId="25" fillId="3" borderId="0" xfId="8" applyNumberFormat="1" applyFont="1" applyFill="1" applyAlignment="1">
      <alignment horizontal="left" wrapText="1"/>
    </xf>
    <xf numFmtId="49" fontId="25" fillId="3" borderId="0" xfId="8" quotePrefix="1" applyNumberFormat="1" applyFont="1" applyFill="1" applyAlignment="1">
      <alignment horizontal="left"/>
    </xf>
    <xf numFmtId="49" fontId="25" fillId="3" borderId="0" xfId="8" applyNumberFormat="1" applyFont="1" applyFill="1" applyAlignment="1">
      <alignment vertical="top" wrapText="1"/>
    </xf>
    <xf numFmtId="0" fontId="25" fillId="3" borderId="0" xfId="8" applyFont="1" applyFill="1" applyAlignment="1">
      <alignment vertical="top" wrapText="1"/>
    </xf>
    <xf numFmtId="0" fontId="25" fillId="3" borderId="0" xfId="8" applyFont="1" applyFill="1" applyAlignment="1">
      <alignment vertical="top"/>
    </xf>
    <xf numFmtId="0" fontId="25" fillId="3" borderId="0" xfId="8" applyFont="1" applyFill="1" applyAlignment="1">
      <alignment wrapText="1"/>
    </xf>
    <xf numFmtId="0" fontId="25" fillId="3" borderId="0" xfId="8" applyFont="1" applyFill="1" applyAlignment="1">
      <alignment horizontal="left"/>
    </xf>
    <xf numFmtId="0" fontId="0" fillId="0" borderId="0" xfId="4" applyFont="1"/>
    <xf numFmtId="0" fontId="6" fillId="0" borderId="13" xfId="0" applyFont="1" applyBorder="1" applyAlignment="1">
      <alignment horizontal="left" wrapText="1"/>
    </xf>
    <xf numFmtId="0" fontId="15" fillId="0" borderId="58" xfId="0" applyFont="1" applyBorder="1" applyAlignment="1">
      <alignment horizontal="center" vertical="center" wrapText="1"/>
    </xf>
    <xf numFmtId="0" fontId="6" fillId="0" borderId="11" xfId="1" applyNumberFormat="1" applyFont="1" applyFill="1" applyBorder="1" applyAlignment="1">
      <alignment horizontal="left" vertical="center" wrapText="1"/>
    </xf>
    <xf numFmtId="0" fontId="6" fillId="0" borderId="13" xfId="0" applyFont="1" applyBorder="1" applyAlignment="1">
      <alignment horizontal="left" vertical="center" wrapText="1"/>
    </xf>
    <xf numFmtId="0" fontId="15" fillId="4" borderId="13" xfId="0" applyFont="1" applyFill="1" applyBorder="1" applyAlignment="1">
      <alignment horizontal="left" wrapText="1"/>
    </xf>
    <xf numFmtId="0" fontId="15" fillId="0" borderId="29" xfId="0" applyFont="1" applyBorder="1" applyAlignment="1">
      <alignment horizontal="center" vertical="center" wrapText="1"/>
    </xf>
    <xf numFmtId="0" fontId="5" fillId="0" borderId="13" xfId="0" applyFont="1" applyBorder="1" applyAlignment="1">
      <alignment horizontal="left" wrapText="1"/>
    </xf>
    <xf numFmtId="0" fontId="5" fillId="0" borderId="29" xfId="0" applyFont="1" applyBorder="1" applyAlignment="1">
      <alignment horizontal="left" wrapText="1"/>
    </xf>
    <xf numFmtId="0" fontId="5" fillId="0" borderId="1" xfId="0" applyFont="1" applyBorder="1" applyAlignment="1">
      <alignment horizontal="left" wrapText="1"/>
    </xf>
    <xf numFmtId="0" fontId="5" fillId="0" borderId="13" xfId="0" applyFont="1" applyBorder="1" applyAlignment="1">
      <alignment wrapText="1"/>
    </xf>
    <xf numFmtId="0" fontId="5" fillId="0" borderId="45" xfId="0" applyFont="1" applyBorder="1" applyAlignment="1">
      <alignment horizontal="center" wrapText="1"/>
    </xf>
    <xf numFmtId="0" fontId="5" fillId="0" borderId="0" xfId="0" applyFont="1" applyAlignment="1">
      <alignment horizontal="center" wrapText="1"/>
    </xf>
    <xf numFmtId="164" fontId="5" fillId="0" borderId="43" xfId="1" applyFont="1" applyBorder="1" applyAlignment="1">
      <alignment horizontal="center" wrapText="1"/>
    </xf>
    <xf numFmtId="0" fontId="6" fillId="2" borderId="37"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5" fillId="0" borderId="31" xfId="0" applyFont="1" applyBorder="1" applyAlignment="1">
      <alignment horizontal="center" wrapText="1"/>
    </xf>
    <xf numFmtId="0" fontId="6" fillId="0" borderId="0" xfId="0" applyFont="1" applyAlignment="1">
      <alignment horizontal="center" wrapText="1"/>
    </xf>
    <xf numFmtId="49" fontId="5" fillId="0" borderId="9" xfId="2" applyNumberFormat="1" applyFont="1" applyBorder="1" applyAlignment="1">
      <alignment horizontal="left" wrapText="1"/>
    </xf>
    <xf numFmtId="0" fontId="5" fillId="0" borderId="8" xfId="1" applyNumberFormat="1" applyFont="1" applyFill="1" applyBorder="1" applyAlignment="1">
      <alignment horizontal="left" vertical="center" wrapText="1"/>
    </xf>
    <xf numFmtId="0" fontId="5" fillId="0" borderId="1" xfId="0" applyFont="1" applyBorder="1" applyAlignment="1">
      <alignment horizontal="center"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49" fontId="5" fillId="0" borderId="16" xfId="0" applyNumberFormat="1" applyFont="1" applyBorder="1" applyAlignment="1">
      <alignment wrapText="1"/>
    </xf>
    <xf numFmtId="49" fontId="5" fillId="0" borderId="14" xfId="1" applyNumberFormat="1" applyFont="1" applyBorder="1" applyAlignment="1">
      <alignment horizontal="left" wrapText="1"/>
    </xf>
    <xf numFmtId="49" fontId="5" fillId="0" borderId="8" xfId="1" applyNumberFormat="1" applyFont="1" applyBorder="1" applyAlignment="1">
      <alignment horizontal="left" wrapText="1"/>
    </xf>
    <xf numFmtId="49" fontId="5" fillId="0" borderId="11" xfId="1" applyNumberFormat="1" applyFont="1" applyBorder="1" applyAlignment="1">
      <alignment wrapText="1"/>
    </xf>
    <xf numFmtId="49" fontId="5" fillId="0" borderId="8" xfId="1" applyNumberFormat="1" applyFont="1" applyBorder="1" applyAlignment="1">
      <alignment wrapText="1"/>
    </xf>
    <xf numFmtId="49" fontId="5" fillId="0" borderId="6" xfId="0" applyNumberFormat="1" applyFont="1" applyBorder="1" applyAlignment="1">
      <alignment wrapText="1"/>
    </xf>
    <xf numFmtId="49" fontId="5" fillId="0" borderId="21" xfId="1" applyNumberFormat="1" applyFont="1" applyBorder="1" applyAlignment="1">
      <alignment horizontal="left" wrapText="1"/>
    </xf>
    <xf numFmtId="49" fontId="5" fillId="0" borderId="21" xfId="1" applyNumberFormat="1" applyFont="1" applyBorder="1" applyAlignment="1">
      <alignment wrapText="1"/>
    </xf>
    <xf numFmtId="0" fontId="16" fillId="0" borderId="0" xfId="0" applyFont="1" applyAlignment="1">
      <alignment wrapText="1"/>
    </xf>
    <xf numFmtId="0" fontId="6" fillId="0" borderId="13" xfId="1" applyNumberFormat="1"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xf>
    <xf numFmtId="0" fontId="17" fillId="0" borderId="0" xfId="0" applyFont="1" applyAlignment="1">
      <alignment wrapText="1"/>
    </xf>
    <xf numFmtId="0" fontId="6" fillId="0" borderId="13" xfId="0" applyFont="1" applyBorder="1" applyAlignment="1">
      <alignment horizontal="center" vertical="center" wrapText="1"/>
    </xf>
    <xf numFmtId="0" fontId="7" fillId="0" borderId="0" xfId="0" applyFont="1" applyAlignment="1">
      <alignment vertical="center" wrapText="1"/>
    </xf>
    <xf numFmtId="0" fontId="10" fillId="0" borderId="30" xfId="0" applyFont="1" applyBorder="1" applyAlignment="1">
      <alignment wrapText="1"/>
    </xf>
    <xf numFmtId="0" fontId="10" fillId="0" borderId="0" xfId="0" applyFont="1" applyAlignment="1">
      <alignment vertical="center" wrapText="1"/>
    </xf>
    <xf numFmtId="164" fontId="19" fillId="0" borderId="41" xfId="1" applyFont="1" applyBorder="1" applyAlignment="1">
      <alignment horizontal="center" vertical="center" wrapText="1"/>
    </xf>
    <xf numFmtId="0" fontId="20" fillId="0" borderId="0" xfId="0" applyFont="1" applyAlignment="1">
      <alignment wrapText="1"/>
    </xf>
    <xf numFmtId="0" fontId="6" fillId="2" borderId="11" xfId="0" applyFont="1" applyFill="1" applyBorder="1" applyAlignment="1">
      <alignmen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vertical="center" wrapText="1"/>
    </xf>
    <xf numFmtId="0" fontId="23" fillId="0" borderId="40" xfId="0" applyFont="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0" fontId="6" fillId="2" borderId="8" xfId="0" applyFont="1" applyFill="1" applyBorder="1" applyAlignment="1">
      <alignment horizontal="left" vertical="center" wrapText="1"/>
    </xf>
    <xf numFmtId="0" fontId="6" fillId="2" borderId="37" xfId="0" applyFont="1" applyFill="1" applyBorder="1" applyAlignment="1">
      <alignment vertical="center" wrapText="1"/>
    </xf>
    <xf numFmtId="0" fontId="6" fillId="2" borderId="38" xfId="0" applyFont="1" applyFill="1" applyBorder="1" applyAlignment="1">
      <alignment vertical="center" wrapText="1"/>
    </xf>
    <xf numFmtId="164" fontId="5" fillId="0" borderId="31" xfId="1" applyFont="1" applyBorder="1" applyAlignment="1">
      <alignment wrapText="1"/>
    </xf>
    <xf numFmtId="164" fontId="6" fillId="0" borderId="7" xfId="1" applyFont="1" applyBorder="1" applyAlignment="1">
      <alignment wrapText="1"/>
    </xf>
    <xf numFmtId="0" fontId="6" fillId="0" borderId="17" xfId="0" applyFont="1" applyBorder="1" applyAlignment="1">
      <alignment horizontal="center" wrapText="1"/>
    </xf>
    <xf numFmtId="164" fontId="5" fillId="0" borderId="24" xfId="0" applyNumberFormat="1" applyFont="1" applyBorder="1" applyAlignment="1">
      <alignment wrapText="1"/>
    </xf>
    <xf numFmtId="0" fontId="5" fillId="0" borderId="40" xfId="4" applyFont="1" applyBorder="1" applyAlignment="1">
      <alignment horizontal="center" wrapText="1"/>
    </xf>
    <xf numFmtId="164" fontId="6" fillId="0" borderId="31" xfId="1" applyFont="1" applyBorder="1" applyAlignment="1">
      <alignment wrapText="1"/>
    </xf>
    <xf numFmtId="0" fontId="6" fillId="0" borderId="41" xfId="0" applyFont="1" applyBorder="1" applyAlignment="1">
      <alignment horizontal="center" wrapText="1"/>
    </xf>
    <xf numFmtId="0" fontId="5" fillId="0" borderId="41" xfId="0" applyFont="1" applyBorder="1" applyAlignment="1">
      <alignment horizontal="center" wrapText="1"/>
    </xf>
    <xf numFmtId="0" fontId="6" fillId="0" borderId="17" xfId="0" applyFont="1" applyBorder="1" applyAlignment="1">
      <alignment horizontal="left" wrapText="1"/>
    </xf>
    <xf numFmtId="0" fontId="15" fillId="0" borderId="17" xfId="0" applyFont="1" applyBorder="1" applyAlignment="1">
      <alignment horizontal="left" wrapText="1"/>
    </xf>
    <xf numFmtId="0" fontId="15" fillId="0" borderId="40" xfId="0" applyFont="1" applyBorder="1" applyAlignment="1">
      <alignment horizontal="center" wrapText="1"/>
    </xf>
    <xf numFmtId="0" fontId="6" fillId="0" borderId="5" xfId="0" applyFont="1" applyBorder="1" applyAlignment="1">
      <alignment wrapText="1"/>
    </xf>
    <xf numFmtId="0" fontId="26" fillId="0" borderId="6" xfId="0" applyFont="1" applyBorder="1" applyAlignment="1">
      <alignment wrapText="1"/>
    </xf>
    <xf numFmtId="0" fontId="6" fillId="0" borderId="30" xfId="0" applyFont="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30" xfId="0" applyFont="1" applyFill="1" applyBorder="1" applyAlignment="1">
      <alignment vertical="center" wrapText="1"/>
    </xf>
    <xf numFmtId="0" fontId="6" fillId="2" borderId="0" xfId="0" applyFont="1" applyFill="1" applyAlignment="1">
      <alignment vertical="center" wrapText="1"/>
    </xf>
    <xf numFmtId="0" fontId="12" fillId="0" borderId="5" xfId="0" applyFont="1" applyBorder="1" applyAlignment="1">
      <alignment horizontal="left" vertical="top" wrapText="1"/>
    </xf>
    <xf numFmtId="0" fontId="6" fillId="0" borderId="6" xfId="0" applyFont="1" applyBorder="1" applyAlignment="1">
      <alignment horizontal="left" vertical="top" wrapText="1"/>
    </xf>
    <xf numFmtId="0" fontId="23" fillId="0" borderId="41" xfId="0" applyFont="1" applyBorder="1" applyAlignment="1">
      <alignment wrapText="1"/>
    </xf>
    <xf numFmtId="0" fontId="28" fillId="0" borderId="30" xfId="0" applyFont="1" applyBorder="1" applyAlignment="1">
      <alignment wrapText="1"/>
    </xf>
    <xf numFmtId="0" fontId="28" fillId="0" borderId="44" xfId="0" applyFont="1" applyBorder="1" applyAlignment="1">
      <alignment horizontal="center" wrapText="1"/>
    </xf>
    <xf numFmtId="164" fontId="28" fillId="0" borderId="31" xfId="1" applyFont="1" applyBorder="1" applyAlignment="1">
      <alignment horizontal="center" wrapText="1"/>
    </xf>
    <xf numFmtId="0" fontId="29" fillId="0" borderId="0" xfId="0" applyFont="1" applyAlignment="1">
      <alignment wrapText="1"/>
    </xf>
    <xf numFmtId="0" fontId="28" fillId="0" borderId="40" xfId="0" applyFont="1" applyBorder="1" applyAlignment="1">
      <alignment horizontal="center" wrapText="1"/>
    </xf>
    <xf numFmtId="164" fontId="28" fillId="0" borderId="47" xfId="1" applyFont="1" applyBorder="1" applyAlignment="1">
      <alignment horizontal="center" wrapText="1"/>
    </xf>
    <xf numFmtId="0" fontId="5" fillId="0" borderId="40" xfId="0" applyFont="1" applyBorder="1" applyAlignment="1">
      <alignment horizontal="left" wrapText="1"/>
    </xf>
    <xf numFmtId="0" fontId="5" fillId="0" borderId="30" xfId="4" applyFont="1" applyBorder="1" applyAlignment="1">
      <alignment horizontal="left" wrapText="1"/>
    </xf>
    <xf numFmtId="0" fontId="5" fillId="0" borderId="48" xfId="0" applyFont="1" applyBorder="1" applyAlignment="1">
      <alignment wrapText="1"/>
    </xf>
    <xf numFmtId="0" fontId="6" fillId="3" borderId="53" xfId="0" applyFont="1" applyFill="1" applyBorder="1" applyAlignment="1">
      <alignment wrapText="1"/>
    </xf>
    <xf numFmtId="0" fontId="6" fillId="3" borderId="54" xfId="0" applyFont="1" applyFill="1" applyBorder="1" applyAlignment="1">
      <alignment horizontal="center" wrapText="1"/>
    </xf>
    <xf numFmtId="164" fontId="5" fillId="3" borderId="54" xfId="1" applyFont="1" applyFill="1" applyBorder="1" applyAlignment="1">
      <alignment wrapText="1"/>
    </xf>
    <xf numFmtId="165" fontId="5" fillId="3" borderId="54" xfId="2" applyNumberFormat="1" applyFont="1" applyFill="1" applyBorder="1" applyAlignment="1">
      <alignment horizontal="center" wrapText="1"/>
    </xf>
    <xf numFmtId="0" fontId="5" fillId="3" borderId="54" xfId="0" applyFont="1" applyFill="1" applyBorder="1" applyAlignment="1">
      <alignment wrapText="1"/>
    </xf>
    <xf numFmtId="164" fontId="6" fillId="3" borderId="55" xfId="1" applyFont="1" applyFill="1" applyBorder="1" applyAlignment="1">
      <alignment wrapText="1"/>
    </xf>
    <xf numFmtId="0" fontId="6" fillId="3" borderId="30" xfId="0" applyFont="1" applyFill="1" applyBorder="1" applyAlignment="1">
      <alignment wrapText="1"/>
    </xf>
    <xf numFmtId="0" fontId="5" fillId="3" borderId="0" xfId="0" applyFont="1" applyFill="1" applyAlignment="1">
      <alignment horizontal="center" wrapText="1"/>
    </xf>
    <xf numFmtId="164" fontId="5" fillId="3" borderId="0" xfId="1" applyFont="1" applyFill="1" applyBorder="1" applyAlignment="1">
      <alignment wrapText="1"/>
    </xf>
    <xf numFmtId="165" fontId="5" fillId="3" borderId="0" xfId="2" applyNumberFormat="1" applyFont="1" applyFill="1" applyBorder="1" applyAlignment="1">
      <alignment horizontal="center" wrapText="1"/>
    </xf>
    <xf numFmtId="0" fontId="5" fillId="3" borderId="0" xfId="0" applyFont="1" applyFill="1" applyAlignment="1">
      <alignment wrapText="1"/>
    </xf>
    <xf numFmtId="164" fontId="6" fillId="3" borderId="31" xfId="1" applyFont="1" applyFill="1" applyBorder="1" applyAlignment="1">
      <alignment wrapText="1"/>
    </xf>
    <xf numFmtId="0" fontId="6" fillId="3" borderId="0" xfId="0" applyFont="1" applyFill="1" applyAlignment="1">
      <alignment horizontal="center" wrapText="1"/>
    </xf>
    <xf numFmtId="164" fontId="6" fillId="3" borderId="0" xfId="0" applyNumberFormat="1" applyFont="1" applyFill="1" applyAlignment="1">
      <alignment wrapText="1"/>
    </xf>
    <xf numFmtId="164" fontId="6" fillId="3" borderId="20" xfId="1" applyFont="1" applyFill="1" applyBorder="1" applyAlignment="1">
      <alignment wrapText="1"/>
    </xf>
    <xf numFmtId="165" fontId="6" fillId="3" borderId="0" xfId="2" applyNumberFormat="1" applyFont="1" applyFill="1" applyBorder="1" applyAlignment="1">
      <alignment horizontal="center" wrapText="1"/>
    </xf>
    <xf numFmtId="0" fontId="7" fillId="0" borderId="0" xfId="0" applyFont="1" applyAlignment="1">
      <alignment horizontal="center" wrapText="1"/>
    </xf>
    <xf numFmtId="164" fontId="7" fillId="0" borderId="0" xfId="1" applyFont="1" applyAlignment="1">
      <alignment wrapText="1"/>
    </xf>
    <xf numFmtId="165" fontId="7" fillId="0" borderId="0" xfId="2" applyNumberFormat="1" applyFont="1" applyAlignment="1">
      <alignment horizontal="center" wrapText="1"/>
    </xf>
    <xf numFmtId="0" fontId="25" fillId="3" borderId="0" xfId="5" applyFont="1" applyFill="1" applyAlignment="1">
      <alignment horizontal="right"/>
    </xf>
    <xf numFmtId="49" fontId="31" fillId="3" borderId="0" xfId="5" applyNumberFormat="1" applyFont="1" applyFill="1"/>
    <xf numFmtId="0" fontId="25" fillId="3" borderId="0" xfId="5" applyFont="1" applyFill="1" applyAlignment="1">
      <alignment horizontal="left" vertical="top"/>
    </xf>
    <xf numFmtId="0" fontId="25" fillId="3" borderId="0" xfId="8" applyFont="1" applyFill="1" applyAlignment="1">
      <alignment horizontal="left" vertical="top"/>
    </xf>
    <xf numFmtId="49" fontId="32" fillId="3" borderId="0" xfId="8" applyNumberFormat="1" applyFont="1" applyFill="1" applyAlignment="1">
      <alignment horizontal="center"/>
    </xf>
    <xf numFmtId="49" fontId="32" fillId="3" borderId="0" xfId="8" applyNumberFormat="1" applyFont="1" applyFill="1" applyAlignment="1">
      <alignment wrapText="1"/>
    </xf>
    <xf numFmtId="49" fontId="25" fillId="3" borderId="0" xfId="8" applyNumberFormat="1" applyFont="1" applyFill="1" applyAlignment="1">
      <alignment vertical="top"/>
    </xf>
    <xf numFmtId="49" fontId="25" fillId="3" borderId="0" xfId="8" applyNumberFormat="1" applyFont="1" applyFill="1" applyAlignment="1">
      <alignment horizontal="left" vertical="top"/>
    </xf>
    <xf numFmtId="49" fontId="25" fillId="3" borderId="0" xfId="8" applyNumberFormat="1" applyFont="1" applyFill="1" applyAlignment="1">
      <alignment horizontal="left" vertical="top" wrapText="1"/>
    </xf>
    <xf numFmtId="49" fontId="25" fillId="3" borderId="0" xfId="8" applyNumberFormat="1" applyFont="1" applyFill="1" applyAlignment="1">
      <alignment horizontal="center" vertical="top"/>
    </xf>
    <xf numFmtId="0" fontId="25" fillId="3" borderId="38" xfId="8" applyFont="1" applyFill="1" applyBorder="1" applyAlignment="1">
      <alignment horizontal="left"/>
    </xf>
    <xf numFmtId="0" fontId="25" fillId="3" borderId="0" xfId="5" applyFont="1" applyFill="1" applyAlignment="1">
      <alignment horizontal="center" vertical="top"/>
    </xf>
    <xf numFmtId="0" fontId="25" fillId="3" borderId="0" xfId="5" applyFont="1" applyFill="1" applyAlignment="1">
      <alignment wrapText="1"/>
    </xf>
    <xf numFmtId="49" fontId="31" fillId="3" borderId="0" xfId="8" applyNumberFormat="1" applyFont="1" applyFill="1"/>
    <xf numFmtId="0" fontId="25" fillId="3" borderId="26" xfId="8" applyFont="1" applyFill="1" applyBorder="1"/>
    <xf numFmtId="0" fontId="6" fillId="0" borderId="22" xfId="0" applyFont="1" applyBorder="1" applyAlignment="1">
      <alignment horizontal="left" wrapText="1"/>
    </xf>
    <xf numFmtId="164" fontId="6" fillId="0" borderId="6" xfId="1" applyFont="1" applyBorder="1" applyAlignment="1">
      <alignment horizontal="right" wrapText="1"/>
    </xf>
    <xf numFmtId="14" fontId="5" fillId="0" borderId="21" xfId="1" applyNumberFormat="1" applyFont="1" applyBorder="1" applyAlignment="1">
      <alignment horizontal="left" wrapText="1"/>
    </xf>
    <xf numFmtId="0" fontId="12" fillId="0" borderId="22" xfId="0" applyFont="1" applyBorder="1" applyAlignment="1">
      <alignment horizontal="left" wrapText="1"/>
    </xf>
    <xf numFmtId="0" fontId="5" fillId="0" borderId="8" xfId="1" applyNumberFormat="1" applyFont="1" applyBorder="1" applyAlignment="1">
      <alignment horizontal="left" wrapText="1"/>
    </xf>
    <xf numFmtId="0" fontId="5" fillId="0" borderId="8" xfId="1" quotePrefix="1" applyNumberFormat="1" applyFont="1" applyBorder="1" applyAlignment="1">
      <alignment horizontal="left" wrapText="1"/>
    </xf>
    <xf numFmtId="49" fontId="5" fillId="0" borderId="40" xfId="0" applyNumberFormat="1" applyFont="1" applyBorder="1" applyAlignment="1">
      <alignment horizontal="center" wrapText="1"/>
    </xf>
    <xf numFmtId="0" fontId="5" fillId="0" borderId="17" xfId="0" applyFont="1" applyBorder="1" applyAlignment="1">
      <alignment horizontal="left" wrapText="1" indent="2"/>
    </xf>
    <xf numFmtId="0" fontId="5" fillId="0" borderId="45" xfId="0" applyFont="1" applyBorder="1" applyAlignment="1">
      <alignment horizontal="left" wrapText="1"/>
    </xf>
    <xf numFmtId="0" fontId="5" fillId="0" borderId="0" xfId="0" applyFont="1" applyAlignment="1">
      <alignment horizontal="left" wrapText="1"/>
    </xf>
    <xf numFmtId="0" fontId="5" fillId="0" borderId="43" xfId="0" applyFont="1" applyBorder="1" applyAlignment="1">
      <alignment horizontal="left" wrapText="1"/>
    </xf>
    <xf numFmtId="0" fontId="6" fillId="0" borderId="17" xfId="0" applyFont="1" applyBorder="1" applyAlignment="1">
      <alignment horizontal="left" wrapText="1" indent="2"/>
    </xf>
    <xf numFmtId="0" fontId="12" fillId="0" borderId="17" xfId="0" applyFont="1" applyBorder="1" applyAlignment="1">
      <alignment horizontal="left" wrapText="1" indent="2"/>
    </xf>
    <xf numFmtId="0" fontId="5" fillId="0" borderId="1" xfId="0" applyFont="1" applyBorder="1" applyAlignment="1">
      <alignment wrapText="1"/>
    </xf>
    <xf numFmtId="0" fontId="5" fillId="0" borderId="61" xfId="0" applyFont="1" applyBorder="1" applyAlignment="1">
      <alignment wrapText="1"/>
    </xf>
    <xf numFmtId="49" fontId="5" fillId="0" borderId="0" xfId="0" applyNumberFormat="1" applyFont="1" applyAlignment="1">
      <alignment wrapText="1"/>
    </xf>
    <xf numFmtId="49" fontId="5" fillId="0" borderId="0" xfId="0" applyNumberFormat="1" applyFont="1" applyAlignment="1">
      <alignment horizontal="left" wrapText="1"/>
    </xf>
    <xf numFmtId="49" fontId="4" fillId="0" borderId="0" xfId="4" applyNumberFormat="1"/>
    <xf numFmtId="49" fontId="33" fillId="0" borderId="0" xfId="0" applyNumberFormat="1" applyFont="1"/>
    <xf numFmtId="0" fontId="14" fillId="0" borderId="0" xfId="3"/>
    <xf numFmtId="0" fontId="14" fillId="0" borderId="0" xfId="3" applyAlignment="1">
      <alignment wrapText="1"/>
    </xf>
    <xf numFmtId="0" fontId="4" fillId="0" borderId="62" xfId="4" applyBorder="1" applyAlignment="1">
      <alignment horizontal="center"/>
    </xf>
    <xf numFmtId="0" fontId="4" fillId="0" borderId="1" xfId="4" applyBorder="1" applyAlignment="1">
      <alignment horizontal="center"/>
    </xf>
    <xf numFmtId="0" fontId="34" fillId="0" borderId="1" xfId="4" applyFont="1" applyBorder="1" applyAlignment="1">
      <alignment horizontal="center"/>
    </xf>
    <xf numFmtId="0" fontId="4" fillId="0" borderId="54" xfId="4" applyBorder="1" applyAlignment="1" applyProtection="1">
      <alignment horizontal="center"/>
      <protection locked="0"/>
    </xf>
    <xf numFmtId="0" fontId="0" fillId="0" borderId="0" xfId="4" applyFont="1" applyAlignment="1">
      <alignment horizontal="center"/>
    </xf>
    <xf numFmtId="0" fontId="5" fillId="0" borderId="45" xfId="0" applyFont="1" applyBorder="1" applyAlignment="1">
      <alignment horizontal="left" wrapText="1"/>
    </xf>
    <xf numFmtId="0" fontId="5" fillId="0" borderId="0" xfId="0" applyFont="1" applyAlignment="1">
      <alignment horizontal="left" wrapText="1"/>
    </xf>
    <xf numFmtId="0" fontId="5" fillId="0" borderId="43" xfId="0" applyFont="1" applyBorder="1" applyAlignment="1">
      <alignment horizontal="left"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0" borderId="30" xfId="0" applyFont="1" applyBorder="1" applyAlignment="1">
      <alignment horizontal="center" wrapText="1"/>
    </xf>
    <xf numFmtId="0" fontId="5" fillId="0" borderId="0" xfId="0" applyFont="1" applyAlignment="1">
      <alignment horizontal="center" wrapText="1"/>
    </xf>
    <xf numFmtId="0" fontId="5" fillId="0" borderId="43" xfId="0" applyFont="1" applyBorder="1" applyAlignment="1">
      <alignment horizontal="center" wrapText="1"/>
    </xf>
    <xf numFmtId="0" fontId="5" fillId="0" borderId="45" xfId="0" applyFont="1" applyBorder="1" applyAlignment="1">
      <alignment horizontal="center" wrapText="1"/>
    </xf>
    <xf numFmtId="0" fontId="5" fillId="0" borderId="68" xfId="0" applyFont="1" applyBorder="1" applyAlignment="1">
      <alignment horizontal="center" wrapText="1"/>
    </xf>
    <xf numFmtId="0" fontId="5" fillId="0" borderId="1" xfId="0" applyFont="1" applyBorder="1" applyAlignment="1">
      <alignment horizontal="center" wrapText="1"/>
    </xf>
    <xf numFmtId="0" fontId="5" fillId="0" borderId="61" xfId="0" applyFont="1" applyBorder="1" applyAlignment="1">
      <alignment horizontal="center" wrapText="1"/>
    </xf>
    <xf numFmtId="0" fontId="28" fillId="0" borderId="0" xfId="0" applyFont="1" applyAlignment="1">
      <alignment horizontal="center" wrapText="1"/>
    </xf>
    <xf numFmtId="0" fontId="28" fillId="0" borderId="43" xfId="0" applyFont="1" applyBorder="1" applyAlignment="1">
      <alignment horizontal="center" wrapText="1"/>
    </xf>
    <xf numFmtId="0" fontId="6" fillId="0" borderId="0" xfId="0" applyFont="1" applyAlignment="1">
      <alignment horizontal="left" wrapText="1"/>
    </xf>
    <xf numFmtId="0" fontId="6" fillId="0" borderId="43" xfId="0" applyFont="1" applyBorder="1" applyAlignment="1">
      <alignment horizontal="left" wrapText="1"/>
    </xf>
    <xf numFmtId="0" fontId="12" fillId="0" borderId="30" xfId="0" applyFont="1" applyBorder="1" applyAlignment="1">
      <alignment horizontal="left" vertical="top" wrapText="1"/>
    </xf>
    <xf numFmtId="0" fontId="6" fillId="0" borderId="0" xfId="0" applyFont="1" applyAlignment="1">
      <alignment horizontal="left" vertical="top" wrapText="1"/>
    </xf>
    <xf numFmtId="0" fontId="6" fillId="2" borderId="49"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5" fillId="0" borderId="59"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6" fillId="0" borderId="45" xfId="0" applyFont="1" applyBorder="1" applyAlignment="1">
      <alignment horizontal="center" wrapText="1"/>
    </xf>
    <xf numFmtId="0" fontId="6" fillId="0" borderId="0" xfId="0" applyFont="1" applyAlignment="1">
      <alignment horizontal="center" wrapText="1"/>
    </xf>
    <xf numFmtId="0" fontId="6" fillId="0" borderId="43" xfId="0" applyFont="1" applyBorder="1" applyAlignment="1">
      <alignment horizontal="center" wrapText="1"/>
    </xf>
    <xf numFmtId="0" fontId="12" fillId="0" borderId="0" xfId="0" applyFont="1" applyAlignment="1">
      <alignment horizontal="left" vertical="top" wrapText="1"/>
    </xf>
    <xf numFmtId="0" fontId="12" fillId="0" borderId="43" xfId="0" applyFont="1" applyBorder="1" applyAlignment="1">
      <alignment horizontal="left" vertical="top" wrapText="1"/>
    </xf>
    <xf numFmtId="0" fontId="5" fillId="0" borderId="21" xfId="0" applyFont="1" applyBorder="1" applyAlignment="1">
      <alignment horizontal="center" wrapText="1"/>
    </xf>
    <xf numFmtId="0" fontId="5" fillId="0" borderId="26" xfId="0" applyFont="1" applyBorder="1" applyAlignment="1">
      <alignment horizontal="center" wrapText="1"/>
    </xf>
    <xf numFmtId="0" fontId="5" fillId="0" borderId="22" xfId="0" applyFont="1" applyBorder="1" applyAlignment="1">
      <alignment horizontal="center" wrapText="1"/>
    </xf>
    <xf numFmtId="0" fontId="6" fillId="2" borderId="28"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0" borderId="63" xfId="4" applyFont="1" applyBorder="1" applyAlignment="1">
      <alignment horizontal="center" vertical="center" wrapText="1"/>
    </xf>
    <xf numFmtId="0" fontId="6" fillId="0" borderId="64" xfId="4" applyFont="1" applyBorder="1" applyAlignment="1">
      <alignment horizontal="center" vertical="center" wrapText="1"/>
    </xf>
    <xf numFmtId="0" fontId="6" fillId="0" borderId="71" xfId="4" applyFont="1" applyBorder="1" applyAlignment="1">
      <alignment horizontal="center" vertical="center" wrapText="1"/>
    </xf>
    <xf numFmtId="0" fontId="6" fillId="0" borderId="69" xfId="4" applyFont="1" applyBorder="1" applyAlignment="1">
      <alignment horizontal="center" vertical="center" wrapText="1"/>
    </xf>
    <xf numFmtId="0" fontId="6" fillId="0" borderId="70" xfId="4" applyFont="1" applyBorder="1" applyAlignment="1">
      <alignment horizontal="center" vertical="center" wrapText="1"/>
    </xf>
    <xf numFmtId="0" fontId="6" fillId="0" borderId="30" xfId="0" applyFont="1" applyBorder="1" applyAlignment="1">
      <alignment horizontal="center" wrapText="1"/>
    </xf>
    <xf numFmtId="0" fontId="6" fillId="0" borderId="31" xfId="0" applyFont="1" applyBorder="1" applyAlignment="1">
      <alignment horizontal="center" wrapText="1"/>
    </xf>
    <xf numFmtId="0" fontId="5" fillId="0" borderId="30" xfId="0" applyFont="1" applyBorder="1" applyAlignment="1">
      <alignment horizontal="left" vertical="top" wrapText="1"/>
    </xf>
    <xf numFmtId="0" fontId="5" fillId="0" borderId="0" xfId="0" applyFont="1" applyAlignment="1">
      <alignment horizontal="left" vertical="top" wrapText="1"/>
    </xf>
    <xf numFmtId="0" fontId="5" fillId="0" borderId="43"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5" fillId="0" borderId="28"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37" xfId="0" applyFont="1" applyBorder="1" applyAlignment="1">
      <alignment vertical="top" wrapText="1"/>
    </xf>
    <xf numFmtId="0" fontId="5" fillId="0" borderId="38" xfId="0" applyFont="1" applyBorder="1" applyAlignment="1">
      <alignment vertical="top" wrapText="1"/>
    </xf>
    <xf numFmtId="0" fontId="5" fillId="0" borderId="51" xfId="0" applyFont="1" applyBorder="1" applyAlignment="1">
      <alignment vertical="top" wrapText="1"/>
    </xf>
    <xf numFmtId="0" fontId="5" fillId="0" borderId="30" xfId="0" applyFont="1" applyBorder="1" applyAlignment="1">
      <alignment vertical="top" wrapText="1"/>
    </xf>
    <xf numFmtId="0" fontId="5" fillId="0" borderId="0" xfId="0" applyFont="1" applyAlignment="1">
      <alignment vertical="top" wrapText="1"/>
    </xf>
    <xf numFmtId="0" fontId="5" fillId="0" borderId="31" xfId="0" applyFont="1" applyBorder="1" applyAlignment="1">
      <alignment vertical="top" wrapText="1"/>
    </xf>
    <xf numFmtId="0" fontId="5" fillId="0" borderId="37" xfId="4" applyFont="1" applyBorder="1" applyAlignment="1">
      <alignment horizontal="center" wrapText="1"/>
    </xf>
    <xf numFmtId="0" fontId="5" fillId="0" borderId="38" xfId="4" applyFont="1" applyBorder="1" applyAlignment="1">
      <alignment horizontal="center" wrapText="1"/>
    </xf>
    <xf numFmtId="0" fontId="5" fillId="0" borderId="39" xfId="4" applyFont="1" applyBorder="1" applyAlignment="1">
      <alignment horizontal="center" wrapText="1"/>
    </xf>
    <xf numFmtId="0" fontId="5" fillId="0" borderId="25" xfId="4" applyFont="1" applyBorder="1" applyAlignment="1">
      <alignment horizontal="center" wrapText="1"/>
    </xf>
    <xf numFmtId="0" fontId="5" fillId="0" borderId="26" xfId="4" applyFont="1" applyBorder="1" applyAlignment="1">
      <alignment horizontal="center" wrapText="1"/>
    </xf>
    <xf numFmtId="0" fontId="5" fillId="0" borderId="22" xfId="4" applyFont="1" applyBorder="1" applyAlignment="1">
      <alignment horizontal="center" wrapText="1"/>
    </xf>
    <xf numFmtId="0" fontId="5" fillId="0" borderId="59" xfId="4" applyFont="1" applyBorder="1" applyAlignment="1">
      <alignment horizontal="center" wrapText="1"/>
    </xf>
    <xf numFmtId="0" fontId="5" fillId="0" borderId="21" xfId="4" applyFont="1" applyBorder="1" applyAlignment="1">
      <alignment horizontal="center" wrapText="1"/>
    </xf>
    <xf numFmtId="0" fontId="5" fillId="0" borderId="51" xfId="4" applyFont="1" applyBorder="1" applyAlignment="1">
      <alignment horizontal="center" wrapText="1"/>
    </xf>
    <xf numFmtId="0" fontId="5" fillId="0" borderId="27" xfId="4"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25" xfId="4" applyFont="1" applyBorder="1" applyAlignment="1">
      <alignment horizontal="left" wrapText="1"/>
    </xf>
    <xf numFmtId="0" fontId="5" fillId="0" borderId="26" xfId="4" applyFont="1" applyBorder="1" applyAlignment="1">
      <alignment horizontal="left" wrapText="1"/>
    </xf>
    <xf numFmtId="0" fontId="5" fillId="0" borderId="27" xfId="4" applyFont="1" applyBorder="1" applyAlignment="1">
      <alignment horizontal="left" wrapText="1"/>
    </xf>
    <xf numFmtId="0" fontId="5" fillId="0" borderId="30" xfId="4" applyFont="1" applyBorder="1" applyAlignment="1">
      <alignment vertical="center" wrapText="1"/>
    </xf>
    <xf numFmtId="0" fontId="5" fillId="0" borderId="0" xfId="4" applyFont="1" applyAlignment="1">
      <alignment vertical="center" wrapText="1"/>
    </xf>
    <xf numFmtId="0" fontId="5" fillId="0" borderId="31" xfId="4" applyFont="1" applyBorder="1" applyAlignment="1">
      <alignment vertical="center" wrapText="1"/>
    </xf>
    <xf numFmtId="0" fontId="6" fillId="2" borderId="66" xfId="0" applyFont="1" applyFill="1" applyBorder="1" applyAlignment="1">
      <alignment horizontal="left" vertical="center" wrapText="1"/>
    </xf>
    <xf numFmtId="0" fontId="6" fillId="2" borderId="57"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5" fillId="0" borderId="37"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2" borderId="25" xfId="0" applyFont="1" applyFill="1" applyBorder="1" applyAlignment="1">
      <alignment horizontal="left" wrapText="1"/>
    </xf>
    <xf numFmtId="0" fontId="5" fillId="2" borderId="26" xfId="0" applyFont="1" applyFill="1" applyBorder="1" applyAlignment="1">
      <alignment horizontal="left" wrapText="1"/>
    </xf>
    <xf numFmtId="0" fontId="5" fillId="2" borderId="27" xfId="0" applyFont="1" applyFill="1" applyBorder="1" applyAlignment="1">
      <alignment horizontal="left" wrapText="1"/>
    </xf>
    <xf numFmtId="0" fontId="21" fillId="0" borderId="59" xfId="0" applyFont="1" applyBorder="1" applyAlignment="1">
      <alignment horizontal="center" wrapText="1"/>
    </xf>
    <xf numFmtId="0" fontId="21" fillId="0" borderId="38" xfId="0" applyFont="1" applyBorder="1" applyAlignment="1">
      <alignment horizontal="center" wrapText="1"/>
    </xf>
    <xf numFmtId="0" fontId="21" fillId="0" borderId="39" xfId="0" applyFont="1" applyBorder="1" applyAlignment="1">
      <alignment horizontal="center" wrapText="1"/>
    </xf>
    <xf numFmtId="0" fontId="6" fillId="2" borderId="37"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8"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164" fontId="5" fillId="0" borderId="45" xfId="1" applyFont="1" applyBorder="1" applyAlignment="1">
      <alignment horizontal="center" wrapText="1"/>
    </xf>
    <xf numFmtId="164" fontId="5" fillId="0" borderId="0" xfId="1" applyFont="1" applyBorder="1" applyAlignment="1">
      <alignment horizontal="center" wrapText="1"/>
    </xf>
    <xf numFmtId="164" fontId="5" fillId="0" borderId="43" xfId="1" applyFont="1" applyBorder="1" applyAlignment="1">
      <alignment horizontal="center" wrapText="1"/>
    </xf>
    <xf numFmtId="0" fontId="6" fillId="0" borderId="43" xfId="0" applyFont="1" applyBorder="1" applyAlignment="1">
      <alignment horizontal="left" vertical="top" wrapText="1"/>
    </xf>
    <xf numFmtId="164" fontId="5" fillId="0" borderId="11" xfId="1" applyFont="1" applyBorder="1" applyAlignment="1">
      <alignment horizontal="left" wrapText="1"/>
    </xf>
    <xf numFmtId="0" fontId="5" fillId="0" borderId="40" xfId="0" applyFont="1" applyBorder="1" applyAlignment="1">
      <alignment horizontal="center" wrapText="1"/>
    </xf>
    <xf numFmtId="0" fontId="21" fillId="0" borderId="37" xfId="0" applyFont="1" applyBorder="1" applyAlignment="1">
      <alignment horizontal="left" wrapText="1"/>
    </xf>
    <xf numFmtId="0" fontId="21" fillId="0" borderId="38" xfId="0" applyFont="1" applyBorder="1" applyAlignment="1">
      <alignment horizontal="left" wrapText="1"/>
    </xf>
    <xf numFmtId="0" fontId="21" fillId="0" borderId="39" xfId="0" applyFont="1" applyBorder="1" applyAlignment="1">
      <alignment horizontal="left" wrapText="1"/>
    </xf>
    <xf numFmtId="0" fontId="5" fillId="2" borderId="25"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21" fillId="0" borderId="40" xfId="0" applyFont="1" applyBorder="1" applyAlignment="1">
      <alignment horizontal="center" wrapText="1"/>
    </xf>
    <xf numFmtId="0" fontId="21" fillId="0" borderId="45" xfId="0" applyFont="1" applyBorder="1" applyAlignment="1">
      <alignment horizontal="center" wrapText="1"/>
    </xf>
    <xf numFmtId="0" fontId="21" fillId="0" borderId="0" xfId="0" applyFont="1" applyAlignment="1">
      <alignment horizontal="center" wrapText="1"/>
    </xf>
    <xf numFmtId="0" fontId="21" fillId="0" borderId="43" xfId="0" applyFont="1" applyBorder="1" applyAlignment="1">
      <alignment horizontal="center" wrapText="1"/>
    </xf>
    <xf numFmtId="0" fontId="6" fillId="0" borderId="37" xfId="1" applyNumberFormat="1" applyFont="1" applyBorder="1" applyAlignment="1">
      <alignment horizontal="left" wrapText="1"/>
    </xf>
    <xf numFmtId="0" fontId="6" fillId="0" borderId="38" xfId="1" applyNumberFormat="1" applyFont="1" applyBorder="1" applyAlignment="1">
      <alignment horizontal="left" wrapText="1"/>
    </xf>
    <xf numFmtId="0" fontId="6" fillId="0" borderId="51" xfId="1" applyNumberFormat="1" applyFont="1" applyBorder="1" applyAlignment="1">
      <alignment horizontal="left" wrapText="1"/>
    </xf>
    <xf numFmtId="0" fontId="5" fillId="0" borderId="11" xfId="0" applyFont="1" applyBorder="1" applyAlignment="1">
      <alignment horizontal="left" wrapText="1"/>
    </xf>
    <xf numFmtId="164" fontId="19" fillId="0" borderId="60" xfId="1" applyFont="1" applyBorder="1" applyAlignment="1">
      <alignment horizontal="center" vertical="center" wrapText="1"/>
    </xf>
    <xf numFmtId="164" fontId="19" fillId="0" borderId="54" xfId="1" applyFont="1" applyBorder="1" applyAlignment="1">
      <alignment horizontal="center" vertical="center" wrapText="1"/>
    </xf>
    <xf numFmtId="164" fontId="19" fillId="0" borderId="56" xfId="1" applyFont="1" applyBorder="1" applyAlignment="1">
      <alignment horizontal="center" vertical="center" wrapText="1"/>
    </xf>
    <xf numFmtId="164" fontId="19" fillId="0" borderId="21" xfId="1" applyFont="1" applyBorder="1" applyAlignment="1">
      <alignment horizontal="center" vertical="center" wrapText="1"/>
    </xf>
    <xf numFmtId="164" fontId="19" fillId="0" borderId="26" xfId="1" applyFont="1" applyBorder="1" applyAlignment="1">
      <alignment horizontal="center" vertical="center" wrapText="1"/>
    </xf>
    <xf numFmtId="164" fontId="19" fillId="0" borderId="22" xfId="1" applyFont="1" applyBorder="1" applyAlignment="1">
      <alignment horizontal="center" vertical="center" wrapText="1"/>
    </xf>
    <xf numFmtId="164" fontId="19" fillId="0" borderId="36" xfId="1" applyFont="1" applyBorder="1" applyAlignment="1">
      <alignment horizontal="center" vertical="center" wrapText="1"/>
    </xf>
    <xf numFmtId="164" fontId="19" fillId="0" borderId="7" xfId="1" applyFont="1" applyBorder="1" applyAlignment="1">
      <alignment horizontal="center" vertical="center" wrapText="1"/>
    </xf>
    <xf numFmtId="0" fontId="19" fillId="0" borderId="2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0" fontId="5" fillId="0" borderId="25" xfId="0" applyFont="1" applyBorder="1" applyAlignment="1">
      <alignment horizontal="center" vertical="top"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6" fillId="2" borderId="21"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25"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5" fillId="0" borderId="13" xfId="0" applyFont="1" applyBorder="1" applyAlignment="1">
      <alignment horizontal="center" wrapText="1"/>
    </xf>
    <xf numFmtId="0" fontId="5" fillId="0" borderId="11" xfId="0" applyFont="1" applyBorder="1" applyAlignment="1">
      <alignment horizontal="center" wrapText="1"/>
    </xf>
    <xf numFmtId="0" fontId="5" fillId="0" borderId="18" xfId="0" applyFont="1" applyBorder="1" applyAlignment="1">
      <alignment horizontal="center" wrapText="1"/>
    </xf>
    <xf numFmtId="0" fontId="5" fillId="0" borderId="29" xfId="0" applyFont="1" applyBorder="1" applyAlignment="1">
      <alignment horizontal="center" wrapText="1"/>
    </xf>
    <xf numFmtId="0" fontId="5" fillId="0" borderId="23" xfId="0" applyFont="1" applyBorder="1" applyAlignment="1">
      <alignment horizontal="center" wrapText="1"/>
    </xf>
    <xf numFmtId="0" fontId="10" fillId="0" borderId="62" xfId="0" applyFont="1" applyBorder="1" applyAlignment="1">
      <alignment horizontal="center" wrapText="1"/>
    </xf>
    <xf numFmtId="0" fontId="10" fillId="0" borderId="1" xfId="0" applyFont="1" applyBorder="1" applyAlignment="1">
      <alignment horizontal="center" wrapText="1"/>
    </xf>
    <xf numFmtId="0" fontId="10" fillId="0" borderId="65" xfId="0" applyFont="1" applyBorder="1" applyAlignment="1">
      <alignment horizont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2" xfId="0" applyFont="1" applyBorder="1" applyAlignment="1">
      <alignment horizontal="left" vertical="center" wrapText="1"/>
    </xf>
    <xf numFmtId="0" fontId="5" fillId="0" borderId="31" xfId="0" applyFont="1" applyBorder="1" applyAlignment="1">
      <alignment horizontal="center" wrapText="1"/>
    </xf>
    <xf numFmtId="0" fontId="6" fillId="0" borderId="30" xfId="0" applyFont="1" applyBorder="1" applyAlignment="1">
      <alignment horizontal="left" wrapText="1"/>
    </xf>
    <xf numFmtId="0" fontId="6" fillId="0" borderId="31"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9" xfId="0" applyFont="1" applyBorder="1" applyAlignment="1">
      <alignment horizontal="center" wrapText="1"/>
    </xf>
    <xf numFmtId="0" fontId="10" fillId="0" borderId="30" xfId="0" applyFont="1" applyBorder="1" applyAlignment="1">
      <alignment horizontal="center" wrapText="1"/>
    </xf>
    <xf numFmtId="0" fontId="10" fillId="0" borderId="0" xfId="0" applyFont="1" applyAlignment="1">
      <alignment horizontal="center" wrapText="1"/>
    </xf>
    <xf numFmtId="0" fontId="10" fillId="0" borderId="31" xfId="0" applyFont="1" applyBorder="1" applyAlignment="1">
      <alignment horizontal="center" wrapText="1"/>
    </xf>
    <xf numFmtId="0" fontId="5" fillId="0" borderId="9" xfId="0" applyFont="1" applyBorder="1" applyAlignment="1">
      <alignment horizontal="left" wrapText="1"/>
    </xf>
    <xf numFmtId="0" fontId="5" fillId="0" borderId="10" xfId="0" applyFont="1" applyBorder="1" applyAlignment="1">
      <alignment horizontal="left" wrapText="1"/>
    </xf>
    <xf numFmtId="0" fontId="12" fillId="0" borderId="11"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left" wrapText="1"/>
    </xf>
    <xf numFmtId="0" fontId="23" fillId="0" borderId="9" xfId="0" applyFont="1" applyBorder="1" applyAlignment="1">
      <alignment horizontal="center" wrapText="1"/>
    </xf>
    <xf numFmtId="49" fontId="5" fillId="0" borderId="23" xfId="0" applyNumberFormat="1" applyFont="1" applyBorder="1" applyAlignment="1">
      <alignment horizontal="center" wrapText="1"/>
    </xf>
    <xf numFmtId="49" fontId="5" fillId="0" borderId="18" xfId="0" applyNumberFormat="1" applyFont="1" applyBorder="1" applyAlignment="1">
      <alignment horizontal="center" wrapText="1"/>
    </xf>
    <xf numFmtId="0" fontId="15" fillId="0" borderId="58" xfId="0" applyFont="1" applyBorder="1" applyAlignment="1">
      <alignment horizontal="center" vertical="center" wrapText="1"/>
    </xf>
    <xf numFmtId="0" fontId="6" fillId="2" borderId="26" xfId="0" applyFont="1" applyFill="1" applyBorder="1" applyAlignment="1">
      <alignment horizontal="left" vertical="center" wrapText="1"/>
    </xf>
    <xf numFmtId="49" fontId="5" fillId="0" borderId="8" xfId="1" applyNumberFormat="1" applyFont="1" applyBorder="1" applyAlignment="1">
      <alignment horizontal="center" wrapText="1"/>
    </xf>
    <xf numFmtId="49" fontId="5" fillId="0" borderId="9" xfId="1" applyNumberFormat="1" applyFont="1" applyBorder="1" applyAlignment="1">
      <alignment horizontal="center" wrapText="1"/>
    </xf>
    <xf numFmtId="0" fontId="5" fillId="0" borderId="9" xfId="0" applyFont="1" applyBorder="1" applyAlignment="1">
      <alignment horizontal="left" vertical="center" wrapText="1"/>
    </xf>
    <xf numFmtId="0" fontId="5" fillId="0" borderId="11" xfId="1" applyNumberFormat="1" applyFont="1" applyFill="1" applyBorder="1" applyAlignment="1">
      <alignment horizontal="left" vertical="center" wrapText="1"/>
    </xf>
    <xf numFmtId="0" fontId="6" fillId="0" borderId="13" xfId="0" applyFont="1" applyBorder="1" applyAlignment="1">
      <alignment horizontal="left" wrapText="1"/>
    </xf>
    <xf numFmtId="0" fontId="15" fillId="0" borderId="22" xfId="0" applyFont="1" applyBorder="1" applyAlignment="1">
      <alignment horizontal="center" vertical="center" wrapText="1"/>
    </xf>
    <xf numFmtId="0" fontId="15" fillId="0" borderId="13" xfId="0" applyFont="1" applyBorder="1" applyAlignment="1">
      <alignment horizontal="center" vertical="center" wrapText="1"/>
    </xf>
    <xf numFmtId="49" fontId="5" fillId="0" borderId="21" xfId="0" applyNumberFormat="1" applyFont="1" applyBorder="1" applyAlignment="1">
      <alignment horizontal="left" wrapText="1"/>
    </xf>
    <xf numFmtId="49" fontId="5" fillId="0" borderId="22" xfId="0" applyNumberFormat="1" applyFont="1" applyBorder="1" applyAlignment="1">
      <alignment horizontal="left" wrapText="1"/>
    </xf>
    <xf numFmtId="49" fontId="5" fillId="0" borderId="21" xfId="2" applyNumberFormat="1" applyFont="1" applyBorder="1" applyAlignment="1">
      <alignment horizontal="left" wrapText="1"/>
    </xf>
    <xf numFmtId="49" fontId="5" fillId="0" borderId="22" xfId="2" applyNumberFormat="1" applyFont="1" applyBorder="1" applyAlignment="1">
      <alignment horizontal="left" wrapText="1"/>
    </xf>
    <xf numFmtId="49" fontId="5" fillId="0" borderId="8" xfId="0" applyNumberFormat="1" applyFont="1" applyBorder="1" applyAlignment="1">
      <alignment horizontal="left" wrapText="1"/>
    </xf>
    <xf numFmtId="49" fontId="5" fillId="0" borderId="13" xfId="0" applyNumberFormat="1" applyFont="1" applyBorder="1" applyAlignment="1">
      <alignment horizontal="left" wrapText="1"/>
    </xf>
    <xf numFmtId="49" fontId="5" fillId="0" borderId="8" xfId="2" applyNumberFormat="1" applyFont="1" applyBorder="1" applyAlignment="1">
      <alignment horizontal="left" wrapText="1"/>
    </xf>
    <xf numFmtId="49" fontId="5" fillId="0" borderId="13" xfId="2" applyNumberFormat="1" applyFont="1" applyBorder="1" applyAlignment="1">
      <alignment horizontal="left" wrapText="1"/>
    </xf>
    <xf numFmtId="164" fontId="6" fillId="0" borderId="0" xfId="1" applyFont="1" applyBorder="1" applyAlignment="1">
      <alignment horizontal="center" vertical="top" wrapText="1"/>
    </xf>
    <xf numFmtId="164" fontId="5" fillId="0" borderId="0" xfId="1" applyFont="1" applyBorder="1" applyAlignment="1">
      <alignment horizontal="center" vertical="top" wrapText="1"/>
    </xf>
    <xf numFmtId="0" fontId="5" fillId="0" borderId="0" xfId="1" applyNumberFormat="1" applyFont="1" applyBorder="1" applyAlignment="1">
      <alignment horizontal="center" wrapText="1"/>
    </xf>
    <xf numFmtId="164" fontId="30" fillId="0" borderId="0" xfId="1" applyFont="1" applyBorder="1" applyAlignment="1">
      <alignment horizontal="center" vertical="center" wrapText="1"/>
    </xf>
    <xf numFmtId="0" fontId="8" fillId="0" borderId="0" xfId="0" applyFont="1" applyAlignment="1">
      <alignment horizontal="left" wrapText="1"/>
    </xf>
    <xf numFmtId="0" fontId="8" fillId="0" borderId="1" xfId="0" applyFont="1" applyBorder="1" applyAlignment="1">
      <alignment horizontal="left" wrapText="1"/>
    </xf>
    <xf numFmtId="0" fontId="6" fillId="2" borderId="3" xfId="0" applyFont="1" applyFill="1" applyBorder="1" applyAlignment="1">
      <alignment horizontal="center" vertical="center" wrapText="1"/>
    </xf>
    <xf numFmtId="0" fontId="5" fillId="0" borderId="30" xfId="0" applyFont="1" applyBorder="1" applyAlignment="1">
      <alignment horizontal="left" wrapText="1"/>
    </xf>
    <xf numFmtId="0" fontId="5" fillId="0" borderId="31" xfId="0" applyFont="1" applyBorder="1" applyAlignment="1">
      <alignment horizontal="left" vertical="top" wrapText="1"/>
    </xf>
    <xf numFmtId="0" fontId="5" fillId="0" borderId="11" xfId="1" applyNumberFormat="1" applyFont="1" applyBorder="1" applyAlignment="1">
      <alignment horizontal="left" wrapText="1"/>
    </xf>
    <xf numFmtId="0" fontId="6" fillId="0" borderId="8" xfId="1" applyNumberFormat="1" applyFont="1" applyBorder="1" applyAlignment="1">
      <alignment horizontal="right" wrapText="1"/>
    </xf>
    <xf numFmtId="0" fontId="6" fillId="0" borderId="13" xfId="1" applyNumberFormat="1" applyFont="1" applyBorder="1" applyAlignment="1">
      <alignment horizontal="right" wrapText="1"/>
    </xf>
    <xf numFmtId="0" fontId="5" fillId="0" borderId="8" xfId="1" applyNumberFormat="1" applyFont="1" applyBorder="1" applyAlignment="1">
      <alignment horizontal="left" wrapText="1"/>
    </xf>
    <xf numFmtId="0" fontId="5" fillId="0" borderId="9" xfId="1" applyNumberFormat="1" applyFont="1" applyBorder="1" applyAlignment="1">
      <alignment horizontal="left" wrapText="1"/>
    </xf>
    <xf numFmtId="0" fontId="5" fillId="0" borderId="11" xfId="1" applyNumberFormat="1" applyFont="1" applyFill="1" applyBorder="1" applyAlignment="1">
      <alignment horizontal="left" wrapText="1"/>
    </xf>
    <xf numFmtId="0" fontId="5" fillId="0" borderId="8" xfId="1" applyNumberFormat="1" applyFont="1" applyFill="1" applyBorder="1" applyAlignment="1">
      <alignment horizontal="left" wrapText="1"/>
    </xf>
    <xf numFmtId="0" fontId="5" fillId="0" borderId="26" xfId="0" applyFont="1" applyBorder="1" applyAlignment="1">
      <alignment horizontal="left" wrapText="1"/>
    </xf>
    <xf numFmtId="0" fontId="5" fillId="0" borderId="27" xfId="0" applyFont="1" applyBorder="1" applyAlignment="1">
      <alignment horizontal="left" wrapText="1"/>
    </xf>
    <xf numFmtId="164" fontId="5" fillId="0" borderId="26" xfId="0" applyNumberFormat="1" applyFont="1" applyBorder="1" applyAlignment="1">
      <alignment horizontal="center" wrapText="1"/>
    </xf>
    <xf numFmtId="0" fontId="5" fillId="0" borderId="27" xfId="0" applyFont="1" applyBorder="1" applyAlignment="1">
      <alignment horizontal="center" wrapText="1"/>
    </xf>
    <xf numFmtId="164" fontId="6" fillId="0" borderId="57" xfId="1" applyFont="1" applyBorder="1" applyAlignment="1">
      <alignment horizontal="left" wrapText="1"/>
    </xf>
    <xf numFmtId="164" fontId="6" fillId="0" borderId="50" xfId="1" applyFont="1" applyBorder="1" applyAlignment="1">
      <alignment horizontal="left" wrapText="1"/>
    </xf>
    <xf numFmtId="164" fontId="6" fillId="0" borderId="66" xfId="1" applyFont="1" applyBorder="1" applyAlignment="1">
      <alignment horizontal="left" wrapText="1"/>
    </xf>
    <xf numFmtId="164" fontId="23" fillId="0" borderId="8" xfId="1" applyFont="1" applyBorder="1" applyAlignment="1">
      <alignment horizontal="center" wrapText="1"/>
    </xf>
    <xf numFmtId="164" fontId="23" fillId="0" borderId="9" xfId="1" applyFont="1" applyBorder="1" applyAlignment="1">
      <alignment horizontal="center" wrapText="1"/>
    </xf>
    <xf numFmtId="0" fontId="5" fillId="0" borderId="53" xfId="0" applyFont="1" applyBorder="1" applyAlignment="1">
      <alignment horizontal="center" wrapText="1"/>
    </xf>
    <xf numFmtId="0" fontId="5" fillId="0" borderId="54" xfId="0" applyFont="1" applyBorder="1" applyAlignment="1">
      <alignment horizontal="center" wrapText="1"/>
    </xf>
    <xf numFmtId="0" fontId="5" fillId="0" borderId="55" xfId="0" applyFont="1" applyBorder="1" applyAlignment="1">
      <alignment horizontal="center" wrapText="1"/>
    </xf>
    <xf numFmtId="0" fontId="14" fillId="0" borderId="11" xfId="3" applyNumberFormat="1" applyBorder="1" applyAlignment="1">
      <alignment horizontal="left" wrapText="1"/>
    </xf>
    <xf numFmtId="0" fontId="5" fillId="4" borderId="11" xfId="0" applyFont="1" applyFill="1" applyBorder="1" applyAlignment="1">
      <alignment horizontal="left" wrapText="1"/>
    </xf>
    <xf numFmtId="0" fontId="5" fillId="4" borderId="8" xfId="0" applyFont="1" applyFill="1" applyBorder="1" applyAlignment="1">
      <alignment horizontal="left" wrapText="1"/>
    </xf>
    <xf numFmtId="49" fontId="5" fillId="0" borderId="14" xfId="0" applyNumberFormat="1" applyFont="1" applyBorder="1" applyAlignment="1">
      <alignment horizontal="left" wrapText="1"/>
    </xf>
    <xf numFmtId="49" fontId="5" fillId="0" borderId="15" xfId="0" applyNumberFormat="1" applyFont="1" applyBorder="1" applyAlignment="1">
      <alignment horizontal="left" wrapText="1"/>
    </xf>
    <xf numFmtId="49" fontId="5" fillId="0" borderId="14" xfId="2" applyNumberFormat="1" applyFont="1" applyBorder="1" applyAlignment="1">
      <alignment wrapText="1"/>
    </xf>
    <xf numFmtId="49" fontId="5" fillId="0" borderId="15" xfId="2" applyNumberFormat="1" applyFont="1" applyBorder="1" applyAlignment="1">
      <alignment wrapText="1"/>
    </xf>
    <xf numFmtId="49" fontId="5" fillId="0" borderId="8" xfId="2" applyNumberFormat="1" applyFont="1" applyBorder="1" applyAlignment="1">
      <alignment wrapText="1"/>
    </xf>
    <xf numFmtId="49" fontId="5" fillId="0" borderId="13" xfId="2" applyNumberFormat="1" applyFont="1" applyBorder="1" applyAlignment="1">
      <alignment wrapText="1"/>
    </xf>
    <xf numFmtId="0" fontId="15" fillId="0" borderId="67" xfId="0" applyFont="1" applyBorder="1" applyAlignment="1">
      <alignment horizontal="center" vertical="center" wrapText="1"/>
    </xf>
    <xf numFmtId="0" fontId="15" fillId="0" borderId="43" xfId="0" applyFont="1" applyBorder="1" applyAlignment="1">
      <alignment horizontal="center" vertical="center" wrapText="1"/>
    </xf>
    <xf numFmtId="0" fontId="5" fillId="0" borderId="32" xfId="0" applyFont="1" applyBorder="1" applyAlignment="1">
      <alignment horizontal="left"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19" fillId="0" borderId="35" xfId="0" applyFont="1" applyBorder="1" applyAlignment="1">
      <alignment horizontal="center" vertical="center" wrapText="1"/>
    </xf>
    <xf numFmtId="0" fontId="19" fillId="0" borderId="5" xfId="0" applyFont="1" applyBorder="1" applyAlignment="1">
      <alignment horizontal="center" vertical="center" wrapText="1"/>
    </xf>
    <xf numFmtId="0" fontId="5" fillId="0" borderId="31" xfId="0" applyFont="1" applyBorder="1" applyAlignment="1">
      <alignment horizontal="left" wrapText="1"/>
    </xf>
    <xf numFmtId="0" fontId="6" fillId="0" borderId="60" xfId="1" applyNumberFormat="1" applyFont="1" applyBorder="1" applyAlignment="1">
      <alignment horizontal="left" wrapText="1"/>
    </xf>
    <xf numFmtId="0" fontId="6" fillId="0" borderId="54" xfId="1" applyNumberFormat="1" applyFont="1" applyBorder="1" applyAlignment="1">
      <alignment horizontal="left" wrapText="1"/>
    </xf>
    <xf numFmtId="0" fontId="6" fillId="0" borderId="57" xfId="1" applyNumberFormat="1" applyFont="1" applyBorder="1" applyAlignment="1">
      <alignment horizontal="left" wrapText="1"/>
    </xf>
    <xf numFmtId="0" fontId="6" fillId="0" borderId="66" xfId="1" applyNumberFormat="1" applyFont="1" applyBorder="1" applyAlignment="1">
      <alignment horizontal="left" wrapText="1"/>
    </xf>
    <xf numFmtId="0" fontId="5" fillId="0" borderId="8" xfId="1" applyNumberFormat="1" applyFont="1" applyBorder="1" applyAlignment="1">
      <alignment wrapText="1"/>
    </xf>
    <xf numFmtId="0" fontId="5" fillId="0" borderId="9" xfId="1" applyNumberFormat="1" applyFont="1" applyBorder="1" applyAlignment="1">
      <alignment wrapText="1"/>
    </xf>
    <xf numFmtId="0" fontId="5" fillId="0" borderId="21" xfId="1" applyNumberFormat="1" applyFont="1" applyBorder="1" applyAlignment="1">
      <alignment wrapText="1"/>
    </xf>
    <xf numFmtId="0" fontId="5" fillId="0" borderId="26" xfId="1" applyNumberFormat="1" applyFont="1" applyBorder="1" applyAlignment="1">
      <alignment wrapText="1"/>
    </xf>
    <xf numFmtId="0" fontId="5" fillId="0" borderId="13" xfId="1" applyNumberFormat="1" applyFont="1" applyBorder="1" applyAlignment="1">
      <alignment wrapText="1"/>
    </xf>
    <xf numFmtId="0" fontId="6" fillId="0" borderId="50" xfId="1" applyNumberFormat="1" applyFont="1" applyBorder="1" applyAlignment="1">
      <alignment horizontal="left" wrapText="1"/>
    </xf>
    <xf numFmtId="49" fontId="5" fillId="0" borderId="11" xfId="0" applyNumberFormat="1" applyFont="1" applyBorder="1" applyAlignment="1">
      <alignment horizontal="left" wrapText="1"/>
    </xf>
    <xf numFmtId="49" fontId="5" fillId="0" borderId="19" xfId="0" applyNumberFormat="1" applyFont="1" applyBorder="1" applyAlignment="1">
      <alignment horizontal="center" wrapText="1"/>
    </xf>
    <xf numFmtId="49" fontId="5" fillId="0" borderId="58" xfId="0" applyNumberFormat="1" applyFont="1" applyBorder="1" applyAlignment="1">
      <alignment horizontal="center" wrapText="1"/>
    </xf>
    <xf numFmtId="49" fontId="5" fillId="0" borderId="21" xfId="2" applyNumberFormat="1" applyFont="1" applyBorder="1" applyAlignment="1">
      <alignment wrapText="1"/>
    </xf>
    <xf numFmtId="49" fontId="5" fillId="0" borderId="22" xfId="2" applyNumberFormat="1" applyFont="1" applyBorder="1" applyAlignment="1">
      <alignment wrapText="1"/>
    </xf>
    <xf numFmtId="0" fontId="6" fillId="2" borderId="38" xfId="0" applyFont="1" applyFill="1" applyBorder="1" applyAlignment="1">
      <alignment horizontal="left" vertical="center" wrapText="1"/>
    </xf>
    <xf numFmtId="0" fontId="5" fillId="2" borderId="30" xfId="0" applyFont="1" applyFill="1" applyBorder="1" applyAlignment="1">
      <alignment horizontal="left" vertical="top" wrapText="1"/>
    </xf>
    <xf numFmtId="0" fontId="5" fillId="2" borderId="0" xfId="0" applyFont="1" applyFill="1" applyAlignment="1">
      <alignment horizontal="left" vertical="top" wrapText="1"/>
    </xf>
    <xf numFmtId="0" fontId="5" fillId="2" borderId="51" xfId="0" applyFont="1" applyFill="1" applyBorder="1" applyAlignment="1">
      <alignment horizontal="left" vertical="top" wrapText="1"/>
    </xf>
    <xf numFmtId="0" fontId="5" fillId="0" borderId="25" xfId="0" applyFont="1" applyBorder="1" applyAlignment="1">
      <alignment horizontal="center" wrapText="1"/>
    </xf>
    <xf numFmtId="164" fontId="21" fillId="0" borderId="45" xfId="1" applyFont="1" applyBorder="1" applyAlignment="1">
      <alignment horizontal="center" wrapText="1"/>
    </xf>
    <xf numFmtId="164" fontId="21" fillId="0" borderId="0" xfId="1" applyFont="1" applyBorder="1" applyAlignment="1">
      <alignment horizontal="center" wrapText="1"/>
    </xf>
    <xf numFmtId="164" fontId="21" fillId="0" borderId="43" xfId="1" applyFont="1" applyBorder="1" applyAlignment="1">
      <alignment horizontal="center" wrapText="1"/>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25" fillId="3" borderId="26" xfId="5" applyFont="1" applyFill="1" applyBorder="1" applyAlignment="1">
      <alignment horizontal="left"/>
    </xf>
    <xf numFmtId="0" fontId="25" fillId="3" borderId="0" xfId="5" applyFont="1" applyFill="1" applyAlignment="1">
      <alignment horizontal="left"/>
    </xf>
    <xf numFmtId="49" fontId="31" fillId="3" borderId="0" xfId="5" applyNumberFormat="1" applyFont="1" applyFill="1" applyAlignment="1">
      <alignment horizontal="center"/>
    </xf>
    <xf numFmtId="49" fontId="25" fillId="3" borderId="0" xfId="5" applyNumberFormat="1" applyFont="1" applyFill="1" applyAlignment="1">
      <alignment horizontal="left" vertical="top" wrapText="1"/>
    </xf>
    <xf numFmtId="0" fontId="25" fillId="0" borderId="0" xfId="5" applyFont="1" applyAlignment="1">
      <alignment horizontal="left" vertical="top" wrapText="1"/>
    </xf>
    <xf numFmtId="0" fontId="25" fillId="3" borderId="0" xfId="5" applyFont="1" applyFill="1" applyAlignment="1">
      <alignment horizontal="left" vertical="top" wrapText="1"/>
    </xf>
    <xf numFmtId="49" fontId="25" fillId="0" borderId="0" xfId="5" applyNumberFormat="1" applyFont="1" applyAlignment="1">
      <alignment horizontal="left" vertical="top" wrapText="1"/>
    </xf>
    <xf numFmtId="49" fontId="25" fillId="3" borderId="0" xfId="0" applyNumberFormat="1" applyFont="1" applyFill="1" applyAlignment="1">
      <alignment horizontal="left" wrapText="1"/>
    </xf>
    <xf numFmtId="0" fontId="25" fillId="3" borderId="0" xfId="5" applyFont="1" applyFill="1" applyAlignment="1">
      <alignment horizontal="left" wrapText="1"/>
    </xf>
    <xf numFmtId="49" fontId="25" fillId="3" borderId="0" xfId="8" applyNumberFormat="1" applyFont="1" applyFill="1" applyAlignment="1">
      <alignment horizontal="left" wrapText="1"/>
    </xf>
    <xf numFmtId="0" fontId="25" fillId="3" borderId="26" xfId="8" applyFont="1" applyFill="1" applyBorder="1" applyAlignment="1">
      <alignment horizontal="left" wrapText="1"/>
    </xf>
    <xf numFmtId="0" fontId="32" fillId="3" borderId="0" xfId="5" applyFont="1" applyFill="1" applyAlignment="1">
      <alignment horizontal="left" vertical="top"/>
    </xf>
    <xf numFmtId="0" fontId="32" fillId="3" borderId="26" xfId="5" applyFont="1" applyFill="1" applyBorder="1" applyAlignment="1">
      <alignment horizontal="left" vertical="top"/>
    </xf>
    <xf numFmtId="49" fontId="32" fillId="3" borderId="0" xfId="5" applyNumberFormat="1" applyFont="1" applyFill="1" applyAlignment="1">
      <alignment horizontal="center"/>
    </xf>
    <xf numFmtId="0" fontId="25" fillId="3" borderId="11" xfId="5" applyFont="1" applyFill="1" applyBorder="1" applyAlignment="1">
      <alignment horizontal="left" wrapText="1"/>
    </xf>
    <xf numFmtId="49" fontId="25" fillId="3" borderId="0" xfId="5" applyNumberFormat="1" applyFont="1" applyFill="1" applyAlignment="1">
      <alignment horizontal="left" wrapText="1"/>
    </xf>
    <xf numFmtId="0" fontId="36" fillId="3" borderId="0" xfId="5" applyFont="1" applyFill="1" applyAlignment="1">
      <alignment horizontal="left" vertical="top"/>
    </xf>
    <xf numFmtId="49" fontId="32" fillId="3" borderId="11" xfId="5" applyNumberFormat="1" applyFont="1" applyFill="1" applyBorder="1" applyAlignment="1">
      <alignment horizontal="left" wrapText="1"/>
    </xf>
    <xf numFmtId="49" fontId="32" fillId="3" borderId="8" xfId="5" applyNumberFormat="1" applyFont="1" applyFill="1" applyBorder="1" applyAlignment="1">
      <alignment horizontal="left" wrapText="1"/>
    </xf>
    <xf numFmtId="49" fontId="32" fillId="3" borderId="9" xfId="5" applyNumberFormat="1" applyFont="1" applyFill="1" applyBorder="1" applyAlignment="1">
      <alignment horizontal="left" wrapText="1"/>
    </xf>
    <xf numFmtId="49" fontId="32" fillId="3" borderId="13" xfId="5" applyNumberFormat="1" applyFont="1" applyFill="1" applyBorder="1" applyAlignment="1">
      <alignment horizontal="left" wrapText="1"/>
    </xf>
    <xf numFmtId="49" fontId="32" fillId="3" borderId="11" xfId="5" applyNumberFormat="1" applyFont="1" applyFill="1" applyBorder="1" applyAlignment="1">
      <alignment horizontal="left"/>
    </xf>
    <xf numFmtId="0" fontId="25" fillId="3" borderId="0" xfId="5" applyFont="1" applyFill="1" applyAlignment="1">
      <alignment horizontal="left" vertical="top"/>
    </xf>
    <xf numFmtId="22" fontId="25" fillId="3" borderId="26" xfId="5" applyNumberFormat="1" applyFont="1" applyFill="1" applyBorder="1" applyAlignment="1">
      <alignment horizontal="center"/>
    </xf>
    <xf numFmtId="0" fontId="25" fillId="3" borderId="26" xfId="5" applyFont="1" applyFill="1" applyBorder="1" applyAlignment="1">
      <alignment horizontal="center"/>
    </xf>
    <xf numFmtId="49" fontId="25" fillId="3" borderId="0" xfId="5" applyNumberFormat="1" applyFont="1" applyFill="1" applyAlignment="1">
      <alignment horizontal="left"/>
    </xf>
    <xf numFmtId="49" fontId="25" fillId="3" borderId="0" xfId="5" quotePrefix="1" applyNumberFormat="1" applyFont="1" applyFill="1" applyAlignment="1">
      <alignment horizontal="left"/>
    </xf>
    <xf numFmtId="0" fontId="25" fillId="3" borderId="26" xfId="5" applyFont="1" applyFill="1" applyBorder="1" applyAlignment="1">
      <alignment horizontal="left" wrapText="1"/>
    </xf>
    <xf numFmtId="49" fontId="25" fillId="3" borderId="0" xfId="5" applyNumberFormat="1" applyFont="1" applyFill="1" applyAlignment="1">
      <alignment horizontal="center" wrapText="1"/>
    </xf>
    <xf numFmtId="49" fontId="25" fillId="3" borderId="0" xfId="5" applyNumberFormat="1" applyFont="1" applyFill="1" applyAlignment="1">
      <alignment horizontal="left" vertical="top"/>
    </xf>
    <xf numFmtId="49" fontId="31" fillId="3" borderId="0" xfId="8" applyNumberFormat="1" applyFont="1" applyFill="1" applyAlignment="1">
      <alignment horizontal="center"/>
    </xf>
    <xf numFmtId="49" fontId="25" fillId="3" borderId="0" xfId="8" quotePrefix="1" applyNumberFormat="1" applyFont="1" applyFill="1" applyAlignment="1">
      <alignment horizontal="left"/>
    </xf>
    <xf numFmtId="49" fontId="32" fillId="3" borderId="44" xfId="8" applyNumberFormat="1" applyFont="1" applyFill="1" applyBorder="1" applyAlignment="1">
      <alignment horizontal="left" vertical="center"/>
    </xf>
    <xf numFmtId="49" fontId="32" fillId="3" borderId="44" xfId="8" applyNumberFormat="1" applyFont="1" applyFill="1" applyBorder="1" applyAlignment="1">
      <alignment horizontal="left" vertical="center" wrapText="1"/>
    </xf>
    <xf numFmtId="0" fontId="25" fillId="3" borderId="11" xfId="8" applyFont="1" applyFill="1" applyBorder="1" applyAlignment="1">
      <alignment horizontal="left" wrapText="1"/>
    </xf>
    <xf numFmtId="0" fontId="25" fillId="3" borderId="9" xfId="8" applyFont="1" applyFill="1" applyBorder="1" applyAlignment="1">
      <alignment horizontal="left" wrapText="1"/>
    </xf>
    <xf numFmtId="49" fontId="25" fillId="3" borderId="0" xfId="8" applyNumberFormat="1" applyFont="1" applyFill="1" applyAlignment="1">
      <alignment horizontal="left"/>
    </xf>
    <xf numFmtId="49" fontId="25" fillId="3" borderId="0" xfId="8" applyNumberFormat="1" applyFont="1" applyFill="1" applyAlignment="1">
      <alignment horizontal="center" wrapText="1"/>
    </xf>
    <xf numFmtId="0" fontId="25" fillId="3" borderId="0" xfId="8" applyFont="1" applyFill="1" applyAlignment="1">
      <alignment horizontal="left" vertical="top" wrapText="1"/>
    </xf>
    <xf numFmtId="0" fontId="36" fillId="3" borderId="0" xfId="8" applyFont="1" applyFill="1" applyAlignment="1">
      <alignment horizontal="left" vertical="top" wrapText="1"/>
    </xf>
    <xf numFmtId="0" fontId="36" fillId="3" borderId="0" xfId="8" applyFont="1" applyFill="1" applyAlignment="1">
      <alignment horizontal="left" vertical="top"/>
    </xf>
    <xf numFmtId="49" fontId="25" fillId="3" borderId="0" xfId="8" applyNumberFormat="1" applyFont="1" applyFill="1" applyAlignment="1">
      <alignment horizontal="left" vertical="top"/>
    </xf>
    <xf numFmtId="49" fontId="25" fillId="3" borderId="0" xfId="8" applyNumberFormat="1" applyFont="1" applyFill="1" applyAlignment="1">
      <alignment horizontal="left" vertical="top" wrapText="1"/>
    </xf>
    <xf numFmtId="49" fontId="32" fillId="3" borderId="0" xfId="8" applyNumberFormat="1" applyFont="1" applyFill="1" applyAlignment="1">
      <alignment horizontal="left" vertical="top"/>
    </xf>
    <xf numFmtId="0" fontId="25" fillId="3" borderId="0" xfId="8" applyFont="1" applyFill="1" applyAlignment="1">
      <alignment horizontal="left" vertical="top"/>
    </xf>
    <xf numFmtId="49" fontId="25" fillId="3" borderId="26" xfId="8" applyNumberFormat="1" applyFont="1" applyFill="1" applyBorder="1" applyAlignment="1">
      <alignment horizontal="left" vertical="top"/>
    </xf>
    <xf numFmtId="49" fontId="25" fillId="3" borderId="9" xfId="8" applyNumberFormat="1" applyFont="1" applyFill="1" applyBorder="1" applyAlignment="1">
      <alignment horizontal="left" vertical="top"/>
    </xf>
    <xf numFmtId="0" fontId="25" fillId="3" borderId="26" xfId="8" applyFont="1" applyFill="1" applyBorder="1" applyAlignment="1">
      <alignment horizontal="left"/>
    </xf>
    <xf numFmtId="0" fontId="25" fillId="3" borderId="9" xfId="8" applyFont="1" applyFill="1" applyBorder="1" applyAlignment="1">
      <alignment horizontal="left"/>
    </xf>
    <xf numFmtId="0" fontId="25" fillId="3" borderId="9" xfId="8" applyFont="1" applyFill="1" applyBorder="1" applyAlignment="1">
      <alignment horizontal="left" vertical="top" wrapText="1"/>
    </xf>
    <xf numFmtId="0" fontId="25" fillId="3" borderId="26" xfId="8" applyFont="1" applyFill="1" applyBorder="1" applyAlignment="1">
      <alignment horizontal="left" vertical="top" wrapText="1"/>
    </xf>
    <xf numFmtId="0" fontId="25" fillId="3" borderId="38" xfId="8" applyFont="1" applyFill="1" applyBorder="1" applyAlignment="1">
      <alignment horizontal="left"/>
    </xf>
    <xf numFmtId="0" fontId="25" fillId="0" borderId="9" xfId="8" applyFont="1" applyBorder="1" applyAlignment="1">
      <alignment horizontal="left"/>
    </xf>
    <xf numFmtId="0" fontId="25" fillId="3" borderId="0" xfId="8" applyFont="1" applyFill="1" applyAlignment="1">
      <alignment horizontal="left"/>
    </xf>
    <xf numFmtId="0" fontId="25" fillId="3" borderId="26" xfId="8" applyFont="1" applyFill="1" applyBorder="1" applyAlignment="1">
      <alignment horizontal="center"/>
    </xf>
    <xf numFmtId="0" fontId="25" fillId="3" borderId="0" xfId="8" applyFont="1" applyFill="1" applyAlignment="1">
      <alignment horizontal="center"/>
    </xf>
    <xf numFmtId="0" fontId="32" fillId="3" borderId="0" xfId="8" applyFont="1" applyFill="1" applyAlignment="1">
      <alignment horizontal="left"/>
    </xf>
    <xf numFmtId="0" fontId="25" fillId="3" borderId="0" xfId="8" applyFont="1" applyFill="1" applyAlignment="1">
      <alignment horizontal="left" wrapText="1"/>
    </xf>
  </cellXfs>
  <cellStyles count="9">
    <cellStyle name="Currency" xfId="1" builtinId="4"/>
    <cellStyle name="Currency 2" xfId="7"/>
    <cellStyle name="Hyperlink" xfId="3" builtinId="8"/>
    <cellStyle name="Normal" xfId="0" builtinId="0"/>
    <cellStyle name="Normal 2" xfId="4"/>
    <cellStyle name="Normal 3" xfId="5"/>
    <cellStyle name="Normal 3 2" xfId="8"/>
    <cellStyle name="Normal 4" xfId="6"/>
    <cellStyle name="Percent" xfId="2" builtinId="5"/>
  </cellStyles>
  <dxfs count="2">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3.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4.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drawing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drawing6.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editAs="oneCell">
    <xdr:from>
      <xdr:col>2</xdr:col>
      <xdr:colOff>69524</xdr:colOff>
      <xdr:row>2</xdr:row>
      <xdr:rowOff>0</xdr:rowOff>
    </xdr:from>
    <xdr:to>
      <xdr:col>2</xdr:col>
      <xdr:colOff>2676230</xdr:colOff>
      <xdr:row>2</xdr:row>
      <xdr:rowOff>1400177</xdr:rowOff>
    </xdr:to>
    <xdr:pic>
      <xdr:nvPicPr>
        <xdr:cNvPr id="15" name="Picture 14">
          <a:extLst>
            <a:ext uri="{FF2B5EF4-FFF2-40B4-BE49-F238E27FC236}">
              <a16:creationId xmlns:a16="http://schemas.microsoft.com/office/drawing/2014/main" xmlns="" id="{00000000-0008-0000-0000-00000F000000}"/>
            </a:ext>
          </a:extLst>
        </xdr:cNvPr>
        <xdr:cNvPicPr>
          <a:picLocks noChangeAspect="1"/>
        </xdr:cNvPicPr>
      </xdr:nvPicPr>
      <xdr:blipFill rotWithShape="1">
        <a:blip xmlns:r="http://schemas.openxmlformats.org/officeDocument/2006/relationships" r:embed="rId1"/>
        <a:srcRect r="1909" b="30143"/>
        <a:stretch/>
      </xdr:blipFill>
      <xdr:spPr>
        <a:xfrm>
          <a:off x="7297318" y="2173941"/>
          <a:ext cx="2606706" cy="1400177"/>
        </a:xfrm>
        <a:prstGeom prst="rect">
          <a:avLst/>
        </a:prstGeom>
      </xdr:spPr>
    </xdr:pic>
    <xdr:clientData/>
  </xdr:twoCellAnchor>
  <xdr:twoCellAnchor editAs="oneCell">
    <xdr:from>
      <xdr:col>2</xdr:col>
      <xdr:colOff>0</xdr:colOff>
      <xdr:row>4</xdr:row>
      <xdr:rowOff>1781176</xdr:rowOff>
    </xdr:from>
    <xdr:to>
      <xdr:col>2</xdr:col>
      <xdr:colOff>2745755</xdr:colOff>
      <xdr:row>5</xdr:row>
      <xdr:rowOff>1504951</xdr:rowOff>
    </xdr:to>
    <xdr:pic>
      <xdr:nvPicPr>
        <xdr:cNvPr id="16" name="Picture 15">
          <a:extLst>
            <a:ext uri="{FF2B5EF4-FFF2-40B4-BE49-F238E27FC236}">
              <a16:creationId xmlns:a16="http://schemas.microsoft.com/office/drawing/2014/main" xmlns="" id="{00000000-0008-0000-0000-000010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8155"/>
        <a:stretch/>
      </xdr:blipFill>
      <xdr:spPr>
        <a:xfrm>
          <a:off x="7227794" y="7608235"/>
          <a:ext cx="2745755" cy="1550334"/>
        </a:xfrm>
        <a:prstGeom prst="rect">
          <a:avLst/>
        </a:prstGeom>
      </xdr:spPr>
    </xdr:pic>
    <xdr:clientData/>
  </xdr:twoCellAnchor>
  <xdr:twoCellAnchor editAs="oneCell">
    <xdr:from>
      <xdr:col>2</xdr:col>
      <xdr:colOff>246794</xdr:colOff>
      <xdr:row>5</xdr:row>
      <xdr:rowOff>1790841</xdr:rowOff>
    </xdr:from>
    <xdr:to>
      <xdr:col>2</xdr:col>
      <xdr:colOff>2498961</xdr:colOff>
      <xdr:row>6</xdr:row>
      <xdr:rowOff>1257996</xdr:rowOff>
    </xdr:to>
    <xdr:pic>
      <xdr:nvPicPr>
        <xdr:cNvPr id="17" name="Picture 16">
          <a:extLst>
            <a:ext uri="{FF2B5EF4-FFF2-40B4-BE49-F238E27FC236}">
              <a16:creationId xmlns:a16="http://schemas.microsoft.com/office/drawing/2014/main" xmlns="" id="{00000000-0008-0000-0000-000011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32653"/>
        <a:stretch/>
      </xdr:blipFill>
      <xdr:spPr>
        <a:xfrm>
          <a:off x="7474588" y="9444459"/>
          <a:ext cx="2252167" cy="1293713"/>
        </a:xfrm>
        <a:prstGeom prst="rect">
          <a:avLst/>
        </a:prstGeom>
      </xdr:spPr>
    </xdr:pic>
    <xdr:clientData/>
  </xdr:twoCellAnchor>
  <xdr:twoCellAnchor editAs="oneCell">
    <xdr:from>
      <xdr:col>2</xdr:col>
      <xdr:colOff>354311</xdr:colOff>
      <xdr:row>8</xdr:row>
      <xdr:rowOff>22412</xdr:rowOff>
    </xdr:from>
    <xdr:to>
      <xdr:col>2</xdr:col>
      <xdr:colOff>2391444</xdr:colOff>
      <xdr:row>8</xdr:row>
      <xdr:rowOff>1322293</xdr:rowOff>
    </xdr:to>
    <xdr:pic>
      <xdr:nvPicPr>
        <xdr:cNvPr id="18" name="Picture 17">
          <a:extLst>
            <a:ext uri="{FF2B5EF4-FFF2-40B4-BE49-F238E27FC236}">
              <a16:creationId xmlns:a16="http://schemas.microsoft.com/office/drawing/2014/main" xmlns="" id="{00000000-0008-0000-0000-000012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3784"/>
        <a:stretch/>
      </xdr:blipFill>
      <xdr:spPr>
        <a:xfrm>
          <a:off x="7582105" y="13155706"/>
          <a:ext cx="2037133" cy="1299881"/>
        </a:xfrm>
        <a:prstGeom prst="rect">
          <a:avLst/>
        </a:prstGeom>
      </xdr:spPr>
    </xdr:pic>
    <xdr:clientData/>
  </xdr:twoCellAnchor>
  <xdr:twoCellAnchor editAs="oneCell">
    <xdr:from>
      <xdr:col>2</xdr:col>
      <xdr:colOff>252399</xdr:colOff>
      <xdr:row>8</xdr:row>
      <xdr:rowOff>1781176</xdr:rowOff>
    </xdr:from>
    <xdr:to>
      <xdr:col>2</xdr:col>
      <xdr:colOff>2493355</xdr:colOff>
      <xdr:row>9</xdr:row>
      <xdr:rowOff>1466851</xdr:rowOff>
    </xdr:to>
    <xdr:pic>
      <xdr:nvPicPr>
        <xdr:cNvPr id="19" name="Picture 18">
          <a:extLst>
            <a:ext uri="{FF2B5EF4-FFF2-40B4-BE49-F238E27FC236}">
              <a16:creationId xmlns:a16="http://schemas.microsoft.com/office/drawing/2014/main" xmlns="" id="{00000000-0008-0000-0000-000013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26000"/>
        <a:stretch/>
      </xdr:blipFill>
      <xdr:spPr>
        <a:xfrm>
          <a:off x="7480193" y="13087911"/>
          <a:ext cx="2240956" cy="1512234"/>
        </a:xfrm>
        <a:prstGeom prst="rect">
          <a:avLst/>
        </a:prstGeom>
      </xdr:spPr>
    </xdr:pic>
    <xdr:clientData/>
  </xdr:twoCellAnchor>
  <xdr:twoCellAnchor editAs="oneCell">
    <xdr:from>
      <xdr:col>2</xdr:col>
      <xdr:colOff>147686</xdr:colOff>
      <xdr:row>9</xdr:row>
      <xdr:rowOff>1778936</xdr:rowOff>
    </xdr:from>
    <xdr:to>
      <xdr:col>2</xdr:col>
      <xdr:colOff>2598069</xdr:colOff>
      <xdr:row>10</xdr:row>
      <xdr:rowOff>1104902</xdr:rowOff>
    </xdr:to>
    <xdr:pic>
      <xdr:nvPicPr>
        <xdr:cNvPr id="20" name="Picture 19">
          <a:extLst>
            <a:ext uri="{FF2B5EF4-FFF2-40B4-BE49-F238E27FC236}">
              <a16:creationId xmlns:a16="http://schemas.microsoft.com/office/drawing/2014/main" xmlns="" id="{00000000-0008-0000-0000-000014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33242"/>
        <a:stretch/>
      </xdr:blipFill>
      <xdr:spPr>
        <a:xfrm>
          <a:off x="7375480" y="14912230"/>
          <a:ext cx="2450383" cy="1152525"/>
        </a:xfrm>
        <a:prstGeom prst="rect">
          <a:avLst/>
        </a:prstGeom>
      </xdr:spPr>
    </xdr:pic>
    <xdr:clientData/>
  </xdr:twoCellAnchor>
  <xdr:twoCellAnchor editAs="oneCell">
    <xdr:from>
      <xdr:col>2</xdr:col>
      <xdr:colOff>254938</xdr:colOff>
      <xdr:row>16</xdr:row>
      <xdr:rowOff>116129</xdr:rowOff>
    </xdr:from>
    <xdr:to>
      <xdr:col>2</xdr:col>
      <xdr:colOff>2307195</xdr:colOff>
      <xdr:row>16</xdr:row>
      <xdr:rowOff>1198777</xdr:rowOff>
    </xdr:to>
    <xdr:pic>
      <xdr:nvPicPr>
        <xdr:cNvPr id="21" name="Picture 20">
          <a:extLst>
            <a:ext uri="{FF2B5EF4-FFF2-40B4-BE49-F238E27FC236}">
              <a16:creationId xmlns:a16="http://schemas.microsoft.com/office/drawing/2014/main" xmlns="" id="{00000000-0008-0000-0000-000015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45055"/>
        <a:stretch/>
      </xdr:blipFill>
      <xdr:spPr>
        <a:xfrm>
          <a:off x="7480331" y="24159950"/>
          <a:ext cx="2052257" cy="1082648"/>
        </a:xfrm>
        <a:prstGeom prst="rect">
          <a:avLst/>
        </a:prstGeom>
      </xdr:spPr>
    </xdr:pic>
    <xdr:clientData/>
  </xdr:twoCellAnchor>
  <xdr:twoCellAnchor editAs="oneCell">
    <xdr:from>
      <xdr:col>2</xdr:col>
      <xdr:colOff>254081</xdr:colOff>
      <xdr:row>3</xdr:row>
      <xdr:rowOff>1783697</xdr:rowOff>
    </xdr:from>
    <xdr:to>
      <xdr:col>2</xdr:col>
      <xdr:colOff>2491674</xdr:colOff>
      <xdr:row>4</xdr:row>
      <xdr:rowOff>1362077</xdr:rowOff>
    </xdr:to>
    <xdr:pic>
      <xdr:nvPicPr>
        <xdr:cNvPr id="22" name="Picture 21">
          <a:extLst>
            <a:ext uri="{FF2B5EF4-FFF2-40B4-BE49-F238E27FC236}">
              <a16:creationId xmlns:a16="http://schemas.microsoft.com/office/drawing/2014/main" xmlns="" id="{00000000-0008-0000-0000-000016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b="31274"/>
        <a:stretch/>
      </xdr:blipFill>
      <xdr:spPr>
        <a:xfrm>
          <a:off x="7481875" y="5784197"/>
          <a:ext cx="2237593" cy="1404939"/>
        </a:xfrm>
        <a:prstGeom prst="rect">
          <a:avLst/>
        </a:prstGeom>
      </xdr:spPr>
    </xdr:pic>
    <xdr:clientData/>
  </xdr:twoCellAnchor>
  <xdr:twoCellAnchor editAs="oneCell">
    <xdr:from>
      <xdr:col>2</xdr:col>
      <xdr:colOff>269373</xdr:colOff>
      <xdr:row>2</xdr:row>
      <xdr:rowOff>1778936</xdr:rowOff>
    </xdr:from>
    <xdr:to>
      <xdr:col>2</xdr:col>
      <xdr:colOff>2476382</xdr:colOff>
      <xdr:row>3</xdr:row>
      <xdr:rowOff>1352552</xdr:rowOff>
    </xdr:to>
    <xdr:pic>
      <xdr:nvPicPr>
        <xdr:cNvPr id="23" name="Picture 22">
          <a:extLst>
            <a:ext uri="{FF2B5EF4-FFF2-40B4-BE49-F238E27FC236}">
              <a16:creationId xmlns:a16="http://schemas.microsoft.com/office/drawing/2014/main" xmlns="" id="{00000000-0008-0000-0000-000017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31386"/>
        <a:stretch/>
      </xdr:blipFill>
      <xdr:spPr>
        <a:xfrm>
          <a:off x="7497167" y="3952877"/>
          <a:ext cx="2207009" cy="1400175"/>
        </a:xfrm>
        <a:prstGeom prst="rect">
          <a:avLst/>
        </a:prstGeom>
      </xdr:spPr>
    </xdr:pic>
    <xdr:clientData/>
  </xdr:twoCellAnchor>
  <xdr:twoCellAnchor editAs="oneCell">
    <xdr:from>
      <xdr:col>2</xdr:col>
      <xdr:colOff>494147</xdr:colOff>
      <xdr:row>10</xdr:row>
      <xdr:rowOff>1778936</xdr:rowOff>
    </xdr:from>
    <xdr:to>
      <xdr:col>2</xdr:col>
      <xdr:colOff>2067986</xdr:colOff>
      <xdr:row>11</xdr:row>
      <xdr:rowOff>1505644</xdr:rowOff>
    </xdr:to>
    <xdr:pic>
      <xdr:nvPicPr>
        <xdr:cNvPr id="24" name="Picture 23">
          <a:extLst>
            <a:ext uri="{FF2B5EF4-FFF2-40B4-BE49-F238E27FC236}">
              <a16:creationId xmlns:a16="http://schemas.microsoft.com/office/drawing/2014/main" xmlns="" id="{00000000-0008-0000-0000-000018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9914"/>
        <a:stretch/>
      </xdr:blipFill>
      <xdr:spPr>
        <a:xfrm>
          <a:off x="7721941" y="16738789"/>
          <a:ext cx="1573839" cy="1553267"/>
        </a:xfrm>
        <a:prstGeom prst="rect">
          <a:avLst/>
        </a:prstGeom>
      </xdr:spPr>
    </xdr:pic>
    <xdr:clientData/>
  </xdr:twoCellAnchor>
  <xdr:oneCellAnchor>
    <xdr:from>
      <xdr:col>2</xdr:col>
      <xdr:colOff>246794</xdr:colOff>
      <xdr:row>6</xdr:row>
      <xdr:rowOff>1824459</xdr:rowOff>
    </xdr:from>
    <xdr:ext cx="2252167" cy="1293713"/>
    <xdr:pic>
      <xdr:nvPicPr>
        <xdr:cNvPr id="13" name="Picture 12">
          <a:extLst>
            <a:ext uri="{FF2B5EF4-FFF2-40B4-BE49-F238E27FC236}">
              <a16:creationId xmlns:a16="http://schemas.microsoft.com/office/drawing/2014/main" xmlns="" id="{00000000-0008-0000-0000-00000D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32653"/>
        <a:stretch/>
      </xdr:blipFill>
      <xdr:spPr>
        <a:xfrm>
          <a:off x="7474588" y="11304635"/>
          <a:ext cx="2252167" cy="1293713"/>
        </a:xfrm>
        <a:prstGeom prst="rect">
          <a:avLst/>
        </a:prstGeom>
      </xdr:spPr>
    </xdr:pic>
    <xdr:clientData/>
  </xdr:oneCellAnchor>
  <xdr:twoCellAnchor editAs="oneCell">
    <xdr:from>
      <xdr:col>2</xdr:col>
      <xdr:colOff>460529</xdr:colOff>
      <xdr:row>11</xdr:row>
      <xdr:rowOff>1812553</xdr:rowOff>
    </xdr:from>
    <xdr:to>
      <xdr:col>2</xdr:col>
      <xdr:colOff>2034368</xdr:colOff>
      <xdr:row>12</xdr:row>
      <xdr:rowOff>1539262</xdr:rowOff>
    </xdr:to>
    <xdr:pic>
      <xdr:nvPicPr>
        <xdr:cNvPr id="26" name="Picture 25">
          <a:extLst>
            <a:ext uri="{FF2B5EF4-FFF2-40B4-BE49-F238E27FC236}">
              <a16:creationId xmlns:a16="http://schemas.microsoft.com/office/drawing/2014/main" xmlns="" id="{00000000-0008-0000-0000-00001A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9914"/>
        <a:stretch/>
      </xdr:blipFill>
      <xdr:spPr>
        <a:xfrm>
          <a:off x="7688323" y="20425524"/>
          <a:ext cx="1573839" cy="1553267"/>
        </a:xfrm>
        <a:prstGeom prst="rect">
          <a:avLst/>
        </a:prstGeom>
      </xdr:spPr>
    </xdr:pic>
    <xdr:clientData/>
  </xdr:twoCellAnchor>
  <xdr:twoCellAnchor editAs="oneCell">
    <xdr:from>
      <xdr:col>2</xdr:col>
      <xdr:colOff>775607</xdr:colOff>
      <xdr:row>13</xdr:row>
      <xdr:rowOff>122464</xdr:rowOff>
    </xdr:from>
    <xdr:to>
      <xdr:col>2</xdr:col>
      <xdr:colOff>1718464</xdr:colOff>
      <xdr:row>13</xdr:row>
      <xdr:rowOff>1408178</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1"/>
        <a:stretch>
          <a:fillRect/>
        </a:stretch>
      </xdr:blipFill>
      <xdr:spPr>
        <a:xfrm>
          <a:off x="8001000" y="22342928"/>
          <a:ext cx="942857" cy="1285714"/>
        </a:xfrm>
        <a:prstGeom prst="rect">
          <a:avLst/>
        </a:prstGeom>
      </xdr:spPr>
    </xdr:pic>
    <xdr:clientData/>
  </xdr:twoCellAnchor>
  <xdr:twoCellAnchor editAs="oneCell">
    <xdr:from>
      <xdr:col>15</xdr:col>
      <xdr:colOff>40828</xdr:colOff>
      <xdr:row>1</xdr:row>
      <xdr:rowOff>13607</xdr:rowOff>
    </xdr:from>
    <xdr:to>
      <xdr:col>15</xdr:col>
      <xdr:colOff>1614667</xdr:colOff>
      <xdr:row>1</xdr:row>
      <xdr:rowOff>1563673</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9914"/>
        <a:stretch/>
      </xdr:blipFill>
      <xdr:spPr>
        <a:xfrm>
          <a:off x="34385257" y="353786"/>
          <a:ext cx="1573839" cy="1550066"/>
        </a:xfrm>
        <a:prstGeom prst="rect">
          <a:avLst/>
        </a:prstGeom>
      </xdr:spPr>
    </xdr:pic>
    <xdr:clientData/>
  </xdr:twoCellAnchor>
  <xdr:twoCellAnchor editAs="oneCell">
    <xdr:from>
      <xdr:col>2</xdr:col>
      <xdr:colOff>74086</xdr:colOff>
      <xdr:row>15</xdr:row>
      <xdr:rowOff>52917</xdr:rowOff>
    </xdr:from>
    <xdr:to>
      <xdr:col>2</xdr:col>
      <xdr:colOff>2540002</xdr:colOff>
      <xdr:row>15</xdr:row>
      <xdr:rowOff>802268</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302503" y="24193500"/>
          <a:ext cx="2465916" cy="749351"/>
        </a:xfrm>
        <a:prstGeom prst="rect">
          <a:avLst/>
        </a:prstGeom>
      </xdr:spPr>
    </xdr:pic>
    <xdr:clientData/>
  </xdr:twoCellAnchor>
  <xdr:twoCellAnchor editAs="oneCell">
    <xdr:from>
      <xdr:col>2</xdr:col>
      <xdr:colOff>592666</xdr:colOff>
      <xdr:row>14</xdr:row>
      <xdr:rowOff>178403</xdr:rowOff>
    </xdr:from>
    <xdr:to>
      <xdr:col>2</xdr:col>
      <xdr:colOff>1777999</xdr:colOff>
      <xdr:row>14</xdr:row>
      <xdr:rowOff>1350990</xdr:rowOff>
    </xdr:to>
    <xdr:pic>
      <xdr:nvPicPr>
        <xdr:cNvPr id="6" name="Picture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7818059" y="24222224"/>
          <a:ext cx="1185333" cy="1172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1120588</xdr:colOff>
          <xdr:row>0</xdr:row>
          <xdr:rowOff>68036</xdr:rowOff>
        </xdr:from>
        <xdr:to>
          <xdr:col>0</xdr:col>
          <xdr:colOff>3429000</xdr:colOff>
          <xdr:row>5</xdr:row>
          <xdr:rowOff>49688</xdr:rowOff>
        </xdr:to>
        <xdr:pic>
          <xdr:nvPicPr>
            <xdr:cNvPr id="11" name="Picture 10">
              <a:extLst>
                <a:ext uri="{FF2B5EF4-FFF2-40B4-BE49-F238E27FC236}">
                  <a16:creationId xmlns:a16="http://schemas.microsoft.com/office/drawing/2014/main" xmlns="" id="{00000000-0008-0000-0100-00000B000000}"/>
                </a:ext>
              </a:extLst>
            </xdr:cNvPr>
            <xdr:cNvPicPr>
              <a:picLocks noChangeAspect="1" noChangeArrowheads="1"/>
              <a:extLst>
                <a:ext uri="{84589F7E-364E-4C9E-8A38-B11213B215E9}">
                  <a14:cameraTool cellRange="logo" spid="_x0000_s13757"/>
                </a:ext>
              </a:extLst>
            </xdr:cNvPicPr>
          </xdr:nvPicPr>
          <xdr:blipFill rotWithShape="1">
            <a:blip xmlns:r="http://schemas.openxmlformats.org/officeDocument/2006/relationships" r:embed="rId1"/>
            <a:srcRect r="8947" b="14335"/>
            <a:stretch>
              <a:fillRect/>
            </a:stretch>
          </xdr:blipFill>
          <xdr:spPr bwMode="auto">
            <a:xfrm>
              <a:off x="1120588" y="68036"/>
              <a:ext cx="2308412" cy="14240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85725</xdr:rowOff>
        </xdr:from>
        <xdr:to>
          <xdr:col>0</xdr:col>
          <xdr:colOff>4267200</xdr:colOff>
          <xdr:row>15</xdr:row>
          <xdr:rowOff>371475</xdr:rowOff>
        </xdr:to>
        <xdr:sp macro="" textlink="">
          <xdr:nvSpPr>
            <xdr:cNvPr id="8268" name="ComboBox1" hidden="1">
              <a:extLst>
                <a:ext uri="{63B3BB69-23CF-44E3-9099-C40C66FF867C}">
                  <a14:compatExt spid="_x0000_s8268"/>
                </a:ext>
                <a:ext uri="{FF2B5EF4-FFF2-40B4-BE49-F238E27FC236}">
                  <a16:creationId xmlns:a16="http://schemas.microsoft.com/office/drawing/2014/main" xmlns="" id="{00000000-0008-0000-01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0</xdr:row>
          <xdr:rowOff>66675</xdr:rowOff>
        </xdr:from>
        <xdr:to>
          <xdr:col>0</xdr:col>
          <xdr:colOff>3429000</xdr:colOff>
          <xdr:row>5</xdr:row>
          <xdr:rowOff>47625</xdr:rowOff>
        </xdr:to>
        <xdr:pic>
          <xdr:nvPicPr>
            <xdr:cNvPr id="8689" name="Picture 10">
              <a:extLst>
                <a:ext uri="{FF2B5EF4-FFF2-40B4-BE49-F238E27FC236}">
                  <a16:creationId xmlns:a16="http://schemas.microsoft.com/office/drawing/2014/main" xmlns="" id="{00000000-0008-0000-0100-0000F1210000}"/>
                </a:ext>
              </a:extLst>
            </xdr:cNvPr>
            <xdr:cNvPicPr>
              <a:picLocks noChangeAspect="1" noChangeArrowheads="1"/>
              <a:extLst>
                <a:ext uri="{84589F7E-364E-4C9E-8A38-B11213B215E9}">
                  <a14:cameraTool cellRange="logo" spid="_x0000_s13758"/>
                </a:ext>
              </a:extLst>
            </xdr:cNvPicPr>
          </xdr:nvPicPr>
          <xdr:blipFill>
            <a:blip xmlns:r="http://schemas.openxmlformats.org/officeDocument/2006/relationships" r:embed="rId1"/>
            <a:srcRect r="8948" b="14336"/>
            <a:stretch>
              <a:fillRect/>
            </a:stretch>
          </xdr:blipFill>
          <xdr:spPr bwMode="auto">
            <a:xfrm>
              <a:off x="1123950" y="66675"/>
              <a:ext cx="2305050" cy="1428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1199030</xdr:colOff>
          <xdr:row>0</xdr:row>
          <xdr:rowOff>56029</xdr:rowOff>
        </xdr:from>
        <xdr:to>
          <xdr:col>6</xdr:col>
          <xdr:colOff>1042147</xdr:colOff>
          <xdr:row>5</xdr:row>
          <xdr:rowOff>0</xdr:rowOff>
        </xdr:to>
        <xdr:pic>
          <xdr:nvPicPr>
            <xdr:cNvPr id="3" name="Picture 2">
              <a:extLst>
                <a:ext uri="{FF2B5EF4-FFF2-40B4-BE49-F238E27FC236}">
                  <a16:creationId xmlns:a16="http://schemas.microsoft.com/office/drawing/2014/main" xmlns="" id="{00000000-0008-0000-0100-000003000000}"/>
                </a:ext>
              </a:extLst>
            </xdr:cNvPr>
            <xdr:cNvPicPr>
              <a:picLocks noChangeAspect="1" noChangeArrowheads="1"/>
              <a:extLst>
                <a:ext uri="{84589F7E-364E-4C9E-8A38-B11213B215E9}">
                  <a14:cameraTool cellRange="Admin_Logo" spid="_x0000_s13759"/>
                </a:ext>
              </a:extLst>
            </xdr:cNvPicPr>
          </xdr:nvPicPr>
          <xdr:blipFill rotWithShape="1">
            <a:blip xmlns:r="http://schemas.openxmlformats.org/officeDocument/2006/relationships" r:embed="rId2"/>
            <a:srcRect l="8219" t="6850" r="17123" b="8904"/>
            <a:stretch>
              <a:fillRect/>
            </a:stretch>
          </xdr:blipFill>
          <xdr:spPr bwMode="auto">
            <a:xfrm>
              <a:off x="10880912" y="56029"/>
              <a:ext cx="1221441" cy="13783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95907</xdr:colOff>
          <xdr:row>0</xdr:row>
          <xdr:rowOff>17080</xdr:rowOff>
        </xdr:from>
        <xdr:to>
          <xdr:col>4</xdr:col>
          <xdr:colOff>431580</xdr:colOff>
          <xdr:row>8</xdr:row>
          <xdr:rowOff>64705</xdr:rowOff>
        </xdr:to>
        <xdr:pic>
          <xdr:nvPicPr>
            <xdr:cNvPr id="2421" name="Picture 2">
              <a:extLst>
                <a:ext uri="{FF2B5EF4-FFF2-40B4-BE49-F238E27FC236}">
                  <a16:creationId xmlns:a16="http://schemas.microsoft.com/office/drawing/2014/main" xmlns="" id="{00000000-0008-0000-0200-000075090000}"/>
                </a:ext>
              </a:extLst>
            </xdr:cNvPr>
            <xdr:cNvPicPr>
              <a:picLocks noChangeAspect="1" noChangeArrowheads="1"/>
              <a:extLst>
                <a:ext uri="{84589F7E-364E-4C9E-8A38-B11213B215E9}">
                  <a14:cameraTool cellRange="logo" spid="_x0000_s18561"/>
                </a:ext>
              </a:extLst>
            </xdr:cNvPicPr>
          </xdr:nvPicPr>
          <xdr:blipFill>
            <a:blip xmlns:r="http://schemas.openxmlformats.org/officeDocument/2006/relationships" r:embed="rId1"/>
            <a:srcRect r="11366" b="13712"/>
            <a:stretch>
              <a:fillRect/>
            </a:stretch>
          </xdr:blipFill>
          <xdr:spPr bwMode="auto">
            <a:xfrm>
              <a:off x="95907" y="17080"/>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0</xdr:row>
          <xdr:rowOff>95250</xdr:rowOff>
        </xdr:from>
        <xdr:to>
          <xdr:col>12</xdr:col>
          <xdr:colOff>68916</xdr:colOff>
          <xdr:row>8</xdr:row>
          <xdr:rowOff>25774</xdr:rowOff>
        </xdr:to>
        <xdr:pic>
          <xdr:nvPicPr>
            <xdr:cNvPr id="2" name="Picture 1">
              <a:extLst>
                <a:ext uri="{FF2B5EF4-FFF2-40B4-BE49-F238E27FC236}">
                  <a16:creationId xmlns:a16="http://schemas.microsoft.com/office/drawing/2014/main" xmlns="" id="{00000000-0008-0000-0200-000002000000}"/>
                </a:ext>
              </a:extLst>
            </xdr:cNvPr>
            <xdr:cNvPicPr>
              <a:picLocks noChangeAspect="1" noChangeArrowheads="1"/>
              <a:extLst>
                <a:ext uri="{84589F7E-364E-4C9E-8A38-B11213B215E9}">
                  <a14:cameraTool cellRange="Admin_Logo" spid="_x0000_s18562"/>
                </a:ext>
              </a:extLst>
            </xdr:cNvPicPr>
          </xdr:nvPicPr>
          <xdr:blipFill rotWithShape="1">
            <a:blip xmlns:r="http://schemas.openxmlformats.org/officeDocument/2006/relationships" r:embed="rId2"/>
            <a:srcRect l="8219" t="6850" r="17123" b="8904"/>
            <a:stretch>
              <a:fillRect/>
            </a:stretch>
          </xdr:blipFill>
          <xdr:spPr bwMode="auto">
            <a:xfrm>
              <a:off x="5724525" y="95250"/>
              <a:ext cx="1221441" cy="13783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17</xdr:row>
          <xdr:rowOff>142875</xdr:rowOff>
        </xdr:from>
        <xdr:to>
          <xdr:col>0</xdr:col>
          <xdr:colOff>266700</xdr:colOff>
          <xdr:row>19</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xmlns=""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133350</xdr:rowOff>
        </xdr:from>
        <xdr:to>
          <xdr:col>0</xdr:col>
          <xdr:colOff>266700</xdr:colOff>
          <xdr:row>20</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xmlns=""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43</xdr:row>
          <xdr:rowOff>161925</xdr:rowOff>
        </xdr:from>
        <xdr:to>
          <xdr:col>0</xdr:col>
          <xdr:colOff>314325</xdr:colOff>
          <xdr:row>45</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xmlns=""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44</xdr:row>
          <xdr:rowOff>152400</xdr:rowOff>
        </xdr:from>
        <xdr:to>
          <xdr:col>0</xdr:col>
          <xdr:colOff>314325</xdr:colOff>
          <xdr:row>46</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xmlns=""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0</xdr:row>
          <xdr:rowOff>28575</xdr:rowOff>
        </xdr:from>
        <xdr:to>
          <xdr:col>13</xdr:col>
          <xdr:colOff>201010</xdr:colOff>
          <xdr:row>8</xdr:row>
          <xdr:rowOff>5260</xdr:rowOff>
        </xdr:to>
        <xdr:pic>
          <xdr:nvPicPr>
            <xdr:cNvPr id="9" name="Picture 4">
              <a:extLst>
                <a:ext uri="{FF2B5EF4-FFF2-40B4-BE49-F238E27FC236}">
                  <a16:creationId xmlns:a16="http://schemas.microsoft.com/office/drawing/2014/main" xmlns="" id="{00000000-0008-0000-0300-000009000000}"/>
                </a:ext>
              </a:extLst>
            </xdr:cNvPr>
            <xdr:cNvPicPr>
              <a:picLocks noChangeAspect="1" noChangeArrowheads="1"/>
              <a:extLst>
                <a:ext uri="{84589F7E-364E-4C9E-8A38-B11213B215E9}">
                  <a14:cameraTool cellRange="Admin_Logo" spid="_x0000_s7150"/>
                </a:ext>
              </a:extLst>
            </xdr:cNvPicPr>
          </xdr:nvPicPr>
          <xdr:blipFill>
            <a:blip xmlns:r="http://schemas.openxmlformats.org/officeDocument/2006/relationships" r:embed="rId1"/>
            <a:srcRect l="9375" t="9203" r="7813" b="8591"/>
            <a:stretch>
              <a:fillRect/>
            </a:stretch>
          </xdr:blipFill>
          <xdr:spPr bwMode="auto">
            <a:xfrm>
              <a:off x="6619875" y="28575"/>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4</xdr:col>
          <xdr:colOff>411873</xdr:colOff>
          <xdr:row>8</xdr:row>
          <xdr:rowOff>47625</xdr:rowOff>
        </xdr:to>
        <xdr:pic>
          <xdr:nvPicPr>
            <xdr:cNvPr id="11" name="Picture 2">
              <a:extLst>
                <a:ext uri="{FF2B5EF4-FFF2-40B4-BE49-F238E27FC236}">
                  <a16:creationId xmlns:a16="http://schemas.microsoft.com/office/drawing/2014/main" xmlns="" id="{00000000-0008-0000-0300-00000B000000}"/>
                </a:ext>
              </a:extLst>
            </xdr:cNvPr>
            <xdr:cNvPicPr>
              <a:picLocks noChangeAspect="1" noChangeArrowheads="1"/>
              <a:extLst>
                <a:ext uri="{84589F7E-364E-4C9E-8A38-B11213B215E9}">
                  <a14:cameraTool cellRange="logo" spid="_x0000_s7151"/>
                </a:ext>
              </a:extLst>
            </xdr:cNvPicPr>
          </xdr:nvPicPr>
          <xdr:blipFill>
            <a:blip xmlns:r="http://schemas.openxmlformats.org/officeDocument/2006/relationships" r:embed="rId2"/>
            <a:srcRect r="11366" b="13712"/>
            <a:stretch>
              <a:fillRect/>
            </a:stretch>
          </xdr:blipFill>
          <xdr:spPr bwMode="auto">
            <a:xfrm>
              <a:off x="47625" y="0"/>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0</xdr:row>
          <xdr:rowOff>28575</xdr:rowOff>
        </xdr:from>
        <xdr:to>
          <xdr:col>12</xdr:col>
          <xdr:colOff>362935</xdr:colOff>
          <xdr:row>8</xdr:row>
          <xdr:rowOff>5260</xdr:rowOff>
        </xdr:to>
        <xdr:pic>
          <xdr:nvPicPr>
            <xdr:cNvPr id="5" name="Picture 4">
              <a:extLst>
                <a:ext uri="{FF2B5EF4-FFF2-40B4-BE49-F238E27FC236}">
                  <a16:creationId xmlns:a16="http://schemas.microsoft.com/office/drawing/2014/main" xmlns="" id="{00000000-0008-0000-0400-000005000000}"/>
                </a:ext>
              </a:extLst>
            </xdr:cNvPr>
            <xdr:cNvPicPr>
              <a:picLocks noChangeAspect="1" noChangeArrowheads="1"/>
              <a:extLst>
                <a:ext uri="{84589F7E-364E-4C9E-8A38-B11213B215E9}">
                  <a14:cameraTool cellRange="Admin_Logo" spid="_x0000_s8162"/>
                </a:ext>
              </a:extLst>
            </xdr:cNvPicPr>
          </xdr:nvPicPr>
          <xdr:blipFill>
            <a:blip xmlns:r="http://schemas.openxmlformats.org/officeDocument/2006/relationships" r:embed="rId1"/>
            <a:srcRect l="9375" t="9203" r="7813" b="8591"/>
            <a:stretch>
              <a:fillRect/>
            </a:stretch>
          </xdr:blipFill>
          <xdr:spPr bwMode="auto">
            <a:xfrm>
              <a:off x="6172200" y="28575"/>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364248</xdr:colOff>
          <xdr:row>8</xdr:row>
          <xdr:rowOff>47625</xdr:rowOff>
        </xdr:to>
        <xdr:pic>
          <xdr:nvPicPr>
            <xdr:cNvPr id="6" name="Picture 2">
              <a:extLst>
                <a:ext uri="{FF2B5EF4-FFF2-40B4-BE49-F238E27FC236}">
                  <a16:creationId xmlns:a16="http://schemas.microsoft.com/office/drawing/2014/main" xmlns="" id="{00000000-0008-0000-0400-000006000000}"/>
                </a:ext>
              </a:extLst>
            </xdr:cNvPr>
            <xdr:cNvPicPr>
              <a:picLocks noChangeAspect="1" noChangeArrowheads="1"/>
              <a:extLst>
                <a:ext uri="{84589F7E-364E-4C9E-8A38-B11213B215E9}">
                  <a14:cameraTool cellRange="logo" spid="_x0000_s8163"/>
                </a:ext>
              </a:extLst>
            </xdr:cNvPicPr>
          </xdr:nvPicPr>
          <xdr:blipFill>
            <a:blip xmlns:r="http://schemas.openxmlformats.org/officeDocument/2006/relationships" r:embed="rId2"/>
            <a:srcRect r="11366" b="13712"/>
            <a:stretch>
              <a:fillRect/>
            </a:stretch>
          </xdr:blipFill>
          <xdr:spPr bwMode="auto">
            <a:xfrm>
              <a:off x="0" y="0"/>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25</xdr:row>
          <xdr:rowOff>133350</xdr:rowOff>
        </xdr:from>
        <xdr:to>
          <xdr:col>2</xdr:col>
          <xdr:colOff>609600</xdr:colOff>
          <xdr:row>27</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xmlns=""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25</xdr:row>
          <xdr:rowOff>142875</xdr:rowOff>
        </xdr:from>
        <xdr:to>
          <xdr:col>6</xdr:col>
          <xdr:colOff>171450</xdr:colOff>
          <xdr:row>27</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xmlns=""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25</xdr:row>
          <xdr:rowOff>142875</xdr:rowOff>
        </xdr:from>
        <xdr:to>
          <xdr:col>10</xdr:col>
          <xdr:colOff>57150</xdr:colOff>
          <xdr:row>27</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xmlns=""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152400</xdr:rowOff>
        </xdr:from>
        <xdr:to>
          <xdr:col>2</xdr:col>
          <xdr:colOff>180975</xdr:colOff>
          <xdr:row>82</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xmlns=""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142875</xdr:rowOff>
        </xdr:from>
        <xdr:to>
          <xdr:col>2</xdr:col>
          <xdr:colOff>180975</xdr:colOff>
          <xdr:row>83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xmlns=""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133350</xdr:rowOff>
        </xdr:from>
        <xdr:to>
          <xdr:col>2</xdr:col>
          <xdr:colOff>180975</xdr:colOff>
          <xdr:row>84</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xmlns=""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83</xdr:row>
          <xdr:rowOff>123825</xdr:rowOff>
        </xdr:from>
        <xdr:to>
          <xdr:col>2</xdr:col>
          <xdr:colOff>180975</xdr:colOff>
          <xdr:row>85</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xmlns=""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68</xdr:row>
          <xdr:rowOff>133350</xdr:rowOff>
        </xdr:from>
        <xdr:to>
          <xdr:col>3</xdr:col>
          <xdr:colOff>409575</xdr:colOff>
          <xdr:row>70</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xmlns=""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69</xdr:row>
          <xdr:rowOff>142875</xdr:rowOff>
        </xdr:from>
        <xdr:to>
          <xdr:col>3</xdr:col>
          <xdr:colOff>409575</xdr:colOff>
          <xdr:row>71</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xmlns=""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70</xdr:row>
          <xdr:rowOff>142875</xdr:rowOff>
        </xdr:from>
        <xdr:to>
          <xdr:col>3</xdr:col>
          <xdr:colOff>409575</xdr:colOff>
          <xdr:row>72</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xmlns=""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0</xdr:row>
          <xdr:rowOff>57150</xdr:rowOff>
        </xdr:from>
        <xdr:to>
          <xdr:col>12</xdr:col>
          <xdr:colOff>429610</xdr:colOff>
          <xdr:row>8</xdr:row>
          <xdr:rowOff>33835</xdr:rowOff>
        </xdr:to>
        <xdr:pic>
          <xdr:nvPicPr>
            <xdr:cNvPr id="16" name="Picture 4">
              <a:extLst>
                <a:ext uri="{FF2B5EF4-FFF2-40B4-BE49-F238E27FC236}">
                  <a16:creationId xmlns:a16="http://schemas.microsoft.com/office/drawing/2014/main" xmlns="" id="{00000000-0008-0000-0500-000010000000}"/>
                </a:ext>
              </a:extLst>
            </xdr:cNvPr>
            <xdr:cNvPicPr>
              <a:picLocks noChangeAspect="1" noChangeArrowheads="1"/>
              <a:extLst>
                <a:ext uri="{84589F7E-364E-4C9E-8A38-B11213B215E9}">
                  <a14:cameraTool cellRange="Admin_Logo" spid="_x0000_s13181"/>
                </a:ext>
              </a:extLst>
            </xdr:cNvPicPr>
          </xdr:nvPicPr>
          <xdr:blipFill>
            <a:blip xmlns:r="http://schemas.openxmlformats.org/officeDocument/2006/relationships" r:embed="rId1"/>
            <a:srcRect l="9375" t="9203" r="7813" b="8591"/>
            <a:stretch>
              <a:fillRect/>
            </a:stretch>
          </xdr:blipFill>
          <xdr:spPr bwMode="auto">
            <a:xfrm>
              <a:off x="5991225" y="57150"/>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28575</xdr:rowOff>
        </xdr:from>
        <xdr:to>
          <xdr:col>3</xdr:col>
          <xdr:colOff>859548</xdr:colOff>
          <xdr:row>8</xdr:row>
          <xdr:rowOff>76200</xdr:rowOff>
        </xdr:to>
        <xdr:pic>
          <xdr:nvPicPr>
            <xdr:cNvPr id="17" name="Picture 2">
              <a:extLst>
                <a:ext uri="{FF2B5EF4-FFF2-40B4-BE49-F238E27FC236}">
                  <a16:creationId xmlns:a16="http://schemas.microsoft.com/office/drawing/2014/main" xmlns="" id="{00000000-0008-0000-0500-000011000000}"/>
                </a:ext>
              </a:extLst>
            </xdr:cNvPr>
            <xdr:cNvPicPr>
              <a:picLocks noChangeAspect="1" noChangeArrowheads="1"/>
              <a:extLst>
                <a:ext uri="{84589F7E-364E-4C9E-8A38-B11213B215E9}">
                  <a14:cameraTool cellRange="logo" spid="_x0000_s13182"/>
                </a:ext>
              </a:extLst>
            </xdr:cNvPicPr>
          </xdr:nvPicPr>
          <xdr:blipFill>
            <a:blip xmlns:r="http://schemas.openxmlformats.org/officeDocument/2006/relationships" r:embed="rId2"/>
            <a:srcRect r="11366" b="13712"/>
            <a:stretch>
              <a:fillRect/>
            </a:stretch>
          </xdr:blipFill>
          <xdr:spPr bwMode="auto">
            <a:xfrm>
              <a:off x="0" y="28575"/>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ugene@mainet.co.za" TargetMode="External"/><Relationship Id="rId7" Type="http://schemas.openxmlformats.org/officeDocument/2006/relationships/hyperlink" Target="mailto:elsa@sapphirebrokers.co.za" TargetMode="External"/><Relationship Id="rId2" Type="http://schemas.openxmlformats.org/officeDocument/2006/relationships/hyperlink" Target="mailto:info@smitk.co.za" TargetMode="External"/><Relationship Id="rId1" Type="http://schemas.openxmlformats.org/officeDocument/2006/relationships/hyperlink" Target="mailto:info@zcp.co.za" TargetMode="External"/><Relationship Id="rId6" Type="http://schemas.openxmlformats.org/officeDocument/2006/relationships/hyperlink" Target="mailto:hein@sapphirebrokers.co,.za" TargetMode="External"/><Relationship Id="rId5" Type="http://schemas.openxmlformats.org/officeDocument/2006/relationships/hyperlink" Target="mailto:pietere@smitk.co.za" TargetMode="External"/><Relationship Id="rId4" Type="http://schemas.openxmlformats.org/officeDocument/2006/relationships/hyperlink" Target="mailto:eugene@mainet.co.za"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4.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8"/>
  <sheetViews>
    <sheetView topLeftCell="A20" zoomScale="70" zoomScaleNormal="70" workbookViewId="0">
      <selection activeCell="A38" sqref="A38"/>
    </sheetView>
  </sheetViews>
  <sheetFormatPr defaultRowHeight="12.75" x14ac:dyDescent="0.2"/>
  <cols>
    <col min="1" max="1" width="30.28515625" style="48" customWidth="1"/>
    <col min="2" max="2" width="78.140625" style="48" customWidth="1"/>
    <col min="3" max="4" width="41.85546875" style="48" customWidth="1"/>
    <col min="5" max="5" width="87.140625" style="48" bestFit="1" customWidth="1"/>
    <col min="6" max="6" width="41.85546875" style="225" customWidth="1"/>
    <col min="7" max="9" width="41.85546875" style="48" customWidth="1"/>
    <col min="10" max="10" width="9.140625" style="48"/>
    <col min="11" max="11" width="31.85546875" style="48" customWidth="1"/>
    <col min="12" max="12" width="16.85546875" style="49" customWidth="1"/>
    <col min="13" max="14" width="9.140625" style="48"/>
    <col min="15" max="15" width="37.5703125" style="48" customWidth="1"/>
    <col min="16" max="16" width="27.28515625" style="48" customWidth="1"/>
    <col min="17" max="16384" width="9.140625" style="48"/>
  </cols>
  <sheetData>
    <row r="1" spans="1:16" ht="27" thickBot="1" x14ac:dyDescent="0.45">
      <c r="A1" s="231" t="s">
        <v>370</v>
      </c>
      <c r="B1" s="231"/>
      <c r="C1" s="231"/>
      <c r="D1" s="231"/>
      <c r="E1" s="231"/>
      <c r="F1" s="231"/>
      <c r="G1" s="231"/>
      <c r="H1" s="231"/>
      <c r="I1" s="231"/>
      <c r="J1" s="52"/>
      <c r="K1" s="53"/>
      <c r="L1" s="62"/>
      <c r="O1" s="233" t="s">
        <v>453</v>
      </c>
      <c r="P1" s="233"/>
    </row>
    <row r="2" spans="1:16" ht="144" customHeight="1" x14ac:dyDescent="0.25">
      <c r="A2" s="52"/>
      <c r="B2" s="53" t="s">
        <v>320</v>
      </c>
      <c r="C2" s="53"/>
      <c r="D2" s="53"/>
      <c r="E2" s="70" t="s">
        <v>324</v>
      </c>
      <c r="F2" s="70" t="s">
        <v>325</v>
      </c>
      <c r="G2" s="70" t="s">
        <v>326</v>
      </c>
      <c r="H2" s="70" t="s">
        <v>327</v>
      </c>
      <c r="I2" s="70" t="s">
        <v>328</v>
      </c>
      <c r="J2" s="54" t="s">
        <v>315</v>
      </c>
      <c r="K2" s="63" t="s">
        <v>173</v>
      </c>
      <c r="L2" s="64">
        <v>0</v>
      </c>
      <c r="O2" s="48" t="s">
        <v>171</v>
      </c>
    </row>
    <row r="3" spans="1:16" ht="144" customHeight="1" x14ac:dyDescent="0.2">
      <c r="A3" s="54" t="s">
        <v>3</v>
      </c>
      <c r="B3" s="48" t="s">
        <v>268</v>
      </c>
      <c r="C3" s="50"/>
      <c r="D3" s="50">
        <v>15415</v>
      </c>
      <c r="E3" s="71" t="s">
        <v>329</v>
      </c>
      <c r="F3" s="71" t="s">
        <v>330</v>
      </c>
      <c r="G3" s="71" t="s">
        <v>331</v>
      </c>
      <c r="H3" s="71" t="s">
        <v>332</v>
      </c>
      <c r="I3" s="48" t="s">
        <v>333</v>
      </c>
      <c r="J3" s="54"/>
      <c r="L3" s="64">
        <v>5000000</v>
      </c>
    </row>
    <row r="4" spans="1:16" ht="144" customHeight="1" x14ac:dyDescent="0.2">
      <c r="A4" s="54"/>
      <c r="B4" s="48" t="s">
        <v>270</v>
      </c>
      <c r="C4" s="50"/>
      <c r="D4" s="50">
        <v>38838</v>
      </c>
      <c r="E4" s="71"/>
      <c r="F4" s="71"/>
      <c r="G4" s="71"/>
      <c r="J4" s="54"/>
      <c r="L4" s="64">
        <v>10000000</v>
      </c>
    </row>
    <row r="5" spans="1:16" ht="144" customHeight="1" x14ac:dyDescent="0.2">
      <c r="A5" s="54"/>
      <c r="B5" s="48" t="s">
        <v>276</v>
      </c>
      <c r="C5" s="50"/>
      <c r="D5" s="50">
        <v>12774</v>
      </c>
      <c r="E5" s="71" t="s">
        <v>334</v>
      </c>
      <c r="F5" s="71" t="s">
        <v>335</v>
      </c>
      <c r="G5" s="71" t="s">
        <v>336</v>
      </c>
      <c r="I5" s="48" t="s">
        <v>337</v>
      </c>
      <c r="J5" s="54"/>
      <c r="L5" s="64">
        <v>15000000</v>
      </c>
    </row>
    <row r="6" spans="1:16" ht="144" customHeight="1" x14ac:dyDescent="0.2">
      <c r="A6" s="54"/>
      <c r="B6" s="48" t="s">
        <v>269</v>
      </c>
      <c r="C6" s="50"/>
      <c r="D6" s="50">
        <v>1325</v>
      </c>
      <c r="E6" s="71" t="s">
        <v>338</v>
      </c>
      <c r="F6" s="71" t="s">
        <v>339</v>
      </c>
      <c r="G6" s="71" t="s">
        <v>340</v>
      </c>
      <c r="I6" s="48" t="s">
        <v>341</v>
      </c>
      <c r="J6" s="54"/>
      <c r="L6" s="64">
        <v>20000000</v>
      </c>
    </row>
    <row r="7" spans="1:16" ht="144" customHeight="1" x14ac:dyDescent="0.2">
      <c r="A7" s="54"/>
      <c r="B7" s="91" t="s">
        <v>435</v>
      </c>
      <c r="C7" s="50"/>
      <c r="D7" s="50">
        <v>29627</v>
      </c>
      <c r="E7" s="71" t="s">
        <v>437</v>
      </c>
      <c r="F7" s="71" t="s">
        <v>437</v>
      </c>
      <c r="G7" s="71" t="s">
        <v>436</v>
      </c>
      <c r="I7" s="48" t="s">
        <v>378</v>
      </c>
      <c r="J7" s="54"/>
      <c r="L7" s="64">
        <v>25000000</v>
      </c>
    </row>
    <row r="8" spans="1:16" ht="144" customHeight="1" x14ac:dyDescent="0.2">
      <c r="A8" s="54"/>
      <c r="B8" s="48" t="s">
        <v>271</v>
      </c>
      <c r="C8" s="50"/>
      <c r="D8" s="50">
        <v>29627</v>
      </c>
      <c r="E8" s="71" t="s">
        <v>439</v>
      </c>
      <c r="F8" s="71" t="s">
        <v>439</v>
      </c>
      <c r="G8" s="226" t="s">
        <v>438</v>
      </c>
      <c r="H8" s="225"/>
      <c r="I8" s="48" t="s">
        <v>377</v>
      </c>
      <c r="J8" s="54"/>
      <c r="L8" s="64" t="s">
        <v>440</v>
      </c>
    </row>
    <row r="9" spans="1:16" ht="144" customHeight="1" x14ac:dyDescent="0.25">
      <c r="A9" s="54"/>
      <c r="B9" s="48" t="s">
        <v>273</v>
      </c>
      <c r="C9" s="50"/>
      <c r="D9" s="50">
        <v>44928</v>
      </c>
      <c r="E9" s="71" t="s">
        <v>342</v>
      </c>
      <c r="F9" s="71" t="s">
        <v>343</v>
      </c>
      <c r="G9" s="226" t="s">
        <v>344</v>
      </c>
      <c r="H9" s="226" t="s">
        <v>345</v>
      </c>
      <c r="I9" s="48" t="s">
        <v>346</v>
      </c>
      <c r="J9" s="54"/>
      <c r="K9" s="63" t="s">
        <v>174</v>
      </c>
      <c r="L9" s="64">
        <v>0</v>
      </c>
    </row>
    <row r="10" spans="1:16" ht="144" customHeight="1" x14ac:dyDescent="0.2">
      <c r="A10" s="54"/>
      <c r="B10" s="30" t="s">
        <v>274</v>
      </c>
      <c r="C10" s="50"/>
      <c r="D10" s="50">
        <v>46257</v>
      </c>
      <c r="E10" s="71" t="s">
        <v>347</v>
      </c>
      <c r="F10" s="71" t="s">
        <v>348</v>
      </c>
      <c r="G10" s="226" t="s">
        <v>349</v>
      </c>
      <c r="H10" s="226" t="s">
        <v>350</v>
      </c>
      <c r="I10" s="48" t="s">
        <v>351</v>
      </c>
      <c r="J10" s="54"/>
      <c r="L10" s="64">
        <v>5000000</v>
      </c>
    </row>
    <row r="11" spans="1:16" ht="144" customHeight="1" x14ac:dyDescent="0.2">
      <c r="A11" s="54"/>
      <c r="B11" s="48" t="s">
        <v>272</v>
      </c>
      <c r="C11" s="50"/>
      <c r="D11" s="50">
        <v>7709</v>
      </c>
      <c r="E11" s="71" t="s">
        <v>352</v>
      </c>
      <c r="F11" s="71" t="s">
        <v>353</v>
      </c>
      <c r="G11" s="225" t="s">
        <v>354</v>
      </c>
      <c r="H11" s="225"/>
      <c r="I11" s="48" t="s">
        <v>355</v>
      </c>
      <c r="J11" s="54"/>
      <c r="L11" s="64">
        <v>10000000</v>
      </c>
    </row>
    <row r="12" spans="1:16" ht="144" customHeight="1" x14ac:dyDescent="0.2">
      <c r="A12" s="54"/>
      <c r="B12" s="48" t="s">
        <v>376</v>
      </c>
      <c r="C12" s="50"/>
      <c r="D12" s="50">
        <v>11184</v>
      </c>
      <c r="E12" s="71" t="s">
        <v>356</v>
      </c>
      <c r="F12" s="71" t="s">
        <v>357</v>
      </c>
      <c r="G12" s="226" t="s">
        <v>358</v>
      </c>
      <c r="H12" s="226" t="s">
        <v>359</v>
      </c>
      <c r="I12" s="48" t="s">
        <v>360</v>
      </c>
      <c r="J12" s="54"/>
      <c r="L12" s="49">
        <v>15000000</v>
      </c>
    </row>
    <row r="13" spans="1:16" ht="144" customHeight="1" x14ac:dyDescent="0.2">
      <c r="A13" s="54"/>
      <c r="B13" s="48" t="s">
        <v>171</v>
      </c>
      <c r="C13" s="50"/>
      <c r="D13" s="50">
        <v>43148</v>
      </c>
      <c r="E13" s="71" t="s">
        <v>137</v>
      </c>
      <c r="F13" s="71" t="s">
        <v>0</v>
      </c>
      <c r="G13" s="226" t="s">
        <v>361</v>
      </c>
      <c r="H13" s="226" t="s">
        <v>362</v>
      </c>
      <c r="I13" s="48" t="s">
        <v>363</v>
      </c>
      <c r="J13" s="54"/>
      <c r="L13" s="49">
        <v>20000000</v>
      </c>
    </row>
    <row r="14" spans="1:16" ht="144" customHeight="1" x14ac:dyDescent="0.2">
      <c r="A14" s="54"/>
      <c r="B14" s="91" t="s">
        <v>580</v>
      </c>
      <c r="C14" s="50"/>
      <c r="D14" s="50">
        <v>29955</v>
      </c>
      <c r="E14" s="71" t="s">
        <v>581</v>
      </c>
      <c r="F14" s="71"/>
      <c r="G14" s="226" t="s">
        <v>582</v>
      </c>
      <c r="H14" s="226" t="s">
        <v>583</v>
      </c>
      <c r="I14" s="91" t="s">
        <v>584</v>
      </c>
      <c r="J14" s="54"/>
      <c r="L14" s="49">
        <v>25000000</v>
      </c>
    </row>
    <row r="15" spans="1:16" ht="144" customHeight="1" x14ac:dyDescent="0.2">
      <c r="A15" s="54"/>
      <c r="B15" s="91" t="s">
        <v>601</v>
      </c>
      <c r="C15" s="50"/>
      <c r="D15" s="50">
        <v>44964</v>
      </c>
      <c r="E15" s="71" t="s">
        <v>602</v>
      </c>
      <c r="F15" s="71" t="s">
        <v>603</v>
      </c>
      <c r="G15" s="226" t="s">
        <v>604</v>
      </c>
      <c r="H15" s="226" t="s">
        <v>605</v>
      </c>
      <c r="I15" s="91" t="s">
        <v>606</v>
      </c>
      <c r="J15" s="54"/>
      <c r="L15" s="64" t="s">
        <v>440</v>
      </c>
    </row>
    <row r="16" spans="1:16" ht="144" customHeight="1" x14ac:dyDescent="0.2">
      <c r="A16" s="54"/>
      <c r="B16" s="91" t="s">
        <v>589</v>
      </c>
      <c r="C16" s="50"/>
      <c r="D16" s="50">
        <v>2562</v>
      </c>
      <c r="E16" s="71" t="s">
        <v>590</v>
      </c>
      <c r="F16" s="71"/>
      <c r="G16" s="226" t="s">
        <v>594</v>
      </c>
      <c r="H16" s="226"/>
      <c r="I16" s="91" t="s">
        <v>593</v>
      </c>
      <c r="J16" s="54"/>
    </row>
    <row r="17" spans="1:12" ht="144" customHeight="1" x14ac:dyDescent="0.25">
      <c r="A17" s="54"/>
      <c r="B17" s="48" t="s">
        <v>275</v>
      </c>
      <c r="C17" s="51"/>
      <c r="D17" s="51">
        <v>24709</v>
      </c>
      <c r="E17" s="71" t="s">
        <v>364</v>
      </c>
      <c r="F17" s="71" t="s">
        <v>365</v>
      </c>
      <c r="G17" s="226" t="s">
        <v>366</v>
      </c>
      <c r="H17" s="226"/>
      <c r="I17" s="48" t="s">
        <v>367</v>
      </c>
      <c r="J17" s="54"/>
      <c r="K17" s="63" t="s">
        <v>165</v>
      </c>
      <c r="L17" s="65">
        <v>0</v>
      </c>
    </row>
    <row r="18" spans="1:12" ht="15" x14ac:dyDescent="0.25">
      <c r="A18" s="54"/>
      <c r="F18" s="48"/>
      <c r="J18" s="54"/>
      <c r="L18" s="65">
        <v>5000000</v>
      </c>
    </row>
    <row r="19" spans="1:12" ht="13.5" thickBot="1" x14ac:dyDescent="0.25">
      <c r="A19" s="229" t="s">
        <v>321</v>
      </c>
      <c r="B19" s="230"/>
      <c r="C19" s="55"/>
      <c r="D19" s="55"/>
      <c r="E19" s="69"/>
      <c r="F19" s="69"/>
      <c r="G19" s="69"/>
      <c r="H19" s="69"/>
      <c r="I19" s="69"/>
      <c r="J19" s="54"/>
      <c r="L19" s="64"/>
    </row>
    <row r="20" spans="1:12" ht="15" x14ac:dyDescent="0.25">
      <c r="A20" s="52" t="s">
        <v>318</v>
      </c>
      <c r="B20" s="53" t="s">
        <v>319</v>
      </c>
      <c r="C20" s="53"/>
      <c r="D20" s="53"/>
      <c r="F20" s="48"/>
      <c r="J20" s="54"/>
      <c r="K20" s="63" t="s">
        <v>166</v>
      </c>
      <c r="L20" s="64">
        <v>0</v>
      </c>
    </row>
    <row r="21" spans="1:12" ht="63.75" x14ac:dyDescent="0.2">
      <c r="A21" s="59" t="s">
        <v>601</v>
      </c>
      <c r="B21" s="56" t="s">
        <v>608</v>
      </c>
      <c r="C21" s="57"/>
      <c r="D21" s="57"/>
      <c r="E21" s="57"/>
      <c r="F21" s="57"/>
      <c r="G21" s="57"/>
      <c r="H21" s="57"/>
      <c r="I21" s="57"/>
      <c r="J21" s="54"/>
      <c r="L21" s="64">
        <v>2500000</v>
      </c>
    </row>
    <row r="22" spans="1:12" x14ac:dyDescent="0.2">
      <c r="A22" s="58"/>
      <c r="B22" s="57"/>
      <c r="F22" s="48"/>
      <c r="J22" s="54"/>
      <c r="L22" s="64">
        <v>5000000</v>
      </c>
    </row>
    <row r="23" spans="1:12" x14ac:dyDescent="0.2">
      <c r="A23" s="54"/>
      <c r="B23" s="57"/>
      <c r="F23" s="48"/>
      <c r="J23" s="54"/>
      <c r="L23" s="64"/>
    </row>
    <row r="24" spans="1:12" ht="15" x14ac:dyDescent="0.25">
      <c r="A24" s="54"/>
      <c r="B24" s="56"/>
      <c r="F24" s="48"/>
      <c r="J24" s="54"/>
      <c r="K24" s="63" t="s">
        <v>167</v>
      </c>
      <c r="L24" s="64">
        <v>0</v>
      </c>
    </row>
    <row r="25" spans="1:12" ht="38.25" x14ac:dyDescent="0.2">
      <c r="A25" s="59" t="s">
        <v>322</v>
      </c>
      <c r="B25" s="56" t="s">
        <v>284</v>
      </c>
      <c r="F25" s="48"/>
      <c r="J25" s="54"/>
      <c r="L25" s="64">
        <v>5000000</v>
      </c>
    </row>
    <row r="26" spans="1:12" ht="13.5" thickBot="1" x14ac:dyDescent="0.25">
      <c r="A26" s="60"/>
      <c r="B26" s="61"/>
      <c r="C26" s="61"/>
      <c r="D26" s="61"/>
      <c r="F26" s="48"/>
      <c r="J26" s="54"/>
      <c r="L26" s="64">
        <v>10000000</v>
      </c>
    </row>
    <row r="27" spans="1:12" x14ac:dyDescent="0.2">
      <c r="A27" s="232" t="s">
        <v>454</v>
      </c>
      <c r="B27" s="232"/>
      <c r="F27" s="48"/>
      <c r="J27" s="54"/>
      <c r="L27" s="64">
        <v>15000000</v>
      </c>
    </row>
    <row r="28" spans="1:12" ht="27" thickBot="1" x14ac:dyDescent="0.45">
      <c r="A28" s="231" t="s">
        <v>368</v>
      </c>
      <c r="B28" s="231"/>
      <c r="C28" s="231"/>
      <c r="D28" s="231"/>
      <c r="E28" s="231"/>
      <c r="F28" s="231"/>
      <c r="G28" s="231"/>
      <c r="H28" s="231"/>
      <c r="I28" s="231"/>
      <c r="J28" s="54"/>
      <c r="L28" s="64"/>
    </row>
    <row r="29" spans="1:12" ht="15" x14ac:dyDescent="0.25">
      <c r="A29" s="72" t="s">
        <v>369</v>
      </c>
      <c r="B29" s="72" t="s">
        <v>592</v>
      </c>
      <c r="C29" s="72" t="s">
        <v>370</v>
      </c>
      <c r="D29" s="72" t="s">
        <v>371</v>
      </c>
      <c r="E29" s="72" t="s">
        <v>328</v>
      </c>
      <c r="F29" s="72" t="s">
        <v>372</v>
      </c>
      <c r="G29" s="73" t="s">
        <v>373</v>
      </c>
      <c r="H29" s="74" t="s">
        <v>374</v>
      </c>
      <c r="J29" s="54"/>
      <c r="L29" s="64"/>
    </row>
    <row r="30" spans="1:12" ht="26.25" x14ac:dyDescent="0.25">
      <c r="A30" s="75" t="s">
        <v>614</v>
      </c>
      <c r="B30" s="30" t="s">
        <v>375</v>
      </c>
      <c r="C30" s="30" t="s">
        <v>601</v>
      </c>
      <c r="D30" s="30"/>
      <c r="E30" s="228" t="s">
        <v>615</v>
      </c>
      <c r="F30" s="223" t="s">
        <v>616</v>
      </c>
      <c r="G30" s="76" t="s">
        <v>607</v>
      </c>
      <c r="H30" s="77">
        <v>2014</v>
      </c>
      <c r="J30" s="54"/>
      <c r="K30" s="66" t="s">
        <v>129</v>
      </c>
      <c r="L30" s="64">
        <v>0</v>
      </c>
    </row>
    <row r="31" spans="1:12" ht="25.5" x14ac:dyDescent="0.2">
      <c r="A31" s="75" t="s">
        <v>591</v>
      </c>
      <c r="B31" s="30" t="s">
        <v>375</v>
      </c>
      <c r="C31" s="91" t="s">
        <v>589</v>
      </c>
      <c r="D31" s="30"/>
      <c r="E31" t="s">
        <v>593</v>
      </c>
      <c r="F31" s="224" t="s">
        <v>594</v>
      </c>
      <c r="G31" s="76" t="s">
        <v>590</v>
      </c>
      <c r="H31" s="77">
        <v>2004</v>
      </c>
      <c r="J31" s="54"/>
      <c r="L31" s="64">
        <v>1000000</v>
      </c>
    </row>
    <row r="32" spans="1:12" ht="14.25" x14ac:dyDescent="0.2">
      <c r="A32" s="75" t="s">
        <v>586</v>
      </c>
      <c r="B32" s="30" t="s">
        <v>375</v>
      </c>
      <c r="C32" s="48" t="s">
        <v>580</v>
      </c>
      <c r="D32" s="30"/>
      <c r="E32" t="s">
        <v>585</v>
      </c>
      <c r="F32" s="223" t="s">
        <v>587</v>
      </c>
      <c r="G32" s="76" t="s">
        <v>581</v>
      </c>
      <c r="H32" s="77">
        <v>2016</v>
      </c>
      <c r="J32" s="54"/>
      <c r="L32" s="64">
        <v>2500000</v>
      </c>
    </row>
    <row r="33" spans="1:12" ht="25.5" x14ac:dyDescent="0.2">
      <c r="A33" s="75" t="s">
        <v>577</v>
      </c>
      <c r="B33" s="30" t="s">
        <v>375</v>
      </c>
      <c r="C33" s="48" t="s">
        <v>171</v>
      </c>
      <c r="D33" s="30"/>
      <c r="E33" t="s">
        <v>525</v>
      </c>
      <c r="F33" s="223" t="s">
        <v>526</v>
      </c>
      <c r="G33" s="76" t="s">
        <v>527</v>
      </c>
      <c r="H33" s="77">
        <v>2022</v>
      </c>
      <c r="J33" s="54"/>
      <c r="L33" s="64"/>
    </row>
    <row r="34" spans="1:12" ht="15" x14ac:dyDescent="0.25">
      <c r="A34" s="75" t="s">
        <v>597</v>
      </c>
      <c r="B34" s="30" t="s">
        <v>375</v>
      </c>
      <c r="C34" s="30" t="s">
        <v>171</v>
      </c>
      <c r="D34" s="30"/>
      <c r="E34" s="227" t="s">
        <v>598</v>
      </c>
      <c r="F34" s="223" t="s">
        <v>599</v>
      </c>
      <c r="G34" s="76" t="s">
        <v>600</v>
      </c>
      <c r="H34" s="77">
        <v>2005</v>
      </c>
      <c r="J34" s="54"/>
      <c r="K34" s="63" t="s">
        <v>168</v>
      </c>
      <c r="L34" s="64">
        <v>0</v>
      </c>
    </row>
    <row r="35" spans="1:12" ht="14.25" x14ac:dyDescent="0.2">
      <c r="A35" s="75" t="s">
        <v>580</v>
      </c>
      <c r="B35" s="30" t="s">
        <v>375</v>
      </c>
      <c r="C35" s="30" t="s">
        <v>580</v>
      </c>
      <c r="D35" s="30"/>
      <c r="E35" t="s">
        <v>584</v>
      </c>
      <c r="F35" s="223" t="s">
        <v>588</v>
      </c>
      <c r="G35" s="76" t="s">
        <v>581</v>
      </c>
      <c r="H35" s="77">
        <v>2004</v>
      </c>
      <c r="J35" s="54"/>
      <c r="L35" s="64">
        <v>2500000</v>
      </c>
    </row>
    <row r="36" spans="1:12" ht="14.25" x14ac:dyDescent="0.2">
      <c r="A36" s="75" t="s">
        <v>609</v>
      </c>
      <c r="B36" s="30" t="s">
        <v>375</v>
      </c>
      <c r="C36" s="48" t="s">
        <v>171</v>
      </c>
      <c r="D36" s="30" t="s">
        <v>579</v>
      </c>
      <c r="E36" t="s">
        <v>610</v>
      </c>
      <c r="F36" s="30" t="s">
        <v>611</v>
      </c>
      <c r="G36" s="76" t="s">
        <v>612</v>
      </c>
      <c r="H36" s="77">
        <v>2009</v>
      </c>
      <c r="J36" s="54"/>
      <c r="L36" s="64">
        <v>5000000</v>
      </c>
    </row>
    <row r="37" spans="1:12" ht="25.5" x14ac:dyDescent="0.2">
      <c r="A37" s="75" t="s">
        <v>483</v>
      </c>
      <c r="B37" s="30" t="s">
        <v>375</v>
      </c>
      <c r="C37" s="48" t="s">
        <v>171</v>
      </c>
      <c r="D37" s="30"/>
      <c r="E37" t="s">
        <v>456</v>
      </c>
      <c r="F37" s="223" t="s">
        <v>361</v>
      </c>
      <c r="G37" s="76" t="s">
        <v>137</v>
      </c>
      <c r="H37" s="77">
        <v>2018</v>
      </c>
      <c r="J37" s="54"/>
      <c r="L37" s="64"/>
    </row>
    <row r="38" spans="1:12" ht="26.25" x14ac:dyDescent="0.25">
      <c r="A38" s="75" t="s">
        <v>454</v>
      </c>
      <c r="B38" s="30" t="s">
        <v>375</v>
      </c>
      <c r="C38" s="48" t="s">
        <v>171</v>
      </c>
      <c r="D38" s="30"/>
      <c r="E38" t="s">
        <v>455</v>
      </c>
      <c r="F38" s="223" t="s">
        <v>473</v>
      </c>
      <c r="G38" s="76" t="s">
        <v>137</v>
      </c>
      <c r="H38" s="77">
        <v>2012</v>
      </c>
      <c r="J38" s="54"/>
      <c r="K38" s="63" t="s">
        <v>127</v>
      </c>
      <c r="L38" s="64">
        <v>0</v>
      </c>
    </row>
    <row r="39" spans="1:12" ht="14.25" x14ac:dyDescent="0.2">
      <c r="A39" s="75"/>
      <c r="B39" s="30"/>
      <c r="C39" s="30"/>
      <c r="D39" s="30"/>
      <c r="E39"/>
      <c r="F39" s="223"/>
      <c r="G39" s="76"/>
      <c r="H39" s="77"/>
      <c r="J39" s="54"/>
      <c r="L39" s="64">
        <v>2500000</v>
      </c>
    </row>
    <row r="40" spans="1:12" ht="14.25" x14ac:dyDescent="0.2">
      <c r="A40" s="75"/>
      <c r="B40" s="30"/>
      <c r="C40" s="30"/>
      <c r="D40" s="30"/>
      <c r="E40"/>
      <c r="F40" s="223"/>
      <c r="G40" s="76"/>
      <c r="H40" s="77"/>
      <c r="J40" s="54"/>
      <c r="L40" s="64"/>
    </row>
    <row r="41" spans="1:12" ht="15" x14ac:dyDescent="0.25">
      <c r="A41" s="75"/>
      <c r="B41" s="30"/>
      <c r="D41" s="30"/>
      <c r="E41"/>
      <c r="F41" s="223"/>
      <c r="G41" s="76"/>
      <c r="H41" s="77"/>
      <c r="J41" s="54"/>
      <c r="K41" s="66" t="s">
        <v>175</v>
      </c>
      <c r="L41" s="64">
        <v>0</v>
      </c>
    </row>
    <row r="42" spans="1:12" ht="14.25" x14ac:dyDescent="0.2">
      <c r="A42" s="75"/>
      <c r="B42" s="30"/>
      <c r="D42" s="30"/>
      <c r="E42"/>
      <c r="F42" s="223"/>
      <c r="G42" s="76"/>
      <c r="H42" s="77"/>
      <c r="J42" s="54"/>
      <c r="L42" s="64">
        <v>5000000</v>
      </c>
    </row>
    <row r="43" spans="1:12" ht="14.25" x14ac:dyDescent="0.2">
      <c r="A43" s="75"/>
      <c r="B43" s="30"/>
      <c r="D43" s="30"/>
      <c r="E43"/>
      <c r="F43" s="223"/>
      <c r="G43" s="76"/>
      <c r="H43" s="77"/>
      <c r="J43" s="54"/>
      <c r="L43" s="64"/>
    </row>
    <row r="44" spans="1:12" ht="15" x14ac:dyDescent="0.25">
      <c r="A44" s="75"/>
      <c r="B44" s="30"/>
      <c r="C44" s="30"/>
      <c r="D44" s="30"/>
      <c r="E44"/>
      <c r="F44" s="223"/>
      <c r="G44" s="76"/>
      <c r="H44" s="77"/>
      <c r="J44" s="54"/>
      <c r="K44" s="63" t="s">
        <v>170</v>
      </c>
      <c r="L44" s="64">
        <v>0</v>
      </c>
    </row>
    <row r="45" spans="1:12" ht="15" thickBot="1" x14ac:dyDescent="0.25">
      <c r="A45" s="75"/>
      <c r="B45" s="30"/>
      <c r="D45" s="30"/>
      <c r="E45"/>
      <c r="F45" s="223"/>
      <c r="G45" s="76"/>
      <c r="H45" s="77"/>
      <c r="J45" s="60"/>
      <c r="L45" s="64">
        <v>2500000</v>
      </c>
    </row>
    <row r="46" spans="1:12" ht="14.25" x14ac:dyDescent="0.2">
      <c r="A46" s="75"/>
      <c r="B46" s="30"/>
      <c r="D46" s="30"/>
      <c r="E46"/>
      <c r="F46" s="223"/>
      <c r="G46" s="76"/>
      <c r="H46" s="77"/>
      <c r="L46" s="64">
        <v>5000000</v>
      </c>
    </row>
    <row r="47" spans="1:12" ht="15" thickBot="1" x14ac:dyDescent="0.25">
      <c r="A47" s="75"/>
      <c r="B47" s="30"/>
      <c r="D47" s="30"/>
      <c r="E47"/>
      <c r="F47" s="223"/>
      <c r="G47" s="76"/>
      <c r="H47" s="77"/>
      <c r="K47" s="61"/>
      <c r="L47" s="67">
        <v>7500000</v>
      </c>
    </row>
    <row r="48" spans="1:12" ht="14.25" x14ac:dyDescent="0.2">
      <c r="A48" s="75"/>
      <c r="B48" s="30"/>
      <c r="C48" s="30"/>
      <c r="D48" s="30"/>
      <c r="E48"/>
      <c r="F48" s="223"/>
      <c r="G48" s="76"/>
      <c r="H48" s="77"/>
    </row>
    <row r="49" spans="1:12" ht="14.25" x14ac:dyDescent="0.2">
      <c r="A49" s="75"/>
      <c r="B49" s="30"/>
      <c r="C49" s="30"/>
      <c r="D49" s="30"/>
      <c r="E49"/>
      <c r="F49" s="223"/>
      <c r="G49" s="76"/>
      <c r="H49" s="77"/>
      <c r="K49" s="57" t="s">
        <v>169</v>
      </c>
      <c r="L49" s="49">
        <v>0</v>
      </c>
    </row>
    <row r="50" spans="1:12" ht="14.25" x14ac:dyDescent="0.2">
      <c r="A50" s="75"/>
      <c r="B50" s="30"/>
      <c r="C50" s="30"/>
      <c r="D50" s="30"/>
      <c r="E50"/>
      <c r="F50" s="223"/>
      <c r="G50" s="76"/>
      <c r="H50" s="77"/>
      <c r="L50" s="49">
        <v>10000000</v>
      </c>
    </row>
    <row r="51" spans="1:12" ht="14.25" x14ac:dyDescent="0.2">
      <c r="A51" s="75"/>
      <c r="B51" s="30"/>
      <c r="D51" s="30"/>
      <c r="E51"/>
      <c r="F51" s="223"/>
      <c r="G51" s="76"/>
      <c r="H51" s="77"/>
      <c r="L51" s="49">
        <v>12500000</v>
      </c>
    </row>
    <row r="52" spans="1:12" ht="14.25" x14ac:dyDescent="0.2">
      <c r="A52" s="75"/>
      <c r="B52" s="30"/>
      <c r="C52" s="30"/>
      <c r="D52" s="30"/>
      <c r="E52"/>
      <c r="F52" s="223"/>
      <c r="G52" s="76"/>
      <c r="H52" s="77"/>
      <c r="L52" s="49">
        <v>15000000</v>
      </c>
    </row>
    <row r="53" spans="1:12" ht="14.25" x14ac:dyDescent="0.2">
      <c r="A53" s="75"/>
      <c r="B53" s="30"/>
      <c r="C53" s="30"/>
      <c r="D53" s="30"/>
      <c r="E53"/>
      <c r="F53" s="223"/>
      <c r="G53" s="76"/>
      <c r="H53" s="77"/>
      <c r="L53" s="49">
        <v>17500000</v>
      </c>
    </row>
    <row r="54" spans="1:12" ht="14.25" x14ac:dyDescent="0.2">
      <c r="A54" s="75"/>
      <c r="B54" s="30"/>
      <c r="D54" s="30"/>
      <c r="E54"/>
      <c r="F54" s="223"/>
      <c r="G54" s="76"/>
      <c r="H54" s="77"/>
      <c r="L54" s="49">
        <v>20000000</v>
      </c>
    </row>
    <row r="55" spans="1:12" ht="14.25" x14ac:dyDescent="0.2">
      <c r="A55" s="75"/>
      <c r="B55" s="30"/>
      <c r="D55" s="30"/>
      <c r="E55"/>
      <c r="F55" s="223"/>
      <c r="G55" s="76"/>
      <c r="H55" s="77"/>
      <c r="L55" s="49">
        <v>22500000</v>
      </c>
    </row>
    <row r="56" spans="1:12" ht="14.25" x14ac:dyDescent="0.2">
      <c r="A56" s="75"/>
      <c r="B56" s="30"/>
      <c r="C56" s="30"/>
      <c r="D56" s="30"/>
      <c r="E56"/>
      <c r="F56" s="223"/>
      <c r="G56" s="76"/>
      <c r="H56" s="77"/>
    </row>
    <row r="57" spans="1:12" ht="14.25" x14ac:dyDescent="0.2">
      <c r="A57" s="75"/>
      <c r="B57" s="30"/>
      <c r="D57" s="30"/>
      <c r="E57"/>
      <c r="F57" s="223"/>
      <c r="G57" s="76"/>
      <c r="H57" s="77"/>
      <c r="K57" s="48" t="s">
        <v>441</v>
      </c>
      <c r="L57" s="49">
        <v>0</v>
      </c>
    </row>
    <row r="58" spans="1:12" ht="14.25" x14ac:dyDescent="0.2">
      <c r="A58" s="75"/>
      <c r="B58" s="30"/>
      <c r="D58" s="30"/>
      <c r="E58"/>
      <c r="F58" s="223"/>
      <c r="G58" s="76"/>
      <c r="H58" s="77"/>
      <c r="L58" s="49">
        <v>2500000</v>
      </c>
    </row>
    <row r="59" spans="1:12" ht="14.25" x14ac:dyDescent="0.2">
      <c r="A59" s="75"/>
      <c r="B59" s="30"/>
      <c r="C59" s="30"/>
      <c r="D59" s="30"/>
      <c r="E59"/>
      <c r="F59" s="223"/>
      <c r="G59" s="76"/>
      <c r="H59" s="77"/>
      <c r="L59" s="49">
        <v>5000000</v>
      </c>
    </row>
    <row r="60" spans="1:12" ht="14.25" x14ac:dyDescent="0.2">
      <c r="A60" s="75"/>
      <c r="B60" s="30"/>
      <c r="C60" s="30"/>
      <c r="D60" s="30"/>
      <c r="E60"/>
      <c r="F60" s="223"/>
      <c r="G60" s="76"/>
      <c r="H60" s="77"/>
    </row>
    <row r="61" spans="1:12" ht="14.25" x14ac:dyDescent="0.2">
      <c r="A61" s="75"/>
      <c r="B61" s="30"/>
      <c r="D61" s="30"/>
      <c r="E61"/>
      <c r="F61" s="223"/>
      <c r="G61" s="76"/>
      <c r="H61" s="77"/>
      <c r="K61" s="48" t="s">
        <v>442</v>
      </c>
      <c r="L61" s="49">
        <v>0</v>
      </c>
    </row>
    <row r="62" spans="1:12" ht="14.25" x14ac:dyDescent="0.2">
      <c r="A62" s="75"/>
      <c r="B62" s="30"/>
      <c r="D62" s="30"/>
      <c r="E62"/>
      <c r="F62" s="223"/>
      <c r="G62" s="76"/>
      <c r="H62" s="77"/>
      <c r="L62" s="49">
        <v>5000000</v>
      </c>
    </row>
    <row r="63" spans="1:12" ht="14.25" x14ac:dyDescent="0.2">
      <c r="A63" s="78"/>
      <c r="B63" s="30"/>
      <c r="C63" s="30"/>
      <c r="D63" s="30"/>
      <c r="E63"/>
      <c r="F63" s="223"/>
      <c r="G63" s="76"/>
      <c r="H63" s="77"/>
    </row>
    <row r="64" spans="1:12" ht="14.25" x14ac:dyDescent="0.2">
      <c r="A64" s="75"/>
      <c r="B64" s="30"/>
      <c r="D64" s="30"/>
      <c r="E64"/>
      <c r="F64" s="223"/>
      <c r="G64" s="76"/>
      <c r="H64" s="77"/>
      <c r="K64" s="48" t="s">
        <v>443</v>
      </c>
      <c r="L64" s="49">
        <v>0</v>
      </c>
    </row>
    <row r="65" spans="1:12" ht="14.25" x14ac:dyDescent="0.2">
      <c r="A65" s="75"/>
      <c r="B65" s="30"/>
      <c r="D65" s="30"/>
      <c r="E65"/>
      <c r="F65" s="223"/>
      <c r="G65" s="76"/>
      <c r="H65" s="77"/>
      <c r="L65" s="49">
        <v>1000000</v>
      </c>
    </row>
    <row r="66" spans="1:12" ht="14.25" x14ac:dyDescent="0.2">
      <c r="A66" s="75"/>
      <c r="B66" s="30"/>
      <c r="D66" s="30"/>
      <c r="E66"/>
      <c r="F66" s="223"/>
      <c r="G66" s="76"/>
      <c r="H66" s="77"/>
    </row>
    <row r="67" spans="1:12" ht="14.25" x14ac:dyDescent="0.2">
      <c r="A67" s="75"/>
      <c r="B67" s="30"/>
      <c r="D67" s="30"/>
      <c r="E67"/>
      <c r="F67" s="223"/>
      <c r="G67" s="76"/>
      <c r="H67" s="77"/>
      <c r="L67" s="48"/>
    </row>
    <row r="68" spans="1:12" ht="14.25" x14ac:dyDescent="0.2">
      <c r="A68" s="75"/>
      <c r="B68" s="30"/>
      <c r="D68" s="30"/>
      <c r="E68"/>
      <c r="F68" s="223"/>
      <c r="G68" s="76"/>
      <c r="H68" s="77"/>
    </row>
    <row r="69" spans="1:12" ht="14.25" x14ac:dyDescent="0.2">
      <c r="A69" s="75"/>
      <c r="B69" s="30"/>
      <c r="D69" s="30"/>
      <c r="E69"/>
      <c r="F69" s="223"/>
      <c r="G69" s="76"/>
      <c r="H69" s="77"/>
    </row>
    <row r="70" spans="1:12" ht="14.25" x14ac:dyDescent="0.2">
      <c r="A70" s="75"/>
      <c r="B70" s="30"/>
      <c r="C70" s="30"/>
      <c r="D70" s="30"/>
      <c r="E70"/>
      <c r="F70" s="223"/>
      <c r="G70" s="76"/>
      <c r="H70" s="77"/>
    </row>
    <row r="71" spans="1:12" ht="14.25" x14ac:dyDescent="0.2">
      <c r="A71" s="75"/>
      <c r="B71" s="30"/>
      <c r="D71" s="30"/>
      <c r="E71"/>
      <c r="F71" s="223"/>
      <c r="G71" s="76"/>
      <c r="H71" s="77"/>
    </row>
    <row r="72" spans="1:12" ht="14.25" x14ac:dyDescent="0.2">
      <c r="A72" s="75"/>
      <c r="B72" s="30"/>
      <c r="C72" s="30"/>
      <c r="D72" s="30"/>
      <c r="E72"/>
      <c r="F72" s="223"/>
      <c r="G72" s="76"/>
      <c r="H72" s="77"/>
    </row>
    <row r="73" spans="1:12" ht="14.25" x14ac:dyDescent="0.2">
      <c r="A73" s="75"/>
      <c r="B73" s="30"/>
      <c r="C73" s="30"/>
      <c r="D73" s="30"/>
      <c r="E73"/>
      <c r="F73" s="223"/>
      <c r="G73" s="76"/>
      <c r="H73" s="77"/>
    </row>
    <row r="74" spans="1:12" ht="14.25" x14ac:dyDescent="0.2">
      <c r="A74" s="75"/>
      <c r="B74" s="30"/>
      <c r="D74" s="30"/>
      <c r="E74"/>
      <c r="F74" s="223"/>
      <c r="G74" s="76"/>
      <c r="H74" s="77"/>
    </row>
    <row r="75" spans="1:12" ht="14.25" x14ac:dyDescent="0.2">
      <c r="A75" s="75"/>
      <c r="B75" s="30"/>
      <c r="D75" s="30"/>
      <c r="E75"/>
      <c r="F75" s="223"/>
      <c r="G75" s="76"/>
      <c r="H75" s="77"/>
    </row>
    <row r="76" spans="1:12" ht="14.25" x14ac:dyDescent="0.2">
      <c r="A76" s="75"/>
      <c r="B76" s="30"/>
      <c r="D76" s="30"/>
      <c r="E76"/>
      <c r="F76" s="223"/>
      <c r="G76" s="76"/>
      <c r="H76" s="77"/>
    </row>
    <row r="77" spans="1:12" ht="14.25" x14ac:dyDescent="0.2">
      <c r="A77" s="75"/>
      <c r="B77" s="30"/>
      <c r="D77" s="30"/>
      <c r="E77"/>
      <c r="F77" s="223"/>
      <c r="G77" s="76"/>
      <c r="H77" s="77"/>
    </row>
    <row r="78" spans="1:12" ht="14.25" x14ac:dyDescent="0.2">
      <c r="A78" s="75"/>
      <c r="B78" s="30"/>
      <c r="C78" s="30"/>
      <c r="D78" s="30"/>
      <c r="E78"/>
      <c r="F78" s="223"/>
      <c r="G78" s="76"/>
      <c r="H78" s="77"/>
    </row>
  </sheetData>
  <sheetProtection algorithmName="SHA-512" hashValue="ZpwpRDA/W4IeOlOzhV41sNkCSFumAUrTVTPDNuboZ7eSRAt802tOcWyvPfj2w2M/vp1TCdt3rxHxWMtuTALOvQ==" saltValue="WGA+siaYXLW+W9Psr0t1tQ==" spinCount="100000" sheet="1" objects="1" scenarios="1"/>
  <autoFilter ref="A29:H29">
    <sortState ref="A30:H38">
      <sortCondition ref="A29"/>
    </sortState>
  </autoFilter>
  <sortState ref="A18:B21">
    <sortCondition ref="A18:A21"/>
  </sortState>
  <mergeCells count="5">
    <mergeCell ref="A19:B19"/>
    <mergeCell ref="A28:I28"/>
    <mergeCell ref="A1:I1"/>
    <mergeCell ref="A27:B27"/>
    <mergeCell ref="O1:P1"/>
  </mergeCells>
  <conditionalFormatting sqref="A30:A37 A39:A78">
    <cfRule type="expression" dxfId="1" priority="3">
      <formula>IF(VLOOKUP(C30,$A$82:$B$90,2,FALSE)=B30,TRUE,FALSE)</formula>
    </cfRule>
  </conditionalFormatting>
  <conditionalFormatting sqref="A38">
    <cfRule type="expression" dxfId="0" priority="1">
      <formula>IF(VLOOKUP(C38,$A$81:$B$86,2,FALSE)=B38,TRUE,FALSE)</formula>
    </cfRule>
  </conditionalFormatting>
  <hyperlinks>
    <hyperlink ref="I17" r:id="rId1"/>
    <hyperlink ref="I12" r:id="rId2"/>
    <hyperlink ref="E31" r:id="rId3"/>
    <hyperlink ref="I16" r:id="rId4"/>
    <hyperlink ref="E34" r:id="rId5"/>
    <hyperlink ref="I15" r:id="rId6"/>
    <hyperlink ref="E30" r:id="rId7"/>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outlinePr summaryBelow="0" summaryRight="0"/>
    <pageSetUpPr fitToPage="1"/>
  </sheetPr>
  <dimension ref="A1:I842"/>
  <sheetViews>
    <sheetView view="pageBreakPreview" zoomScale="85" zoomScaleNormal="85" zoomScaleSheetLayoutView="85" workbookViewId="0">
      <selection activeCell="A15" sqref="A15:G15"/>
    </sheetView>
  </sheetViews>
  <sheetFormatPr defaultColWidth="9.140625" defaultRowHeight="10.5" outlineLevelRow="3" x14ac:dyDescent="0.15"/>
  <cols>
    <col min="1" max="1" width="64.140625" style="8" customWidth="1"/>
    <col min="2" max="2" width="17" style="190" customWidth="1"/>
    <col min="3" max="3" width="31.28515625" style="191" customWidth="1"/>
    <col min="4" max="4" width="12.7109375" style="192" customWidth="1"/>
    <col min="5" max="5" width="20" style="191" customWidth="1"/>
    <col min="6" max="6" width="20.7109375" style="8" customWidth="1"/>
    <col min="7" max="7" width="27.85546875" style="191" customWidth="1"/>
    <col min="8" max="8" width="9.140625" style="8"/>
    <col min="9" max="9" width="9.140625" style="8" hidden="1" customWidth="1"/>
    <col min="10" max="16384" width="9.140625" style="8"/>
  </cols>
  <sheetData>
    <row r="1" spans="1:7" ht="27.75" customHeight="1" x14ac:dyDescent="0.15">
      <c r="A1" s="241"/>
      <c r="B1" s="421" t="s">
        <v>267</v>
      </c>
      <c r="C1" s="421"/>
      <c r="D1" s="421"/>
      <c r="E1" s="421"/>
      <c r="F1" s="418"/>
      <c r="G1" s="418"/>
    </row>
    <row r="2" spans="1:7" ht="27.75" customHeight="1" x14ac:dyDescent="0.15">
      <c r="A2" s="241"/>
      <c r="B2" s="419" t="str">
        <f>IF(VLOOKUP(Broker_House,Lists!$B$2:$I$17,4,FALSE)="","",VLOOKUP(Broker_House,Lists!$B$2:$I$17,4,FALSE))</f>
        <v>18 Hiden Road, Bloukrans Building, 5th Floor, Lynnwood Bridge, Pretoria, 0081</v>
      </c>
      <c r="C2" s="419"/>
      <c r="D2" s="419"/>
      <c r="E2" s="419"/>
      <c r="F2" s="418"/>
      <c r="G2" s="418"/>
    </row>
    <row r="3" spans="1:7" ht="20.100000000000001" customHeight="1" x14ac:dyDescent="0.2">
      <c r="A3" s="241"/>
      <c r="B3" s="420" t="str">
        <f>IF(IF(B2="","",VLOOKUP(Broker_House,Lists!$B$2:$I$17,5,FALSE))=0,"",IF(B2="","",VLOOKUP(Broker_House,Lists!$B$2:$I$17,5,FALSE)))</f>
        <v>P.O.Box 50745, Moreleta Village, Pretoria, 0097</v>
      </c>
      <c r="C3" s="420"/>
      <c r="D3" s="420"/>
      <c r="E3" s="420"/>
      <c r="F3" s="418"/>
      <c r="G3" s="418"/>
    </row>
    <row r="4" spans="1:7" ht="20.100000000000001" customHeight="1" x14ac:dyDescent="0.2">
      <c r="A4" s="241"/>
      <c r="B4" s="328" t="str">
        <f>IF(B2="","",IF(VLOOKUP(Broker_House,Lists!$B$2:$I$17,7,FALSE)="",CONCATENATE("Tel: ",VLOOKUP(Broker_House,Lists!$B$2:$I$17,6,FALSE)," / E-mail: ",VLOOKUP(Broker_House,Lists!$B$2:$I$17,8,FALSE)),CONCATENATE("Tel: ",VLOOKUP(Broker_House,Lists!$B$2:$I$17,6,FALSE)," / Fax : ",VLOOKUP(Broker_House,Lists!$B$2:$I$17,7,FALSE)," / E-mail: ",VLOOKUP(Broker_House,Lists!$B$2:$I$17,8,FALSE))))</f>
        <v>Tel: 012 881 4580 / Fax : 086 573 3657 / E-mail: infop@smitk.co.za</v>
      </c>
      <c r="C4" s="328"/>
      <c r="D4" s="328"/>
      <c r="E4" s="328"/>
      <c r="F4" s="418"/>
      <c r="G4" s="418"/>
    </row>
    <row r="5" spans="1:7" ht="20.100000000000001" customHeight="1" x14ac:dyDescent="0.2">
      <c r="A5" s="241"/>
      <c r="B5" s="328" t="str">
        <f>IF(B2="","",CONCATENATE("FSP No: ",VLOOKUP(Broker_House,Lists!$B$2:$I$17,3,FALSE)))</f>
        <v>FSP No: 43148</v>
      </c>
      <c r="C5" s="328"/>
      <c r="D5" s="328"/>
      <c r="E5" s="328"/>
      <c r="F5" s="418"/>
      <c r="G5" s="418"/>
    </row>
    <row r="6" spans="1:7" ht="20.100000000000001" customHeight="1" x14ac:dyDescent="0.2">
      <c r="A6" s="108" t="str">
        <f>CONCATENATE("Advising Broker - FSP No. ",VLOOKUP(Broker_House,Lists!$B$2:$D$17,3,FALSE))</f>
        <v>Advising Broker - FSP No. 43148</v>
      </c>
      <c r="B6" s="260"/>
      <c r="C6" s="260"/>
      <c r="D6" s="260"/>
      <c r="E6" s="260"/>
      <c r="F6" s="260" t="str">
        <f>IF(Broker_House=Lists!$O$2,"","Administrator - FSP No. 43148")</f>
        <v/>
      </c>
      <c r="G6" s="260"/>
    </row>
    <row r="7" spans="1:7" ht="20.100000000000001" customHeight="1" thickBot="1" x14ac:dyDescent="0.25">
      <c r="A7" s="111"/>
      <c r="B7" s="111"/>
      <c r="C7" s="111"/>
      <c r="D7" s="111"/>
      <c r="E7" s="111"/>
      <c r="F7" s="111"/>
      <c r="G7" s="111"/>
    </row>
    <row r="8" spans="1:7" s="112" customFormat="1" ht="20.100000000000001" customHeight="1" outlineLevel="1" x14ac:dyDescent="0.2">
      <c r="A8" s="422" t="s">
        <v>172</v>
      </c>
      <c r="B8" s="422"/>
      <c r="C8" s="422"/>
      <c r="D8" s="422"/>
      <c r="E8" s="422"/>
      <c r="F8" s="422"/>
      <c r="G8" s="422"/>
    </row>
    <row r="9" spans="1:7" s="112" customFormat="1" ht="20.100000000000001" customHeight="1" outlineLevel="1" x14ac:dyDescent="0.2">
      <c r="A9" s="422" t="s">
        <v>461</v>
      </c>
      <c r="B9" s="422"/>
      <c r="C9" s="422"/>
      <c r="D9" s="422"/>
      <c r="E9" s="422"/>
      <c r="F9" s="422"/>
      <c r="G9" s="422"/>
    </row>
    <row r="10" spans="1:7" s="112" customFormat="1" ht="20.100000000000001" customHeight="1" outlineLevel="1" x14ac:dyDescent="0.2">
      <c r="A10" s="422" t="s">
        <v>138</v>
      </c>
      <c r="B10" s="422"/>
      <c r="C10" s="422"/>
      <c r="D10" s="422"/>
      <c r="E10" s="422"/>
      <c r="F10" s="422"/>
      <c r="G10" s="422"/>
    </row>
    <row r="11" spans="1:7" s="112" customFormat="1" ht="20.25" customHeight="1" outlineLevel="1" x14ac:dyDescent="0.2">
      <c r="A11" s="422" t="s">
        <v>1</v>
      </c>
      <c r="B11" s="422"/>
      <c r="C11" s="422"/>
      <c r="D11" s="422"/>
      <c r="E11" s="422"/>
      <c r="F11" s="422"/>
      <c r="G11" s="422"/>
    </row>
    <row r="12" spans="1:7" s="112" customFormat="1" ht="20.100000000000001" customHeight="1" outlineLevel="1" x14ac:dyDescent="0.2">
      <c r="A12" s="422" t="s">
        <v>135</v>
      </c>
      <c r="B12" s="422"/>
      <c r="C12" s="422"/>
      <c r="D12" s="422"/>
      <c r="E12" s="422"/>
      <c r="F12" s="422"/>
      <c r="G12" s="422"/>
    </row>
    <row r="13" spans="1:7" s="112" customFormat="1" ht="20.100000000000001" customHeight="1" thickBot="1" x14ac:dyDescent="0.25">
      <c r="A13" s="423" t="s">
        <v>2</v>
      </c>
      <c r="B13" s="423"/>
      <c r="C13" s="423"/>
      <c r="D13" s="423"/>
      <c r="E13" s="423"/>
      <c r="F13" s="423"/>
      <c r="G13" s="423"/>
    </row>
    <row r="14" spans="1:7" s="112" customFormat="1" ht="29.25" customHeight="1" thickBot="1" x14ac:dyDescent="0.25">
      <c r="A14" s="424" t="s">
        <v>596</v>
      </c>
      <c r="B14" s="424"/>
      <c r="C14" s="424"/>
      <c r="D14" s="424"/>
      <c r="E14" s="424"/>
      <c r="F14" s="424"/>
      <c r="G14" s="424"/>
    </row>
    <row r="15" spans="1:7" s="113" customFormat="1" ht="30" customHeight="1" thickBot="1" x14ac:dyDescent="0.25">
      <c r="A15" s="424" t="s">
        <v>132</v>
      </c>
      <c r="B15" s="424"/>
      <c r="C15" s="424"/>
      <c r="D15" s="424"/>
      <c r="E15" s="424"/>
      <c r="F15" s="424"/>
      <c r="G15" s="424"/>
    </row>
    <row r="16" spans="1:7" s="114" customFormat="1" ht="30" customHeight="1" x14ac:dyDescent="0.2">
      <c r="A16" s="208" t="s">
        <v>3</v>
      </c>
      <c r="B16" s="438" t="str">
        <f>VLOOKUP(Broker_Name,Broker_Table,3,FALSE)</f>
        <v>Smit &amp; Kie Pretoria Brokers (Pty) Ltd</v>
      </c>
      <c r="C16" s="439"/>
      <c r="D16" s="439"/>
      <c r="E16" s="440"/>
      <c r="F16" s="209" t="s">
        <v>4</v>
      </c>
      <c r="G16" s="210"/>
    </row>
    <row r="17" spans="1:7" s="115" customFormat="1" ht="30" hidden="1" customHeight="1" x14ac:dyDescent="0.2">
      <c r="A17" s="211" t="s">
        <v>5</v>
      </c>
      <c r="B17" s="441"/>
      <c r="C17" s="442"/>
      <c r="D17" s="442"/>
      <c r="E17" s="442"/>
      <c r="F17" s="442"/>
      <c r="G17" s="442"/>
    </row>
    <row r="18" spans="1:7" s="114" customFormat="1" ht="30" customHeight="1" x14ac:dyDescent="0.2">
      <c r="A18" s="92" t="s">
        <v>6</v>
      </c>
      <c r="B18" s="427"/>
      <c r="C18" s="427"/>
      <c r="D18" s="427"/>
      <c r="E18" s="427"/>
      <c r="F18" s="427"/>
      <c r="G18" s="430"/>
    </row>
    <row r="19" spans="1:7" s="114" customFormat="1" ht="30" customHeight="1" x14ac:dyDescent="0.2">
      <c r="A19" s="92" t="s">
        <v>7</v>
      </c>
      <c r="B19" s="427"/>
      <c r="C19" s="427"/>
      <c r="D19" s="427"/>
      <c r="E19" s="427"/>
      <c r="F19" s="427"/>
      <c r="G19" s="430"/>
    </row>
    <row r="20" spans="1:7" s="114" customFormat="1" ht="30" customHeight="1" x14ac:dyDescent="0.2">
      <c r="A20" s="92" t="s">
        <v>8</v>
      </c>
      <c r="B20" s="427"/>
      <c r="C20" s="427"/>
      <c r="D20" s="427"/>
      <c r="E20" s="428" t="s">
        <v>9</v>
      </c>
      <c r="F20" s="429"/>
      <c r="G20" s="212"/>
    </row>
    <row r="21" spans="1:7" s="114" customFormat="1" ht="30" customHeight="1" x14ac:dyDescent="0.2">
      <c r="A21" s="92" t="s">
        <v>10</v>
      </c>
      <c r="B21" s="427"/>
      <c r="C21" s="427"/>
      <c r="D21" s="427"/>
      <c r="E21" s="428" t="s">
        <v>11</v>
      </c>
      <c r="F21" s="429"/>
      <c r="G21" s="213"/>
    </row>
    <row r="22" spans="1:7" s="114" customFormat="1" ht="30" customHeight="1" x14ac:dyDescent="0.2">
      <c r="A22" s="92" t="s">
        <v>12</v>
      </c>
      <c r="B22" s="427"/>
      <c r="C22" s="427"/>
      <c r="D22" s="427"/>
      <c r="E22" s="428" t="s">
        <v>489</v>
      </c>
      <c r="F22" s="429"/>
      <c r="G22" s="213"/>
    </row>
    <row r="23" spans="1:7" s="114" customFormat="1" ht="30" customHeight="1" x14ac:dyDescent="0.2">
      <c r="A23" s="92" t="s">
        <v>13</v>
      </c>
      <c r="B23" s="446"/>
      <c r="C23" s="427"/>
      <c r="D23" s="427"/>
      <c r="E23" s="428" t="s">
        <v>14</v>
      </c>
      <c r="F23" s="429"/>
      <c r="G23" s="212"/>
    </row>
    <row r="24" spans="1:7" s="114" customFormat="1" ht="30" customHeight="1" thickBot="1" x14ac:dyDescent="0.25">
      <c r="A24" s="92" t="s">
        <v>504</v>
      </c>
      <c r="B24" s="427"/>
      <c r="C24" s="427"/>
      <c r="D24" s="427"/>
      <c r="E24" s="428" t="s">
        <v>15</v>
      </c>
      <c r="F24" s="429"/>
      <c r="G24" s="213"/>
    </row>
    <row r="25" spans="1:7" s="114" customFormat="1" ht="30" customHeight="1" thickBot="1" x14ac:dyDescent="0.25">
      <c r="A25" s="424" t="s">
        <v>450</v>
      </c>
      <c r="B25" s="424"/>
      <c r="C25" s="424"/>
      <c r="D25" s="424"/>
      <c r="E25" s="424"/>
      <c r="F25" s="424"/>
      <c r="G25" s="424"/>
    </row>
    <row r="26" spans="1:7" s="114" customFormat="1" ht="30" customHeight="1" x14ac:dyDescent="0.2">
      <c r="A26" s="92" t="s">
        <v>467</v>
      </c>
      <c r="B26" s="463" t="s">
        <v>296</v>
      </c>
      <c r="C26" s="464"/>
      <c r="D26" s="465" t="s">
        <v>451</v>
      </c>
      <c r="E26" s="466"/>
      <c r="F26" s="465" t="s">
        <v>452</v>
      </c>
      <c r="G26" s="472"/>
    </row>
    <row r="27" spans="1:7" s="114" customFormat="1" ht="30" customHeight="1" x14ac:dyDescent="0.2">
      <c r="A27" s="101" t="s">
        <v>19</v>
      </c>
      <c r="B27" s="467" t="s">
        <v>19</v>
      </c>
      <c r="C27" s="468"/>
      <c r="D27" s="467" t="s">
        <v>19</v>
      </c>
      <c r="E27" s="471"/>
      <c r="F27" s="467" t="s">
        <v>19</v>
      </c>
      <c r="G27" s="468"/>
    </row>
    <row r="28" spans="1:7" s="114" customFormat="1" ht="30" customHeight="1" x14ac:dyDescent="0.2">
      <c r="A28" s="101" t="s">
        <v>19</v>
      </c>
      <c r="B28" s="467" t="s">
        <v>19</v>
      </c>
      <c r="C28" s="468"/>
      <c r="D28" s="467" t="s">
        <v>19</v>
      </c>
      <c r="E28" s="471"/>
      <c r="F28" s="467" t="s">
        <v>19</v>
      </c>
      <c r="G28" s="468"/>
    </row>
    <row r="29" spans="1:7" s="114" customFormat="1" ht="30" customHeight="1" x14ac:dyDescent="0.2">
      <c r="A29" s="101" t="s">
        <v>19</v>
      </c>
      <c r="B29" s="469" t="s">
        <v>19</v>
      </c>
      <c r="C29" s="470"/>
      <c r="D29" s="467" t="s">
        <v>19</v>
      </c>
      <c r="E29" s="471"/>
      <c r="F29" s="467" t="s">
        <v>19</v>
      </c>
      <c r="G29" s="468"/>
    </row>
    <row r="30" spans="1:7" s="114" customFormat="1" ht="30" customHeight="1" x14ac:dyDescent="0.2">
      <c r="A30" s="101" t="s">
        <v>19</v>
      </c>
      <c r="B30" s="469" t="s">
        <v>19</v>
      </c>
      <c r="C30" s="470"/>
      <c r="D30" s="469" t="s">
        <v>19</v>
      </c>
      <c r="E30" s="470"/>
      <c r="F30" s="467" t="s">
        <v>19</v>
      </c>
      <c r="G30" s="468"/>
    </row>
    <row r="31" spans="1:7" s="114" customFormat="1" ht="30" customHeight="1" x14ac:dyDescent="0.2">
      <c r="A31" s="92" t="s">
        <v>16</v>
      </c>
      <c r="B31" s="430"/>
      <c r="C31" s="431"/>
      <c r="D31" s="431"/>
      <c r="E31" s="431"/>
      <c r="F31" s="431"/>
      <c r="G31" s="431"/>
    </row>
    <row r="32" spans="1:7" s="114" customFormat="1" ht="30" customHeight="1" x14ac:dyDescent="0.2">
      <c r="A32" s="92" t="s">
        <v>17</v>
      </c>
      <c r="B32" s="432"/>
      <c r="C32" s="432"/>
      <c r="D32" s="432"/>
      <c r="E32" s="432"/>
      <c r="F32" s="432"/>
      <c r="G32" s="433"/>
    </row>
    <row r="33" spans="1:7" s="114" customFormat="1" ht="30" customHeight="1" x14ac:dyDescent="0.2">
      <c r="A33" s="92" t="s">
        <v>18</v>
      </c>
      <c r="B33" s="432" t="s">
        <v>19</v>
      </c>
      <c r="C33" s="432"/>
      <c r="D33" s="432"/>
      <c r="E33" s="432"/>
      <c r="F33" s="432"/>
      <c r="G33" s="433"/>
    </row>
    <row r="34" spans="1:7" s="114" customFormat="1" ht="30" customHeight="1" x14ac:dyDescent="0.2">
      <c r="A34" s="92" t="s">
        <v>20</v>
      </c>
      <c r="B34" s="432" t="s">
        <v>19</v>
      </c>
      <c r="C34" s="432"/>
      <c r="D34" s="432"/>
      <c r="E34" s="432"/>
      <c r="F34" s="432"/>
      <c r="G34" s="433"/>
    </row>
    <row r="35" spans="1:7" s="113" customFormat="1" ht="30" customHeight="1" collapsed="1" x14ac:dyDescent="0.2">
      <c r="A35" s="96" t="s">
        <v>21</v>
      </c>
      <c r="B35" s="447" t="s">
        <v>22</v>
      </c>
      <c r="C35" s="447"/>
      <c r="D35" s="447"/>
      <c r="E35" s="447"/>
      <c r="F35" s="447"/>
      <c r="G35" s="448"/>
    </row>
    <row r="36" spans="1:7" s="113" customFormat="1" ht="30" hidden="1" customHeight="1" outlineLevel="3" thickTop="1" x14ac:dyDescent="0.2">
      <c r="A36" s="455" t="s">
        <v>23</v>
      </c>
      <c r="B36" s="449" t="s">
        <v>24</v>
      </c>
      <c r="C36" s="450"/>
      <c r="D36" s="451" t="s">
        <v>84</v>
      </c>
      <c r="E36" s="452"/>
      <c r="F36" s="116" t="s">
        <v>25</v>
      </c>
      <c r="G36" s="117"/>
    </row>
    <row r="37" spans="1:7" s="113" customFormat="1" ht="30" hidden="1" customHeight="1" outlineLevel="3" x14ac:dyDescent="0.2">
      <c r="A37" s="456"/>
      <c r="B37" s="414" t="s">
        <v>26</v>
      </c>
      <c r="C37" s="415"/>
      <c r="D37" s="453" t="s">
        <v>521</v>
      </c>
      <c r="E37" s="454"/>
      <c r="F37" s="1" t="s">
        <v>27</v>
      </c>
      <c r="G37" s="118"/>
    </row>
    <row r="38" spans="1:7" s="113" customFormat="1" ht="30" hidden="1" customHeight="1" outlineLevel="3" x14ac:dyDescent="0.2">
      <c r="A38" s="456"/>
      <c r="B38" s="414" t="s">
        <v>28</v>
      </c>
      <c r="C38" s="415"/>
      <c r="D38" s="453" t="s">
        <v>22</v>
      </c>
      <c r="E38" s="454"/>
      <c r="F38" s="1" t="s">
        <v>29</v>
      </c>
      <c r="G38" s="118" t="s">
        <v>22</v>
      </c>
    </row>
    <row r="39" spans="1:7" s="113" customFormat="1" ht="30" hidden="1" customHeight="1" outlineLevel="3" x14ac:dyDescent="0.2">
      <c r="A39" s="456"/>
      <c r="B39" s="414" t="s">
        <v>30</v>
      </c>
      <c r="C39" s="415"/>
      <c r="D39" s="453" t="s">
        <v>22</v>
      </c>
      <c r="E39" s="454"/>
      <c r="F39" s="1" t="s">
        <v>31</v>
      </c>
      <c r="G39" s="118" t="s">
        <v>19</v>
      </c>
    </row>
    <row r="40" spans="1:7" s="113" customFormat="1" ht="30" hidden="1" customHeight="1" outlineLevel="3" x14ac:dyDescent="0.2">
      <c r="A40" s="456"/>
      <c r="B40" s="414" t="s">
        <v>33</v>
      </c>
      <c r="C40" s="415"/>
      <c r="D40" s="416" t="s">
        <v>22</v>
      </c>
      <c r="E40" s="417"/>
      <c r="F40" s="1" t="s">
        <v>34</v>
      </c>
      <c r="G40" s="120" t="s">
        <v>22</v>
      </c>
    </row>
    <row r="41" spans="1:7" s="113" customFormat="1" ht="30" hidden="1" customHeight="1" outlineLevel="3" x14ac:dyDescent="0.2">
      <c r="A41" s="456"/>
      <c r="B41" s="414" t="s">
        <v>522</v>
      </c>
      <c r="C41" s="415"/>
      <c r="D41" s="416" t="s">
        <v>36</v>
      </c>
      <c r="E41" s="417"/>
      <c r="F41" s="1" t="s">
        <v>35</v>
      </c>
      <c r="G41" s="120" t="s">
        <v>22</v>
      </c>
    </row>
    <row r="42" spans="1:7" s="113" customFormat="1" ht="30" hidden="1" customHeight="1" outlineLevel="3" x14ac:dyDescent="0.2">
      <c r="A42" s="456"/>
      <c r="B42" s="473" t="s">
        <v>37</v>
      </c>
      <c r="C42" s="473"/>
      <c r="D42" s="416"/>
      <c r="E42" s="417"/>
      <c r="F42" s="1"/>
      <c r="G42" s="120"/>
    </row>
    <row r="43" spans="1:7" s="113" customFormat="1" ht="31.5" hidden="1" customHeight="1" outlineLevel="3" thickBot="1" x14ac:dyDescent="0.25">
      <c r="A43" s="97" t="s">
        <v>38</v>
      </c>
      <c r="B43" s="400"/>
      <c r="C43" s="474"/>
      <c r="D43" s="474"/>
      <c r="E43" s="474"/>
      <c r="F43" s="474"/>
      <c r="G43" s="474"/>
    </row>
    <row r="44" spans="1:7" s="113" customFormat="1" ht="9.75" customHeight="1" collapsed="1" thickBot="1" x14ac:dyDescent="0.25">
      <c r="A44" s="97"/>
      <c r="B44" s="400"/>
      <c r="C44" s="474"/>
      <c r="D44" s="474"/>
      <c r="E44" s="474"/>
      <c r="F44" s="474"/>
      <c r="G44" s="474"/>
    </row>
    <row r="45" spans="1:7" s="113" customFormat="1" ht="30" hidden="1" customHeight="1" outlineLevel="1" thickTop="1" x14ac:dyDescent="0.2">
      <c r="A45" s="408" t="s">
        <v>39</v>
      </c>
      <c r="B45" s="410" t="s">
        <v>24</v>
      </c>
      <c r="C45" s="411"/>
      <c r="D45" s="476" t="s">
        <v>84</v>
      </c>
      <c r="E45" s="477"/>
      <c r="F45" s="121" t="s">
        <v>25</v>
      </c>
      <c r="G45" s="122"/>
    </row>
    <row r="46" spans="1:7" s="113" customFormat="1" ht="30" hidden="1" customHeight="1" outlineLevel="1" x14ac:dyDescent="0.2">
      <c r="A46" s="409"/>
      <c r="B46" s="414" t="s">
        <v>26</v>
      </c>
      <c r="C46" s="415"/>
      <c r="D46" s="453" t="s">
        <v>521</v>
      </c>
      <c r="E46" s="454"/>
      <c r="F46" s="1" t="s">
        <v>27</v>
      </c>
      <c r="G46" s="118"/>
    </row>
    <row r="47" spans="1:7" s="113" customFormat="1" ht="30" hidden="1" customHeight="1" outlineLevel="1" x14ac:dyDescent="0.2">
      <c r="A47" s="409"/>
      <c r="B47" s="414" t="s">
        <v>28</v>
      </c>
      <c r="C47" s="415"/>
      <c r="D47" s="416" t="s">
        <v>22</v>
      </c>
      <c r="E47" s="417"/>
      <c r="F47" s="1" t="s">
        <v>29</v>
      </c>
      <c r="G47" s="118" t="s">
        <v>22</v>
      </c>
    </row>
    <row r="48" spans="1:7" s="113" customFormat="1" ht="30" hidden="1" customHeight="1" outlineLevel="1" x14ac:dyDescent="0.2">
      <c r="A48" s="409"/>
      <c r="B48" s="414" t="s">
        <v>33</v>
      </c>
      <c r="C48" s="415"/>
      <c r="D48" s="416" t="s">
        <v>22</v>
      </c>
      <c r="E48" s="417"/>
      <c r="F48" s="1" t="s">
        <v>34</v>
      </c>
      <c r="G48" s="120" t="s">
        <v>22</v>
      </c>
    </row>
    <row r="49" spans="1:7" s="113" customFormat="1" ht="30" hidden="1" customHeight="1" outlineLevel="1" x14ac:dyDescent="0.2">
      <c r="A49" s="409"/>
      <c r="B49" s="414" t="s">
        <v>522</v>
      </c>
      <c r="C49" s="415"/>
      <c r="D49" s="416" t="s">
        <v>36</v>
      </c>
      <c r="E49" s="417"/>
      <c r="F49" s="1" t="s">
        <v>35</v>
      </c>
      <c r="G49" s="120" t="s">
        <v>22</v>
      </c>
    </row>
    <row r="50" spans="1:7" s="113" customFormat="1" ht="30" hidden="1" customHeight="1" outlineLevel="1" x14ac:dyDescent="0.2">
      <c r="A50" s="409"/>
      <c r="B50" s="414" t="s">
        <v>37</v>
      </c>
      <c r="C50" s="415"/>
      <c r="D50" s="416"/>
      <c r="E50" s="417"/>
      <c r="F50" s="1"/>
      <c r="G50" s="109"/>
    </row>
    <row r="51" spans="1:7" s="113" customFormat="1" ht="30" hidden="1" customHeight="1" outlineLevel="1" thickBot="1" x14ac:dyDescent="0.25">
      <c r="A51" s="97" t="s">
        <v>40</v>
      </c>
      <c r="B51" s="400"/>
      <c r="C51" s="474"/>
      <c r="D51" s="474"/>
      <c r="E51" s="474"/>
      <c r="F51" s="474"/>
      <c r="G51" s="474"/>
    </row>
    <row r="52" spans="1:7" s="113" customFormat="1" ht="13.5" customHeight="1" collapsed="1" thickTop="1" thickBot="1" x14ac:dyDescent="0.25">
      <c r="A52" s="93"/>
      <c r="B52" s="475"/>
      <c r="C52" s="475"/>
      <c r="D52" s="475"/>
      <c r="E52" s="475"/>
      <c r="F52" s="475"/>
      <c r="G52" s="475"/>
    </row>
    <row r="53" spans="1:7" s="113" customFormat="1" ht="30" hidden="1" customHeight="1" outlineLevel="1" thickTop="1" x14ac:dyDescent="0.2">
      <c r="A53" s="408" t="s">
        <v>41</v>
      </c>
      <c r="B53" s="410" t="s">
        <v>24</v>
      </c>
      <c r="C53" s="411"/>
      <c r="D53" s="412" t="s">
        <v>84</v>
      </c>
      <c r="E53" s="413"/>
      <c r="F53" s="121" t="s">
        <v>25</v>
      </c>
      <c r="G53" s="123" t="s">
        <v>43</v>
      </c>
    </row>
    <row r="54" spans="1:7" s="113" customFormat="1" ht="30" hidden="1" customHeight="1" outlineLevel="1" x14ac:dyDescent="0.2">
      <c r="A54" s="409"/>
      <c r="B54" s="414" t="s">
        <v>26</v>
      </c>
      <c r="C54" s="415"/>
      <c r="D54" s="416" t="s">
        <v>521</v>
      </c>
      <c r="E54" s="417"/>
      <c r="F54" s="1" t="s">
        <v>27</v>
      </c>
      <c r="G54" s="120"/>
    </row>
    <row r="55" spans="1:7" s="113" customFormat="1" ht="30" hidden="1" customHeight="1" outlineLevel="1" x14ac:dyDescent="0.2">
      <c r="A55" s="409"/>
      <c r="B55" s="414" t="s">
        <v>28</v>
      </c>
      <c r="C55" s="415"/>
      <c r="D55" s="416" t="s">
        <v>22</v>
      </c>
      <c r="E55" s="417"/>
      <c r="F55" s="1" t="s">
        <v>29</v>
      </c>
      <c r="G55" s="120" t="s">
        <v>22</v>
      </c>
    </row>
    <row r="56" spans="1:7" s="113" customFormat="1" ht="30" hidden="1" customHeight="1" outlineLevel="1" x14ac:dyDescent="0.2">
      <c r="A56" s="409"/>
      <c r="B56" s="414" t="s">
        <v>30</v>
      </c>
      <c r="C56" s="415"/>
      <c r="D56" s="416" t="s">
        <v>22</v>
      </c>
      <c r="E56" s="417"/>
      <c r="F56" s="1" t="s">
        <v>31</v>
      </c>
      <c r="G56" s="120"/>
    </row>
    <row r="57" spans="1:7" s="113" customFormat="1" ht="30" hidden="1" customHeight="1" outlineLevel="1" x14ac:dyDescent="0.2">
      <c r="A57" s="409"/>
      <c r="B57" s="414" t="s">
        <v>33</v>
      </c>
      <c r="C57" s="415"/>
      <c r="D57" s="416" t="s">
        <v>22</v>
      </c>
      <c r="E57" s="417"/>
      <c r="F57" s="1" t="s">
        <v>34</v>
      </c>
      <c r="G57" s="109" t="s">
        <v>32</v>
      </c>
    </row>
    <row r="58" spans="1:7" s="113" customFormat="1" ht="30" hidden="1" customHeight="1" outlineLevel="1" x14ac:dyDescent="0.2">
      <c r="A58" s="409"/>
      <c r="B58" s="414" t="s">
        <v>523</v>
      </c>
      <c r="C58" s="415"/>
      <c r="D58" s="416" t="s">
        <v>22</v>
      </c>
      <c r="E58" s="417"/>
      <c r="F58" s="1" t="s">
        <v>35</v>
      </c>
      <c r="G58" s="109" t="s">
        <v>32</v>
      </c>
    </row>
    <row r="59" spans="1:7" s="113" customFormat="1" ht="30" hidden="1" customHeight="1" outlineLevel="1" x14ac:dyDescent="0.2">
      <c r="A59" s="409"/>
      <c r="B59" s="414" t="s">
        <v>524</v>
      </c>
      <c r="C59" s="415"/>
      <c r="D59" s="416"/>
      <c r="E59" s="417"/>
      <c r="F59" s="1"/>
      <c r="G59" s="109"/>
    </row>
    <row r="60" spans="1:7" s="113" customFormat="1" ht="30" hidden="1" customHeight="1" outlineLevel="1" thickBot="1" x14ac:dyDescent="0.25">
      <c r="A60" s="97" t="s">
        <v>44</v>
      </c>
      <c r="B60" s="399"/>
      <c r="C60" s="399"/>
      <c r="D60" s="399"/>
      <c r="E60" s="399"/>
      <c r="F60" s="399"/>
      <c r="G60" s="400"/>
    </row>
    <row r="61" spans="1:7" s="113" customFormat="1" ht="30" customHeight="1" collapsed="1" thickTop="1" thickBot="1" x14ac:dyDescent="0.25">
      <c r="A61" s="401"/>
      <c r="B61" s="401"/>
      <c r="C61" s="401"/>
      <c r="D61" s="401"/>
      <c r="E61" s="401"/>
      <c r="F61" s="401"/>
      <c r="G61" s="401"/>
    </row>
    <row r="62" spans="1:7" s="113" customFormat="1" ht="35.25" hidden="1" customHeight="1" outlineLevel="1" thickTop="1" x14ac:dyDescent="0.2">
      <c r="A62" s="402" t="s">
        <v>492</v>
      </c>
      <c r="B62" s="316"/>
      <c r="C62" s="316"/>
      <c r="D62" s="316"/>
      <c r="E62" s="316"/>
      <c r="F62" s="316"/>
      <c r="G62" s="316"/>
    </row>
    <row r="63" spans="1:7" s="113" customFormat="1" ht="35.25" hidden="1" customHeight="1" outlineLevel="1" x14ac:dyDescent="0.2">
      <c r="A63" s="391" t="s">
        <v>493</v>
      </c>
      <c r="B63" s="391"/>
      <c r="C63" s="391"/>
      <c r="D63" s="391"/>
      <c r="E63" s="391"/>
      <c r="F63" s="403" t="s">
        <v>22</v>
      </c>
      <c r="G63" s="404"/>
    </row>
    <row r="64" spans="1:7" s="124" customFormat="1" ht="30" hidden="1" customHeight="1" outlineLevel="1" x14ac:dyDescent="0.2">
      <c r="A64" s="391" t="s">
        <v>494</v>
      </c>
      <c r="B64" s="391"/>
      <c r="C64" s="391"/>
      <c r="D64" s="391"/>
      <c r="E64" s="391"/>
      <c r="F64" s="403" t="s">
        <v>22</v>
      </c>
      <c r="G64" s="404"/>
    </row>
    <row r="65" spans="1:7" s="124" customFormat="1" ht="30" hidden="1" customHeight="1" outlineLevel="1" x14ac:dyDescent="0.2">
      <c r="A65" s="391" t="s">
        <v>495</v>
      </c>
      <c r="B65" s="391"/>
      <c r="C65" s="391"/>
      <c r="D65" s="391"/>
      <c r="E65" s="391"/>
      <c r="F65" s="403" t="s">
        <v>22</v>
      </c>
      <c r="G65" s="404"/>
    </row>
    <row r="66" spans="1:7" s="124" customFormat="1" ht="30" hidden="1" customHeight="1" outlineLevel="1" x14ac:dyDescent="0.2">
      <c r="A66" s="391" t="s">
        <v>496</v>
      </c>
      <c r="B66" s="391"/>
      <c r="C66" s="391"/>
      <c r="D66" s="391"/>
      <c r="E66" s="391"/>
      <c r="F66" s="403" t="s">
        <v>22</v>
      </c>
      <c r="G66" s="404"/>
    </row>
    <row r="67" spans="1:7" s="124" customFormat="1" ht="30" hidden="1" customHeight="1" outlineLevel="1" x14ac:dyDescent="0.2">
      <c r="A67" s="391" t="s">
        <v>497</v>
      </c>
      <c r="B67" s="391"/>
      <c r="C67" s="391"/>
      <c r="D67" s="391"/>
      <c r="E67" s="391"/>
      <c r="F67" s="403" t="s">
        <v>22</v>
      </c>
      <c r="G67" s="404"/>
    </row>
    <row r="68" spans="1:7" s="124" customFormat="1" ht="30" hidden="1" customHeight="1" outlineLevel="1" x14ac:dyDescent="0.2">
      <c r="A68" s="397" t="s">
        <v>498</v>
      </c>
      <c r="B68" s="397"/>
      <c r="C68" s="397"/>
      <c r="D68" s="397"/>
      <c r="E68" s="397"/>
      <c r="F68" s="397"/>
      <c r="G68" s="397"/>
    </row>
    <row r="69" spans="1:7" s="124" customFormat="1" ht="30" hidden="1" customHeight="1" outlineLevel="1" x14ac:dyDescent="0.2">
      <c r="A69" s="398"/>
      <c r="B69" s="398"/>
      <c r="C69" s="398"/>
      <c r="D69" s="398"/>
      <c r="E69" s="398"/>
      <c r="F69" s="398"/>
      <c r="G69" s="398"/>
    </row>
    <row r="70" spans="1:7" s="124" customFormat="1" ht="30" hidden="1" customHeight="1" outlineLevel="1" x14ac:dyDescent="0.2">
      <c r="A70" s="398"/>
      <c r="B70" s="398"/>
      <c r="C70" s="398"/>
      <c r="D70" s="398"/>
      <c r="E70" s="398"/>
      <c r="F70" s="398"/>
      <c r="G70" s="398"/>
    </row>
    <row r="71" spans="1:7" s="124" customFormat="1" ht="30" hidden="1" customHeight="1" outlineLevel="1" x14ac:dyDescent="0.2">
      <c r="A71" s="398"/>
      <c r="B71" s="398"/>
      <c r="C71" s="398"/>
      <c r="D71" s="398"/>
      <c r="E71" s="398"/>
      <c r="F71" s="398"/>
      <c r="G71" s="398"/>
    </row>
    <row r="72" spans="1:7" s="124" customFormat="1" ht="30" hidden="1" customHeight="1" outlineLevel="1" x14ac:dyDescent="0.2">
      <c r="A72" s="391" t="s">
        <v>230</v>
      </c>
      <c r="B72" s="391"/>
      <c r="C72" s="391"/>
      <c r="D72" s="391"/>
      <c r="E72" s="391"/>
      <c r="F72" s="403" t="s">
        <v>22</v>
      </c>
      <c r="G72" s="404"/>
    </row>
    <row r="73" spans="1:7" s="114" customFormat="1" ht="30" hidden="1" customHeight="1" outlineLevel="1" x14ac:dyDescent="0.2">
      <c r="A73" s="397" t="s">
        <v>231</v>
      </c>
      <c r="B73" s="397"/>
      <c r="C73" s="397"/>
      <c r="D73" s="397"/>
      <c r="E73" s="397"/>
      <c r="F73" s="397"/>
      <c r="G73" s="397"/>
    </row>
    <row r="74" spans="1:7" s="114" customFormat="1" ht="30" hidden="1" customHeight="1" outlineLevel="1" x14ac:dyDescent="0.2">
      <c r="A74" s="405"/>
      <c r="B74" s="405"/>
      <c r="C74" s="405"/>
      <c r="D74" s="405"/>
      <c r="E74" s="405"/>
      <c r="F74" s="405"/>
      <c r="G74" s="405"/>
    </row>
    <row r="75" spans="1:7" s="114" customFormat="1" ht="30" hidden="1" customHeight="1" outlineLevel="1" x14ac:dyDescent="0.2">
      <c r="A75" s="95" t="s">
        <v>45</v>
      </c>
      <c r="B75" s="119" t="s">
        <v>22</v>
      </c>
      <c r="C75" s="125" t="s">
        <v>46</v>
      </c>
      <c r="D75" s="406" t="s">
        <v>32</v>
      </c>
      <c r="E75" s="406"/>
      <c r="F75" s="94" t="s">
        <v>47</v>
      </c>
      <c r="G75" s="110" t="s">
        <v>32</v>
      </c>
    </row>
    <row r="76" spans="1:7" s="114" customFormat="1" ht="30" hidden="1" customHeight="1" outlineLevel="1" x14ac:dyDescent="0.2">
      <c r="A76" s="95" t="s">
        <v>45</v>
      </c>
      <c r="B76" s="119" t="s">
        <v>22</v>
      </c>
      <c r="C76" s="125" t="s">
        <v>46</v>
      </c>
      <c r="D76" s="406" t="s">
        <v>32</v>
      </c>
      <c r="E76" s="406"/>
      <c r="F76" s="94" t="s">
        <v>47</v>
      </c>
      <c r="G76" s="110" t="s">
        <v>32</v>
      </c>
    </row>
    <row r="77" spans="1:7" s="114" customFormat="1" ht="30" hidden="1" customHeight="1" outlineLevel="1" x14ac:dyDescent="0.2">
      <c r="A77" s="95" t="s">
        <v>45</v>
      </c>
      <c r="B77" s="119" t="s">
        <v>22</v>
      </c>
      <c r="C77" s="125" t="s">
        <v>46</v>
      </c>
      <c r="D77" s="406" t="s">
        <v>32</v>
      </c>
      <c r="E77" s="406"/>
      <c r="F77" s="94" t="s">
        <v>47</v>
      </c>
      <c r="G77" s="110" t="s">
        <v>32</v>
      </c>
    </row>
    <row r="78" spans="1:7" s="126" customFormat="1" ht="30" hidden="1" customHeight="1" outlineLevel="1" x14ac:dyDescent="0.2">
      <c r="A78" s="397" t="s">
        <v>48</v>
      </c>
      <c r="B78" s="397"/>
      <c r="C78" s="397"/>
      <c r="D78" s="397"/>
      <c r="E78" s="397"/>
      <c r="F78" s="407"/>
      <c r="G78" s="120" t="s">
        <v>36</v>
      </c>
    </row>
    <row r="79" spans="1:7" s="128" customFormat="1" ht="30" hidden="1" customHeight="1" outlineLevel="1" x14ac:dyDescent="0.15">
      <c r="A79" s="127" t="s">
        <v>49</v>
      </c>
      <c r="B79" s="393" t="s">
        <v>50</v>
      </c>
      <c r="C79" s="393"/>
      <c r="D79" s="393"/>
      <c r="E79" s="393"/>
      <c r="F79" s="393"/>
      <c r="G79" s="394"/>
    </row>
    <row r="80" spans="1:7" s="130" customFormat="1" ht="30" hidden="1" customHeight="1" outlineLevel="1" x14ac:dyDescent="0.2">
      <c r="A80" s="129" t="s">
        <v>51</v>
      </c>
      <c r="B80" s="395" t="s">
        <v>52</v>
      </c>
      <c r="C80" s="395"/>
      <c r="D80" s="395" t="s">
        <v>53</v>
      </c>
      <c r="E80" s="395"/>
      <c r="F80" s="395" t="s">
        <v>54</v>
      </c>
      <c r="G80" s="396"/>
    </row>
    <row r="81" spans="1:7" ht="30" hidden="1" customHeight="1" outlineLevel="1" x14ac:dyDescent="0.2">
      <c r="A81" s="98" t="s">
        <v>32</v>
      </c>
      <c r="B81" s="301" t="s">
        <v>32</v>
      </c>
      <c r="C81" s="370"/>
      <c r="D81" s="301" t="s">
        <v>32</v>
      </c>
      <c r="E81" s="370"/>
      <c r="F81" s="371" t="s">
        <v>32</v>
      </c>
      <c r="G81" s="301"/>
    </row>
    <row r="82" spans="1:7" ht="30" hidden="1" customHeight="1" outlineLevel="1" x14ac:dyDescent="0.2">
      <c r="A82" s="98" t="s">
        <v>32</v>
      </c>
      <c r="B82" s="301" t="s">
        <v>32</v>
      </c>
      <c r="C82" s="370"/>
      <c r="D82" s="301" t="s">
        <v>32</v>
      </c>
      <c r="E82" s="370"/>
      <c r="F82" s="371" t="s">
        <v>32</v>
      </c>
      <c r="G82" s="301"/>
    </row>
    <row r="83" spans="1:7" ht="30" hidden="1" customHeight="1" outlineLevel="1" x14ac:dyDescent="0.2">
      <c r="A83" s="98" t="s">
        <v>32</v>
      </c>
      <c r="B83" s="301" t="s">
        <v>32</v>
      </c>
      <c r="C83" s="370"/>
      <c r="D83" s="301" t="s">
        <v>32</v>
      </c>
      <c r="E83" s="370"/>
      <c r="F83" s="371" t="s">
        <v>32</v>
      </c>
      <c r="G83" s="301"/>
    </row>
    <row r="84" spans="1:7" ht="30" hidden="1" customHeight="1" outlineLevel="1" x14ac:dyDescent="0.2">
      <c r="A84" s="98" t="s">
        <v>32</v>
      </c>
      <c r="B84" s="301" t="s">
        <v>32</v>
      </c>
      <c r="C84" s="370"/>
      <c r="D84" s="301" t="s">
        <v>32</v>
      </c>
      <c r="E84" s="370"/>
      <c r="F84" s="371" t="s">
        <v>32</v>
      </c>
      <c r="G84" s="301"/>
    </row>
    <row r="85" spans="1:7" ht="30" hidden="1" customHeight="1" outlineLevel="1" x14ac:dyDescent="0.2">
      <c r="A85" s="98" t="s">
        <v>32</v>
      </c>
      <c r="B85" s="301" t="s">
        <v>32</v>
      </c>
      <c r="C85" s="370"/>
      <c r="D85" s="301" t="s">
        <v>32</v>
      </c>
      <c r="E85" s="370"/>
      <c r="F85" s="371" t="s">
        <v>32</v>
      </c>
      <c r="G85" s="301"/>
    </row>
    <row r="86" spans="1:7" ht="30" hidden="1" customHeight="1" outlineLevel="1" x14ac:dyDescent="0.2">
      <c r="A86" s="98" t="s">
        <v>32</v>
      </c>
      <c r="B86" s="301" t="s">
        <v>32</v>
      </c>
      <c r="C86" s="370"/>
      <c r="D86" s="301" t="s">
        <v>32</v>
      </c>
      <c r="E86" s="370"/>
      <c r="F86" s="371" t="s">
        <v>32</v>
      </c>
      <c r="G86" s="301"/>
    </row>
    <row r="87" spans="1:7" ht="30" hidden="1" customHeight="1" outlineLevel="1" x14ac:dyDescent="0.2">
      <c r="A87" s="98" t="s">
        <v>32</v>
      </c>
      <c r="B87" s="301" t="s">
        <v>32</v>
      </c>
      <c r="C87" s="370"/>
      <c r="D87" s="301" t="s">
        <v>32</v>
      </c>
      <c r="E87" s="370"/>
      <c r="F87" s="371" t="s">
        <v>32</v>
      </c>
      <c r="G87" s="301"/>
    </row>
    <row r="88" spans="1:7" ht="30" hidden="1" customHeight="1" outlineLevel="1" x14ac:dyDescent="0.2">
      <c r="A88" s="98" t="s">
        <v>32</v>
      </c>
      <c r="B88" s="301" t="s">
        <v>32</v>
      </c>
      <c r="C88" s="370"/>
      <c r="D88" s="301" t="s">
        <v>32</v>
      </c>
      <c r="E88" s="370"/>
      <c r="F88" s="371" t="s">
        <v>32</v>
      </c>
      <c r="G88" s="301"/>
    </row>
    <row r="89" spans="1:7" s="113" customFormat="1" ht="30" hidden="1" customHeight="1" outlineLevel="1" thickBot="1" x14ac:dyDescent="0.25">
      <c r="A89" s="99" t="s">
        <v>32</v>
      </c>
      <c r="B89" s="372" t="s">
        <v>32</v>
      </c>
      <c r="C89" s="373"/>
      <c r="D89" s="372" t="s">
        <v>32</v>
      </c>
      <c r="E89" s="373"/>
      <c r="F89" s="374" t="s">
        <v>32</v>
      </c>
      <c r="G89" s="372"/>
    </row>
    <row r="90" spans="1:7" s="113" customFormat="1" ht="14.25" customHeight="1" thickTop="1" thickBot="1" x14ac:dyDescent="0.25">
      <c r="A90" s="100"/>
      <c r="B90" s="111"/>
      <c r="C90" s="111"/>
      <c r="D90" s="111"/>
      <c r="E90" s="111"/>
      <c r="F90" s="111"/>
      <c r="G90" s="111"/>
    </row>
    <row r="91" spans="1:7" s="113" customFormat="1" ht="30" customHeight="1" collapsed="1" thickBot="1" x14ac:dyDescent="0.25">
      <c r="A91" s="237" t="s">
        <v>250</v>
      </c>
      <c r="B91" s="238"/>
      <c r="C91" s="238"/>
      <c r="D91" s="238"/>
      <c r="E91" s="238"/>
      <c r="F91" s="238"/>
      <c r="G91" s="239"/>
    </row>
    <row r="92" spans="1:7" s="113" customFormat="1" ht="12" hidden="1" customHeight="1" outlineLevel="1" x14ac:dyDescent="0.2">
      <c r="A92" s="443"/>
      <c r="B92" s="444"/>
      <c r="C92" s="444"/>
      <c r="D92" s="444"/>
      <c r="E92" s="444"/>
      <c r="F92" s="444"/>
      <c r="G92" s="445"/>
    </row>
    <row r="93" spans="1:7" s="113" customFormat="1" ht="30" hidden="1" customHeight="1" outlineLevel="1" x14ac:dyDescent="0.2">
      <c r="A93" s="31" t="s">
        <v>254</v>
      </c>
      <c r="B93" s="434"/>
      <c r="C93" s="434"/>
      <c r="D93" s="434"/>
      <c r="E93" s="434"/>
      <c r="F93" s="434"/>
      <c r="G93" s="435"/>
    </row>
    <row r="94" spans="1:7" s="113" customFormat="1" ht="30" hidden="1" customHeight="1" outlineLevel="1" x14ac:dyDescent="0.2">
      <c r="A94" s="31" t="s">
        <v>255</v>
      </c>
      <c r="B94" s="391"/>
      <c r="C94" s="391"/>
      <c r="D94" s="391"/>
      <c r="E94" s="391"/>
      <c r="F94" s="391"/>
      <c r="G94" s="392"/>
    </row>
    <row r="95" spans="1:7" s="113" customFormat="1" ht="30" hidden="1" customHeight="1" outlineLevel="1" x14ac:dyDescent="0.2">
      <c r="A95" s="31" t="s">
        <v>256</v>
      </c>
      <c r="B95" s="391"/>
      <c r="C95" s="391"/>
      <c r="D95" s="249" t="s">
        <v>257</v>
      </c>
      <c r="E95" s="249"/>
      <c r="F95" s="391"/>
      <c r="G95" s="392"/>
    </row>
    <row r="96" spans="1:7" s="113" customFormat="1" ht="30" hidden="1" customHeight="1" outlineLevel="1" x14ac:dyDescent="0.2">
      <c r="A96" s="31" t="s">
        <v>257</v>
      </c>
      <c r="B96" s="391"/>
      <c r="C96" s="391"/>
      <c r="D96" s="249" t="s">
        <v>260</v>
      </c>
      <c r="E96" s="249"/>
      <c r="F96" s="434"/>
      <c r="G96" s="435"/>
    </row>
    <row r="97" spans="1:7" s="113" customFormat="1" ht="30" hidden="1" customHeight="1" outlineLevel="1" x14ac:dyDescent="0.2">
      <c r="A97" s="31" t="s">
        <v>258</v>
      </c>
      <c r="B97" s="391"/>
      <c r="C97" s="391"/>
      <c r="D97" s="249"/>
      <c r="E97" s="249"/>
      <c r="F97" s="436"/>
      <c r="G97" s="437"/>
    </row>
    <row r="98" spans="1:7" s="113" customFormat="1" ht="30" hidden="1" customHeight="1" outlineLevel="1" x14ac:dyDescent="0.2">
      <c r="A98" s="31" t="s">
        <v>259</v>
      </c>
      <c r="B98" s="434" t="s">
        <v>265</v>
      </c>
      <c r="C98" s="434"/>
      <c r="D98" s="249" t="s">
        <v>261</v>
      </c>
      <c r="E98" s="249"/>
      <c r="F98" s="434"/>
      <c r="G98" s="435"/>
    </row>
    <row r="99" spans="1:7" s="113" customFormat="1" ht="30" hidden="1" customHeight="1" outlineLevel="1" x14ac:dyDescent="0.2">
      <c r="A99" s="240"/>
      <c r="B99" s="241"/>
      <c r="C99" s="241"/>
      <c r="D99" s="241"/>
      <c r="E99" s="241"/>
      <c r="F99" s="241"/>
      <c r="G99" s="381"/>
    </row>
    <row r="100" spans="1:7" s="113" customFormat="1" ht="45" hidden="1" customHeight="1" outlineLevel="1" x14ac:dyDescent="0.2">
      <c r="A100" s="425" t="s">
        <v>251</v>
      </c>
      <c r="B100" s="235"/>
      <c r="C100" s="235"/>
      <c r="D100" s="235"/>
      <c r="E100" s="235"/>
      <c r="F100" s="235"/>
      <c r="G100" s="462"/>
    </row>
    <row r="101" spans="1:7" s="113" customFormat="1" ht="27" hidden="1" customHeight="1" outlineLevel="1" x14ac:dyDescent="0.2">
      <c r="A101" s="425" t="s">
        <v>252</v>
      </c>
      <c r="B101" s="235"/>
      <c r="C101" s="235"/>
      <c r="D101" s="235"/>
      <c r="E101" s="235"/>
      <c r="F101" s="235"/>
      <c r="G101" s="35"/>
    </row>
    <row r="102" spans="1:7" s="113" customFormat="1" ht="30" hidden="1" customHeight="1" outlineLevel="1" x14ac:dyDescent="0.2">
      <c r="A102" s="276" t="s">
        <v>458</v>
      </c>
      <c r="B102" s="277"/>
      <c r="C102" s="277"/>
      <c r="D102" s="277"/>
      <c r="E102" s="277"/>
      <c r="F102" s="277"/>
      <c r="G102" s="426"/>
    </row>
    <row r="103" spans="1:7" s="113" customFormat="1" ht="170.25" hidden="1" customHeight="1" outlineLevel="1" x14ac:dyDescent="0.2">
      <c r="A103" s="425" t="s">
        <v>460</v>
      </c>
      <c r="B103" s="235"/>
      <c r="C103" s="235"/>
      <c r="D103" s="235"/>
      <c r="E103" s="235"/>
      <c r="F103" s="235"/>
      <c r="G103" s="462"/>
    </row>
    <row r="104" spans="1:7" s="113" customFormat="1" ht="30" hidden="1" customHeight="1" outlineLevel="1" x14ac:dyDescent="0.2">
      <c r="A104" s="33"/>
      <c r="B104" s="103"/>
      <c r="C104" s="103"/>
      <c r="D104" s="103"/>
      <c r="E104" s="103"/>
      <c r="F104" s="103"/>
      <c r="G104" s="107"/>
    </row>
    <row r="105" spans="1:7" s="113" customFormat="1" ht="30" hidden="1" customHeight="1" outlineLevel="1" x14ac:dyDescent="0.2">
      <c r="A105" s="382" t="s">
        <v>449</v>
      </c>
      <c r="B105" s="249"/>
      <c r="C105" s="249"/>
      <c r="D105" s="249"/>
      <c r="E105" s="249"/>
      <c r="F105" s="249"/>
      <c r="G105" s="383"/>
    </row>
    <row r="106" spans="1:7" s="113" customFormat="1" ht="30" hidden="1" customHeight="1" outlineLevel="1" x14ac:dyDescent="0.2">
      <c r="A106" s="31"/>
      <c r="B106" s="32"/>
      <c r="C106" s="32"/>
      <c r="D106" s="32"/>
      <c r="E106" s="260"/>
      <c r="F106" s="260"/>
      <c r="G106" s="275"/>
    </row>
    <row r="107" spans="1:7" s="113" customFormat="1" ht="30" hidden="1" customHeight="1" outlineLevel="1" x14ac:dyDescent="0.2">
      <c r="A107" s="31" t="s">
        <v>263</v>
      </c>
      <c r="B107" s="265"/>
      <c r="C107" s="265"/>
      <c r="D107" s="103"/>
      <c r="E107" s="260"/>
      <c r="F107" s="260"/>
      <c r="G107" s="275"/>
    </row>
    <row r="108" spans="1:7" s="113" customFormat="1" ht="30" hidden="1" customHeight="1" outlineLevel="1" thickBot="1" x14ac:dyDescent="0.25">
      <c r="A108" s="31" t="s">
        <v>262</v>
      </c>
      <c r="B108" s="387"/>
      <c r="C108" s="387"/>
      <c r="D108" s="103"/>
      <c r="E108" s="260"/>
      <c r="F108" s="260"/>
      <c r="G108" s="275"/>
    </row>
    <row r="109" spans="1:7" s="113" customFormat="1" ht="30" hidden="1" customHeight="1" outlineLevel="1" thickBot="1" x14ac:dyDescent="0.25">
      <c r="A109" s="31" t="s">
        <v>4</v>
      </c>
      <c r="B109" s="387"/>
      <c r="C109" s="387"/>
      <c r="D109" s="103"/>
      <c r="E109" s="384" t="s">
        <v>264</v>
      </c>
      <c r="F109" s="385"/>
      <c r="G109" s="386"/>
    </row>
    <row r="110" spans="1:7" s="113" customFormat="1" ht="30" hidden="1" customHeight="1" outlineLevel="1" x14ac:dyDescent="0.2">
      <c r="A110" s="388"/>
      <c r="B110" s="389"/>
      <c r="C110" s="389"/>
      <c r="D110" s="389"/>
      <c r="E110" s="389"/>
      <c r="F110" s="389"/>
      <c r="G110" s="390"/>
    </row>
    <row r="111" spans="1:7" s="113" customFormat="1" ht="30" hidden="1" customHeight="1" outlineLevel="1" x14ac:dyDescent="0.2">
      <c r="A111" s="31" t="s">
        <v>253</v>
      </c>
      <c r="B111" s="265"/>
      <c r="C111" s="265"/>
      <c r="D111" s="103"/>
      <c r="E111" s="241"/>
      <c r="F111" s="241"/>
      <c r="G111" s="381"/>
    </row>
    <row r="112" spans="1:7" s="113" customFormat="1" ht="30" hidden="1" customHeight="1" outlineLevel="1" x14ac:dyDescent="0.2">
      <c r="A112" s="31" t="s">
        <v>262</v>
      </c>
      <c r="B112" s="387"/>
      <c r="C112" s="387"/>
      <c r="D112" s="103"/>
      <c r="E112" s="241"/>
      <c r="F112" s="241"/>
      <c r="G112" s="381"/>
    </row>
    <row r="113" spans="1:7" s="113" customFormat="1" ht="30" hidden="1" customHeight="1" outlineLevel="1" thickBot="1" x14ac:dyDescent="0.25">
      <c r="A113" s="31" t="s">
        <v>4</v>
      </c>
      <c r="B113" s="387"/>
      <c r="C113" s="387"/>
      <c r="D113" s="103"/>
      <c r="E113" s="241"/>
      <c r="F113" s="241"/>
      <c r="G113" s="381"/>
    </row>
    <row r="114" spans="1:7" s="113" customFormat="1" ht="30" hidden="1" customHeight="1" outlineLevel="1" thickBot="1" x14ac:dyDescent="0.25">
      <c r="A114" s="131"/>
      <c r="D114" s="103"/>
      <c r="E114" s="384" t="s">
        <v>264</v>
      </c>
      <c r="F114" s="385"/>
      <c r="G114" s="386"/>
    </row>
    <row r="115" spans="1:7" s="113" customFormat="1" ht="30" hidden="1" customHeight="1" thickBot="1" x14ac:dyDescent="0.25">
      <c r="A115" s="375"/>
      <c r="B115" s="376"/>
      <c r="C115" s="376"/>
      <c r="D115" s="376"/>
      <c r="E115" s="376"/>
      <c r="F115" s="376"/>
      <c r="G115" s="377"/>
    </row>
    <row r="116" spans="1:7" s="113" customFormat="1" ht="30" customHeight="1" thickBot="1" x14ac:dyDescent="0.25">
      <c r="A116" s="486"/>
      <c r="B116" s="487"/>
      <c r="C116" s="487"/>
      <c r="D116" s="487"/>
      <c r="E116" s="487"/>
      <c r="F116" s="487"/>
      <c r="G116" s="488"/>
    </row>
    <row r="117" spans="1:7" s="132" customFormat="1" ht="30" customHeight="1" thickBot="1" x14ac:dyDescent="0.25">
      <c r="A117" s="237" t="s">
        <v>55</v>
      </c>
      <c r="B117" s="238"/>
      <c r="C117" s="238"/>
      <c r="D117" s="238"/>
      <c r="E117" s="238"/>
      <c r="F117" s="238"/>
      <c r="G117" s="239"/>
    </row>
    <row r="118" spans="1:7" s="113" customFormat="1" ht="30" customHeight="1" thickTop="1" x14ac:dyDescent="0.2">
      <c r="A118" s="457" t="s">
        <v>56</v>
      </c>
      <c r="B118" s="458"/>
      <c r="C118" s="458"/>
      <c r="D118" s="458"/>
      <c r="E118" s="458"/>
      <c r="F118" s="458"/>
      <c r="G118" s="459"/>
    </row>
    <row r="119" spans="1:7" s="113" customFormat="1" ht="9.75" customHeight="1" x14ac:dyDescent="0.2">
      <c r="A119" s="240"/>
      <c r="B119" s="241"/>
      <c r="C119" s="241"/>
      <c r="D119" s="241"/>
      <c r="E119" s="241"/>
      <c r="F119" s="241"/>
      <c r="G119" s="381"/>
    </row>
    <row r="120" spans="1:7" s="113" customFormat="1" ht="65.25" customHeight="1" x14ac:dyDescent="0.2">
      <c r="A120" s="276" t="s">
        <v>57</v>
      </c>
      <c r="B120" s="277"/>
      <c r="C120" s="277"/>
      <c r="D120" s="277"/>
      <c r="E120" s="277"/>
      <c r="F120" s="277"/>
      <c r="G120" s="426"/>
    </row>
    <row r="121" spans="1:7" s="113" customFormat="1" ht="25.5" customHeight="1" x14ac:dyDescent="0.2">
      <c r="A121" s="361"/>
      <c r="B121" s="362"/>
      <c r="C121" s="362"/>
      <c r="D121" s="362"/>
      <c r="E121" s="362"/>
      <c r="F121" s="362"/>
      <c r="G121" s="363"/>
    </row>
    <row r="122" spans="1:7" s="134" customFormat="1" ht="53.25" customHeight="1" thickBot="1" x14ac:dyDescent="0.25">
      <c r="A122" s="378" t="s">
        <v>249</v>
      </c>
      <c r="B122" s="379"/>
      <c r="C122" s="379"/>
      <c r="D122" s="379"/>
      <c r="E122" s="379"/>
      <c r="F122" s="380"/>
      <c r="G122" s="133"/>
    </row>
    <row r="123" spans="1:7" s="134" customFormat="1" ht="36" customHeight="1" thickBot="1" x14ac:dyDescent="0.25">
      <c r="A123" s="356"/>
      <c r="B123" s="357"/>
      <c r="C123" s="357"/>
      <c r="D123" s="357"/>
      <c r="E123" s="357"/>
      <c r="F123" s="357"/>
      <c r="G123" s="36" t="s">
        <v>243</v>
      </c>
    </row>
    <row r="124" spans="1:7" s="134" customFormat="1" ht="15.75" customHeight="1" thickBot="1" x14ac:dyDescent="0.25">
      <c r="A124" s="358"/>
      <c r="B124" s="359"/>
      <c r="C124" s="359"/>
      <c r="D124" s="359"/>
      <c r="E124" s="359"/>
      <c r="F124" s="359"/>
      <c r="G124" s="360"/>
    </row>
    <row r="125" spans="1:7" s="134" customFormat="1" ht="30" customHeight="1" x14ac:dyDescent="0.2">
      <c r="A125" s="460" t="s">
        <v>227</v>
      </c>
      <c r="B125" s="348" t="s">
        <v>226</v>
      </c>
      <c r="C125" s="349"/>
      <c r="D125" s="349"/>
      <c r="E125" s="350"/>
      <c r="F125" s="348" t="s">
        <v>61</v>
      </c>
      <c r="G125" s="354" t="s">
        <v>66</v>
      </c>
    </row>
    <row r="126" spans="1:7" s="134" customFormat="1" ht="30" customHeight="1" x14ac:dyDescent="0.2">
      <c r="A126" s="461"/>
      <c r="B126" s="351"/>
      <c r="C126" s="352"/>
      <c r="D126" s="352"/>
      <c r="E126" s="353"/>
      <c r="F126" s="351"/>
      <c r="G126" s="355"/>
    </row>
    <row r="127" spans="1:7" ht="30" customHeight="1" x14ac:dyDescent="0.15">
      <c r="A127" s="160" t="s">
        <v>80</v>
      </c>
      <c r="B127" s="161"/>
      <c r="C127" s="158" t="s">
        <v>134</v>
      </c>
      <c r="D127" s="158" t="s">
        <v>36</v>
      </c>
      <c r="E127" s="364" t="s">
        <v>60</v>
      </c>
      <c r="F127" s="365"/>
      <c r="G127" s="159" t="s">
        <v>22</v>
      </c>
    </row>
    <row r="128" spans="1:7" ht="62.25" customHeight="1" x14ac:dyDescent="0.15">
      <c r="A128" s="366" t="s">
        <v>481</v>
      </c>
      <c r="B128" s="367"/>
      <c r="C128" s="367"/>
      <c r="D128" s="367"/>
      <c r="E128" s="368"/>
      <c r="F128" s="368"/>
      <c r="G128" s="369"/>
    </row>
    <row r="129" spans="1:7" s="10" customFormat="1" ht="30" customHeight="1" outlineLevel="1" collapsed="1" x14ac:dyDescent="0.2">
      <c r="A129" s="2">
        <f>B32</f>
        <v>0</v>
      </c>
      <c r="B129" s="318" t="s">
        <v>226</v>
      </c>
      <c r="C129" s="319"/>
      <c r="D129" s="319"/>
      <c r="E129" s="320"/>
      <c r="F129" s="34" t="s">
        <v>61</v>
      </c>
      <c r="G129" s="20" t="s">
        <v>66</v>
      </c>
    </row>
    <row r="130" spans="1:7" s="21" customFormat="1" ht="30" hidden="1" customHeight="1" outlineLevel="2" x14ac:dyDescent="0.2">
      <c r="A130" s="5" t="s">
        <v>81</v>
      </c>
      <c r="B130" s="243"/>
      <c r="C130" s="241"/>
      <c r="D130" s="241"/>
      <c r="E130" s="242"/>
      <c r="F130" s="9" t="s">
        <v>22</v>
      </c>
      <c r="G130" s="7">
        <v>0</v>
      </c>
    </row>
    <row r="131" spans="1:7" s="21" customFormat="1" ht="30" hidden="1" customHeight="1" outlineLevel="2" x14ac:dyDescent="0.2">
      <c r="A131" s="5" t="s">
        <v>82</v>
      </c>
      <c r="B131" s="243"/>
      <c r="C131" s="241"/>
      <c r="D131" s="241"/>
      <c r="E131" s="242"/>
      <c r="F131" s="12" t="str">
        <f>D37</f>
        <v>Brick/Stone</v>
      </c>
      <c r="G131" s="7"/>
    </row>
    <row r="132" spans="1:7" s="21" customFormat="1" ht="30" hidden="1" customHeight="1" outlineLevel="2" x14ac:dyDescent="0.2">
      <c r="A132" s="5" t="s">
        <v>83</v>
      </c>
      <c r="B132" s="243"/>
      <c r="C132" s="241"/>
      <c r="D132" s="241"/>
      <c r="E132" s="242"/>
      <c r="F132" s="12" t="str">
        <f>D36</f>
        <v>Tile</v>
      </c>
      <c r="G132" s="7"/>
    </row>
    <row r="133" spans="1:7" s="21" customFormat="1" ht="30" hidden="1" customHeight="1" outlineLevel="2" x14ac:dyDescent="0.2">
      <c r="A133" s="5" t="s">
        <v>141</v>
      </c>
      <c r="B133" s="243"/>
      <c r="C133" s="241"/>
      <c r="D133" s="241"/>
      <c r="E133" s="242"/>
      <c r="F133" s="12" t="s">
        <v>142</v>
      </c>
      <c r="G133" s="7"/>
    </row>
    <row r="134" spans="1:7" s="21" customFormat="1" ht="30" hidden="1" customHeight="1" outlineLevel="2" x14ac:dyDescent="0.2">
      <c r="A134" s="5" t="s">
        <v>85</v>
      </c>
      <c r="B134" s="243"/>
      <c r="C134" s="241"/>
      <c r="D134" s="241"/>
      <c r="E134" s="242"/>
      <c r="F134" s="12" t="s">
        <v>86</v>
      </c>
      <c r="G134" s="7"/>
    </row>
    <row r="135" spans="1:7" s="21" customFormat="1" ht="30" hidden="1" customHeight="1" outlineLevel="2" x14ac:dyDescent="0.2">
      <c r="A135" s="5" t="s">
        <v>87</v>
      </c>
      <c r="B135" s="243"/>
      <c r="C135" s="241"/>
      <c r="D135" s="241"/>
      <c r="E135" s="242"/>
      <c r="F135" s="9" t="s">
        <v>22</v>
      </c>
      <c r="G135" s="7"/>
    </row>
    <row r="136" spans="1:7" s="21" customFormat="1" ht="30" hidden="1" customHeight="1" outlineLevel="2" x14ac:dyDescent="0.2">
      <c r="A136" s="5" t="s">
        <v>88</v>
      </c>
      <c r="B136" s="243"/>
      <c r="C136" s="241"/>
      <c r="D136" s="241"/>
      <c r="E136" s="242"/>
      <c r="F136" s="9" t="s">
        <v>22</v>
      </c>
      <c r="G136" s="7"/>
    </row>
    <row r="137" spans="1:7" s="21" customFormat="1" ht="30" hidden="1" customHeight="1" outlineLevel="2" x14ac:dyDescent="0.2">
      <c r="A137" s="23" t="s">
        <v>232</v>
      </c>
      <c r="B137" s="243"/>
      <c r="C137" s="241"/>
      <c r="D137" s="241"/>
      <c r="E137" s="242"/>
      <c r="F137" s="12"/>
      <c r="G137" s="7"/>
    </row>
    <row r="138" spans="1:7" s="21" customFormat="1" ht="30" hidden="1" customHeight="1" outlineLevel="2" x14ac:dyDescent="0.2">
      <c r="A138" s="23"/>
      <c r="B138" s="243"/>
      <c r="C138" s="241"/>
      <c r="D138" s="241"/>
      <c r="E138" s="242"/>
      <c r="F138" s="12"/>
      <c r="G138" s="7"/>
    </row>
    <row r="139" spans="1:7" s="21" customFormat="1" ht="30" hidden="1" customHeight="1" outlineLevel="2" x14ac:dyDescent="0.2">
      <c r="A139" s="14" t="s">
        <v>89</v>
      </c>
      <c r="B139" s="243"/>
      <c r="C139" s="241"/>
      <c r="D139" s="241"/>
      <c r="E139" s="242"/>
      <c r="F139" s="12"/>
      <c r="G139" s="7"/>
    </row>
    <row r="140" spans="1:7" s="21" customFormat="1" ht="30" hidden="1" customHeight="1" outlineLevel="2" x14ac:dyDescent="0.2">
      <c r="A140" s="5" t="s">
        <v>143</v>
      </c>
      <c r="B140" s="243"/>
      <c r="C140" s="241"/>
      <c r="D140" s="241"/>
      <c r="E140" s="242"/>
      <c r="F140" s="9" t="s">
        <v>22</v>
      </c>
      <c r="G140" s="7">
        <v>0</v>
      </c>
    </row>
    <row r="141" spans="1:7" s="21" customFormat="1" ht="30" hidden="1" customHeight="1" outlineLevel="2" x14ac:dyDescent="0.2">
      <c r="A141" s="5" t="s">
        <v>146</v>
      </c>
      <c r="B141" s="243"/>
      <c r="C141" s="241"/>
      <c r="D141" s="241"/>
      <c r="E141" s="242"/>
      <c r="F141" s="9" t="s">
        <v>22</v>
      </c>
      <c r="G141" s="7">
        <v>0</v>
      </c>
    </row>
    <row r="142" spans="1:7" s="21" customFormat="1" ht="30" hidden="1" customHeight="1" outlineLevel="2" x14ac:dyDescent="0.2">
      <c r="A142" s="5" t="s">
        <v>613</v>
      </c>
      <c r="B142" s="243"/>
      <c r="C142" s="241"/>
      <c r="D142" s="241"/>
      <c r="E142" s="242"/>
      <c r="F142" s="9" t="s">
        <v>22</v>
      </c>
      <c r="G142" s="7">
        <v>0</v>
      </c>
    </row>
    <row r="143" spans="1:7" s="21" customFormat="1" ht="30" hidden="1" customHeight="1" outlineLevel="2" x14ac:dyDescent="0.2">
      <c r="A143" s="5" t="s">
        <v>444</v>
      </c>
      <c r="B143" s="243"/>
      <c r="C143" s="241"/>
      <c r="D143" s="241"/>
      <c r="E143" s="242"/>
      <c r="F143" s="9" t="s">
        <v>22</v>
      </c>
      <c r="G143" s="7">
        <v>0</v>
      </c>
    </row>
    <row r="144" spans="1:7" s="21" customFormat="1" ht="30" hidden="1" customHeight="1" outlineLevel="2" x14ac:dyDescent="0.2">
      <c r="A144" s="5" t="s">
        <v>145</v>
      </c>
      <c r="B144" s="243"/>
      <c r="C144" s="241"/>
      <c r="D144" s="241"/>
      <c r="E144" s="242"/>
      <c r="F144" s="9" t="s">
        <v>22</v>
      </c>
      <c r="G144" s="7">
        <v>0</v>
      </c>
    </row>
    <row r="145" spans="1:7" s="21" customFormat="1" ht="30" hidden="1" customHeight="1" outlineLevel="2" x14ac:dyDescent="0.2">
      <c r="A145" s="11" t="s">
        <v>144</v>
      </c>
      <c r="B145" s="243"/>
      <c r="C145" s="241"/>
      <c r="D145" s="241"/>
      <c r="E145" s="242"/>
      <c r="F145" s="9" t="s">
        <v>22</v>
      </c>
      <c r="G145" s="7">
        <v>0</v>
      </c>
    </row>
    <row r="146" spans="1:7" s="21" customFormat="1" ht="30" hidden="1" customHeight="1" outlineLevel="2" x14ac:dyDescent="0.2">
      <c r="A146" s="5" t="s">
        <v>147</v>
      </c>
      <c r="B146" s="243"/>
      <c r="C146" s="241"/>
      <c r="D146" s="241"/>
      <c r="E146" s="242"/>
      <c r="F146" s="9" t="s">
        <v>22</v>
      </c>
      <c r="G146" s="7">
        <v>0</v>
      </c>
    </row>
    <row r="147" spans="1:7" s="21" customFormat="1" ht="30" customHeight="1" outlineLevel="1" thickBot="1" x14ac:dyDescent="0.25">
      <c r="A147" s="5"/>
      <c r="B147" s="243"/>
      <c r="C147" s="241"/>
      <c r="D147" s="241"/>
      <c r="E147" s="242"/>
      <c r="F147" s="12"/>
      <c r="G147" s="24">
        <f>SUM(G130:G146)</f>
        <v>0</v>
      </c>
    </row>
    <row r="148" spans="1:7" s="21" customFormat="1" ht="30" customHeight="1" outlineLevel="1" collapsed="1" thickTop="1" x14ac:dyDescent="0.2">
      <c r="A148" s="2" t="str">
        <f>B33</f>
        <v>n/a</v>
      </c>
      <c r="B148" s="243"/>
      <c r="C148" s="241"/>
      <c r="D148" s="241"/>
      <c r="E148" s="242"/>
      <c r="F148" s="12"/>
      <c r="G148" s="7"/>
    </row>
    <row r="149" spans="1:7" s="21" customFormat="1" ht="30" hidden="1" customHeight="1" outlineLevel="2" x14ac:dyDescent="0.2">
      <c r="A149" s="5" t="s">
        <v>81</v>
      </c>
      <c r="B149" s="243"/>
      <c r="C149" s="241"/>
      <c r="D149" s="241"/>
      <c r="E149" s="242"/>
      <c r="F149" s="9" t="s">
        <v>22</v>
      </c>
      <c r="G149" s="7">
        <v>0</v>
      </c>
    </row>
    <row r="150" spans="1:7" s="21" customFormat="1" ht="30" hidden="1" customHeight="1" outlineLevel="2" x14ac:dyDescent="0.2">
      <c r="A150" s="5" t="s">
        <v>82</v>
      </c>
      <c r="B150" s="243"/>
      <c r="C150" s="241"/>
      <c r="D150" s="241"/>
      <c r="E150" s="242"/>
      <c r="F150" s="12" t="str">
        <f>D46</f>
        <v>Brick/Stone</v>
      </c>
      <c r="G150" s="7"/>
    </row>
    <row r="151" spans="1:7" s="21" customFormat="1" ht="30" hidden="1" customHeight="1" outlineLevel="2" x14ac:dyDescent="0.2">
      <c r="A151" s="5" t="s">
        <v>83</v>
      </c>
      <c r="B151" s="243"/>
      <c r="C151" s="241"/>
      <c r="D151" s="241"/>
      <c r="E151" s="242"/>
      <c r="F151" s="12" t="str">
        <f>D45</f>
        <v>Tile</v>
      </c>
      <c r="G151" s="7"/>
    </row>
    <row r="152" spans="1:7" s="21" customFormat="1" ht="30" hidden="1" customHeight="1" outlineLevel="2" x14ac:dyDescent="0.2">
      <c r="A152" s="5" t="s">
        <v>141</v>
      </c>
      <c r="B152" s="243"/>
      <c r="C152" s="241"/>
      <c r="D152" s="241"/>
      <c r="E152" s="242"/>
      <c r="F152" s="12" t="s">
        <v>142</v>
      </c>
      <c r="G152" s="7"/>
    </row>
    <row r="153" spans="1:7" s="21" customFormat="1" ht="30" hidden="1" customHeight="1" outlineLevel="2" x14ac:dyDescent="0.2">
      <c r="A153" s="5" t="s">
        <v>85</v>
      </c>
      <c r="B153" s="243"/>
      <c r="C153" s="241"/>
      <c r="D153" s="241"/>
      <c r="E153" s="242"/>
      <c r="F153" s="12" t="s">
        <v>86</v>
      </c>
      <c r="G153" s="7"/>
    </row>
    <row r="154" spans="1:7" s="21" customFormat="1" ht="30" hidden="1" customHeight="1" outlineLevel="2" x14ac:dyDescent="0.2">
      <c r="A154" s="5" t="s">
        <v>87</v>
      </c>
      <c r="B154" s="243"/>
      <c r="C154" s="241"/>
      <c r="D154" s="241"/>
      <c r="E154" s="242"/>
      <c r="F154" s="9" t="s">
        <v>22</v>
      </c>
      <c r="G154" s="7"/>
    </row>
    <row r="155" spans="1:7" s="21" customFormat="1" ht="30" hidden="1" customHeight="1" outlineLevel="2" x14ac:dyDescent="0.2">
      <c r="A155" s="5" t="s">
        <v>88</v>
      </c>
      <c r="B155" s="243"/>
      <c r="C155" s="241"/>
      <c r="D155" s="241"/>
      <c r="E155" s="242"/>
      <c r="F155" s="9" t="s">
        <v>22</v>
      </c>
      <c r="G155" s="7"/>
    </row>
    <row r="156" spans="1:7" s="21" customFormat="1" ht="30" hidden="1" customHeight="1" outlineLevel="2" x14ac:dyDescent="0.2">
      <c r="A156" s="23" t="s">
        <v>232</v>
      </c>
      <c r="B156" s="243"/>
      <c r="C156" s="241"/>
      <c r="D156" s="241"/>
      <c r="E156" s="242"/>
      <c r="F156" s="12"/>
      <c r="G156" s="7"/>
    </row>
    <row r="157" spans="1:7" s="21" customFormat="1" ht="30" hidden="1" customHeight="1" outlineLevel="2" x14ac:dyDescent="0.2">
      <c r="A157" s="23"/>
      <c r="B157" s="243"/>
      <c r="C157" s="241"/>
      <c r="D157" s="241"/>
      <c r="E157" s="242"/>
      <c r="F157" s="12"/>
      <c r="G157" s="7"/>
    </row>
    <row r="158" spans="1:7" s="21" customFormat="1" ht="30" hidden="1" customHeight="1" outlineLevel="2" x14ac:dyDescent="0.2">
      <c r="A158" s="14" t="s">
        <v>89</v>
      </c>
      <c r="B158" s="243"/>
      <c r="C158" s="241"/>
      <c r="D158" s="241"/>
      <c r="E158" s="242"/>
      <c r="F158" s="12"/>
      <c r="G158" s="7"/>
    </row>
    <row r="159" spans="1:7" s="21" customFormat="1" ht="30" hidden="1" customHeight="1" outlineLevel="2" x14ac:dyDescent="0.2">
      <c r="A159" s="5" t="s">
        <v>143</v>
      </c>
      <c r="B159" s="243"/>
      <c r="C159" s="241"/>
      <c r="D159" s="241"/>
      <c r="E159" s="242"/>
      <c r="F159" s="9" t="s">
        <v>22</v>
      </c>
      <c r="G159" s="7">
        <v>0</v>
      </c>
    </row>
    <row r="160" spans="1:7" s="21" customFormat="1" ht="30" hidden="1" customHeight="1" outlineLevel="2" x14ac:dyDescent="0.2">
      <c r="A160" s="5" t="s">
        <v>146</v>
      </c>
      <c r="B160" s="243"/>
      <c r="C160" s="241"/>
      <c r="D160" s="241"/>
      <c r="E160" s="242"/>
      <c r="F160" s="9" t="s">
        <v>22</v>
      </c>
      <c r="G160" s="7">
        <v>0</v>
      </c>
    </row>
    <row r="161" spans="1:7" s="21" customFormat="1" ht="30" hidden="1" customHeight="1" outlineLevel="2" x14ac:dyDescent="0.2">
      <c r="A161" s="5" t="s">
        <v>613</v>
      </c>
      <c r="B161" s="243"/>
      <c r="C161" s="241"/>
      <c r="D161" s="241"/>
      <c r="E161" s="242"/>
      <c r="F161" s="9" t="s">
        <v>22</v>
      </c>
      <c r="G161" s="7">
        <v>0</v>
      </c>
    </row>
    <row r="162" spans="1:7" s="21" customFormat="1" ht="30" hidden="1" customHeight="1" outlineLevel="2" x14ac:dyDescent="0.2">
      <c r="A162" s="5" t="s">
        <v>444</v>
      </c>
      <c r="B162" s="243"/>
      <c r="C162" s="241"/>
      <c r="D162" s="241"/>
      <c r="E162" s="242"/>
      <c r="F162" s="9" t="s">
        <v>22</v>
      </c>
      <c r="G162" s="7">
        <v>0</v>
      </c>
    </row>
    <row r="163" spans="1:7" s="21" customFormat="1" ht="30" hidden="1" customHeight="1" outlineLevel="2" x14ac:dyDescent="0.2">
      <c r="A163" s="5" t="s">
        <v>145</v>
      </c>
      <c r="B163" s="243"/>
      <c r="C163" s="241"/>
      <c r="D163" s="241"/>
      <c r="E163" s="242"/>
      <c r="F163" s="9" t="s">
        <v>22</v>
      </c>
      <c r="G163" s="7">
        <v>0</v>
      </c>
    </row>
    <row r="164" spans="1:7" s="21" customFormat="1" ht="30" hidden="1" customHeight="1" outlineLevel="2" x14ac:dyDescent="0.2">
      <c r="A164" s="11" t="s">
        <v>144</v>
      </c>
      <c r="B164" s="243"/>
      <c r="C164" s="241"/>
      <c r="D164" s="241"/>
      <c r="E164" s="242"/>
      <c r="F164" s="9" t="s">
        <v>22</v>
      </c>
      <c r="G164" s="7">
        <v>0</v>
      </c>
    </row>
    <row r="165" spans="1:7" s="21" customFormat="1" ht="30" hidden="1" customHeight="1" outlineLevel="2" x14ac:dyDescent="0.2">
      <c r="A165" s="5" t="s">
        <v>147</v>
      </c>
      <c r="B165" s="243"/>
      <c r="C165" s="241"/>
      <c r="D165" s="241"/>
      <c r="E165" s="242"/>
      <c r="F165" s="9" t="s">
        <v>22</v>
      </c>
      <c r="G165" s="7">
        <v>0</v>
      </c>
    </row>
    <row r="166" spans="1:7" s="21" customFormat="1" ht="30" customHeight="1" outlineLevel="1" thickBot="1" x14ac:dyDescent="0.25">
      <c r="A166" s="5"/>
      <c r="B166" s="243"/>
      <c r="C166" s="241"/>
      <c r="D166" s="241"/>
      <c r="E166" s="242"/>
      <c r="F166" s="12"/>
      <c r="G166" s="24">
        <f>SUM(G149:G165)</f>
        <v>0</v>
      </c>
    </row>
    <row r="167" spans="1:7" s="21" customFormat="1" ht="30" customHeight="1" outlineLevel="1" collapsed="1" thickTop="1" x14ac:dyDescent="0.2">
      <c r="A167" s="2" t="str">
        <f>B34</f>
        <v>n/a</v>
      </c>
      <c r="B167" s="243"/>
      <c r="C167" s="241"/>
      <c r="D167" s="241"/>
      <c r="E167" s="242"/>
      <c r="F167" s="12"/>
      <c r="G167" s="7"/>
    </row>
    <row r="168" spans="1:7" s="21" customFormat="1" ht="30" hidden="1" customHeight="1" outlineLevel="2" x14ac:dyDescent="0.2">
      <c r="A168" s="5" t="s">
        <v>81</v>
      </c>
      <c r="B168" s="243"/>
      <c r="C168" s="241"/>
      <c r="D168" s="241"/>
      <c r="E168" s="242"/>
      <c r="F168" s="9" t="s">
        <v>22</v>
      </c>
      <c r="G168" s="7">
        <v>0</v>
      </c>
    </row>
    <row r="169" spans="1:7" s="21" customFormat="1" ht="30" hidden="1" customHeight="1" outlineLevel="2" x14ac:dyDescent="0.2">
      <c r="A169" s="5" t="s">
        <v>82</v>
      </c>
      <c r="B169" s="243"/>
      <c r="C169" s="241"/>
      <c r="D169" s="241"/>
      <c r="E169" s="242"/>
      <c r="F169" s="12" t="str">
        <f>D54</f>
        <v>Brick/Stone</v>
      </c>
      <c r="G169" s="7"/>
    </row>
    <row r="170" spans="1:7" s="21" customFormat="1" ht="30" hidden="1" customHeight="1" outlineLevel="2" x14ac:dyDescent="0.2">
      <c r="A170" s="5" t="s">
        <v>83</v>
      </c>
      <c r="B170" s="243"/>
      <c r="C170" s="241"/>
      <c r="D170" s="241"/>
      <c r="E170" s="242"/>
      <c r="F170" s="12" t="str">
        <f>D53</f>
        <v>Tile</v>
      </c>
      <c r="G170" s="7"/>
    </row>
    <row r="171" spans="1:7" s="21" customFormat="1" ht="30" hidden="1" customHeight="1" outlineLevel="2" x14ac:dyDescent="0.2">
      <c r="A171" s="5" t="s">
        <v>141</v>
      </c>
      <c r="B171" s="243"/>
      <c r="C171" s="241"/>
      <c r="D171" s="241"/>
      <c r="E171" s="242"/>
      <c r="F171" s="12" t="s">
        <v>142</v>
      </c>
      <c r="G171" s="7"/>
    </row>
    <row r="172" spans="1:7" s="21" customFormat="1" ht="30" hidden="1" customHeight="1" outlineLevel="2" x14ac:dyDescent="0.2">
      <c r="A172" s="5" t="s">
        <v>85</v>
      </c>
      <c r="B172" s="243"/>
      <c r="C172" s="241"/>
      <c r="D172" s="241"/>
      <c r="E172" s="242"/>
      <c r="F172" s="12" t="s">
        <v>86</v>
      </c>
      <c r="G172" s="7"/>
    </row>
    <row r="173" spans="1:7" s="21" customFormat="1" ht="30" hidden="1" customHeight="1" outlineLevel="2" x14ac:dyDescent="0.2">
      <c r="A173" s="5" t="s">
        <v>87</v>
      </c>
      <c r="B173" s="243"/>
      <c r="C173" s="241"/>
      <c r="D173" s="241"/>
      <c r="E173" s="242"/>
      <c r="F173" s="9" t="s">
        <v>22</v>
      </c>
      <c r="G173" s="7"/>
    </row>
    <row r="174" spans="1:7" s="21" customFormat="1" ht="30" hidden="1" customHeight="1" outlineLevel="2" x14ac:dyDescent="0.2">
      <c r="A174" s="5" t="s">
        <v>88</v>
      </c>
      <c r="B174" s="243"/>
      <c r="C174" s="241"/>
      <c r="D174" s="241"/>
      <c r="E174" s="242"/>
      <c r="F174" s="9" t="s">
        <v>22</v>
      </c>
      <c r="G174" s="7"/>
    </row>
    <row r="175" spans="1:7" s="21" customFormat="1" ht="30" hidden="1" customHeight="1" outlineLevel="2" x14ac:dyDescent="0.2">
      <c r="A175" s="23" t="s">
        <v>232</v>
      </c>
      <c r="B175" s="243"/>
      <c r="C175" s="241"/>
      <c r="D175" s="241"/>
      <c r="E175" s="242"/>
      <c r="F175" s="12"/>
      <c r="G175" s="7"/>
    </row>
    <row r="176" spans="1:7" s="21" customFormat="1" ht="30" hidden="1" customHeight="1" outlineLevel="2" x14ac:dyDescent="0.2">
      <c r="A176" s="23"/>
      <c r="B176" s="243"/>
      <c r="C176" s="241"/>
      <c r="D176" s="241"/>
      <c r="E176" s="242"/>
      <c r="F176" s="12"/>
      <c r="G176" s="7"/>
    </row>
    <row r="177" spans="1:7" s="21" customFormat="1" ht="30" hidden="1" customHeight="1" outlineLevel="2" x14ac:dyDescent="0.2">
      <c r="A177" s="14" t="s">
        <v>89</v>
      </c>
      <c r="B177" s="243"/>
      <c r="C177" s="241"/>
      <c r="D177" s="241"/>
      <c r="E177" s="242"/>
      <c r="F177" s="12"/>
      <c r="G177" s="7"/>
    </row>
    <row r="178" spans="1:7" s="21" customFormat="1" ht="30" hidden="1" customHeight="1" outlineLevel="2" x14ac:dyDescent="0.2">
      <c r="A178" s="5" t="s">
        <v>143</v>
      </c>
      <c r="B178" s="243"/>
      <c r="C178" s="241"/>
      <c r="D178" s="241"/>
      <c r="E178" s="242"/>
      <c r="F178" s="9" t="s">
        <v>22</v>
      </c>
      <c r="G178" s="7">
        <v>0</v>
      </c>
    </row>
    <row r="179" spans="1:7" s="21" customFormat="1" ht="30" hidden="1" customHeight="1" outlineLevel="2" x14ac:dyDescent="0.2">
      <c r="A179" s="5" t="s">
        <v>146</v>
      </c>
      <c r="B179" s="243"/>
      <c r="C179" s="241"/>
      <c r="D179" s="241"/>
      <c r="E179" s="242"/>
      <c r="F179" s="9" t="s">
        <v>22</v>
      </c>
      <c r="G179" s="7">
        <v>0</v>
      </c>
    </row>
    <row r="180" spans="1:7" s="21" customFormat="1" ht="30" hidden="1" customHeight="1" outlineLevel="2" x14ac:dyDescent="0.2">
      <c r="A180" s="5" t="s">
        <v>613</v>
      </c>
      <c r="B180" s="243"/>
      <c r="C180" s="241"/>
      <c r="D180" s="241"/>
      <c r="E180" s="242"/>
      <c r="F180" s="9" t="s">
        <v>22</v>
      </c>
      <c r="G180" s="7">
        <v>0</v>
      </c>
    </row>
    <row r="181" spans="1:7" s="21" customFormat="1" ht="30" hidden="1" customHeight="1" outlineLevel="2" x14ac:dyDescent="0.2">
      <c r="A181" s="5" t="s">
        <v>444</v>
      </c>
      <c r="B181" s="243"/>
      <c r="C181" s="241"/>
      <c r="D181" s="241"/>
      <c r="E181" s="242"/>
      <c r="F181" s="9" t="s">
        <v>22</v>
      </c>
      <c r="G181" s="7">
        <v>0</v>
      </c>
    </row>
    <row r="182" spans="1:7" s="21" customFormat="1" ht="30" hidden="1" customHeight="1" outlineLevel="2" x14ac:dyDescent="0.2">
      <c r="A182" s="5" t="s">
        <v>145</v>
      </c>
      <c r="B182" s="243"/>
      <c r="C182" s="241"/>
      <c r="D182" s="241"/>
      <c r="E182" s="242"/>
      <c r="F182" s="9" t="s">
        <v>22</v>
      </c>
      <c r="G182" s="7">
        <v>0</v>
      </c>
    </row>
    <row r="183" spans="1:7" s="21" customFormat="1" ht="30" hidden="1" customHeight="1" outlineLevel="2" x14ac:dyDescent="0.2">
      <c r="A183" s="11" t="s">
        <v>144</v>
      </c>
      <c r="B183" s="243"/>
      <c r="C183" s="241"/>
      <c r="D183" s="241"/>
      <c r="E183" s="242"/>
      <c r="F183" s="9" t="s">
        <v>22</v>
      </c>
      <c r="G183" s="7">
        <v>0</v>
      </c>
    </row>
    <row r="184" spans="1:7" s="21" customFormat="1" ht="30" hidden="1" customHeight="1" outlineLevel="2" x14ac:dyDescent="0.2">
      <c r="A184" s="5" t="s">
        <v>147</v>
      </c>
      <c r="B184" s="243"/>
      <c r="C184" s="241"/>
      <c r="D184" s="241"/>
      <c r="E184" s="242"/>
      <c r="F184" s="9" t="s">
        <v>22</v>
      </c>
      <c r="G184" s="7">
        <v>0</v>
      </c>
    </row>
    <row r="185" spans="1:7" s="21" customFormat="1" ht="30" hidden="1" customHeight="1" outlineLevel="2" x14ac:dyDescent="0.2">
      <c r="A185" s="5"/>
      <c r="B185" s="243"/>
      <c r="C185" s="241"/>
      <c r="D185" s="241"/>
      <c r="E185" s="242"/>
      <c r="F185" s="9"/>
      <c r="G185" s="7"/>
    </row>
    <row r="186" spans="1:7" ht="66" customHeight="1" outlineLevel="1" x14ac:dyDescent="0.2">
      <c r="A186" s="251" t="s">
        <v>136</v>
      </c>
      <c r="B186" s="252"/>
      <c r="C186" s="252"/>
      <c r="D186" s="252"/>
      <c r="E186" s="252"/>
      <c r="F186" s="330"/>
      <c r="G186" s="13"/>
    </row>
    <row r="187" spans="1:7" ht="30" customHeight="1" collapsed="1" x14ac:dyDescent="0.2">
      <c r="A187" s="139"/>
      <c r="B187" s="243"/>
      <c r="C187" s="241"/>
      <c r="D187" s="241"/>
      <c r="E187" s="242"/>
      <c r="F187" s="28"/>
      <c r="G187" s="13"/>
    </row>
    <row r="188" spans="1:7" ht="30" customHeight="1" x14ac:dyDescent="0.15">
      <c r="A188" s="321" t="s">
        <v>102</v>
      </c>
      <c r="B188" s="322"/>
      <c r="C188" s="135" t="s">
        <v>134</v>
      </c>
      <c r="D188" s="135" t="s">
        <v>36</v>
      </c>
      <c r="E188" s="323" t="s">
        <v>60</v>
      </c>
      <c r="F188" s="268"/>
      <c r="G188" s="137" t="s">
        <v>22</v>
      </c>
    </row>
    <row r="189" spans="1:7" ht="111" customHeight="1" x14ac:dyDescent="0.15">
      <c r="A189" s="336" t="s">
        <v>485</v>
      </c>
      <c r="B189" s="337"/>
      <c r="C189" s="337"/>
      <c r="D189" s="337"/>
      <c r="E189" s="337"/>
      <c r="F189" s="337"/>
      <c r="G189" s="339"/>
    </row>
    <row r="190" spans="1:7" s="10" customFormat="1" ht="30" customHeight="1" outlineLevel="1" collapsed="1" x14ac:dyDescent="0.2">
      <c r="A190" s="2">
        <f>B32</f>
        <v>0</v>
      </c>
      <c r="B190" s="318" t="s">
        <v>226</v>
      </c>
      <c r="C190" s="319"/>
      <c r="D190" s="319"/>
      <c r="E190" s="320"/>
      <c r="F190" s="34" t="s">
        <v>61</v>
      </c>
      <c r="G190" s="20" t="s">
        <v>66</v>
      </c>
    </row>
    <row r="191" spans="1:7" s="21" customFormat="1" ht="30" hidden="1" customHeight="1" outlineLevel="2" x14ac:dyDescent="0.2">
      <c r="A191" s="5" t="s">
        <v>103</v>
      </c>
      <c r="B191" s="243"/>
      <c r="C191" s="241"/>
      <c r="D191" s="241"/>
      <c r="E191" s="242"/>
      <c r="F191" s="9" t="s">
        <v>22</v>
      </c>
      <c r="G191" s="7">
        <v>0</v>
      </c>
    </row>
    <row r="192" spans="1:7" s="21" customFormat="1" ht="30" hidden="1" customHeight="1" outlineLevel="2" x14ac:dyDescent="0.2">
      <c r="A192" s="5" t="s">
        <v>462</v>
      </c>
      <c r="B192" s="243"/>
      <c r="C192" s="241"/>
      <c r="D192" s="241"/>
      <c r="E192" s="242"/>
      <c r="F192" s="12" t="str">
        <f>D37</f>
        <v>Brick/Stone</v>
      </c>
      <c r="G192" s="7"/>
    </row>
    <row r="193" spans="1:7" s="21" customFormat="1" ht="30" hidden="1" customHeight="1" outlineLevel="2" x14ac:dyDescent="0.2">
      <c r="A193" s="5" t="s">
        <v>83</v>
      </c>
      <c r="B193" s="243"/>
      <c r="C193" s="241"/>
      <c r="D193" s="241"/>
      <c r="E193" s="242"/>
      <c r="F193" s="12" t="str">
        <f>D36</f>
        <v>Tile</v>
      </c>
      <c r="G193" s="7"/>
    </row>
    <row r="194" spans="1:7" s="21" customFormat="1" ht="30" hidden="1" customHeight="1" outlineLevel="2" x14ac:dyDescent="0.2">
      <c r="A194" s="5" t="s">
        <v>141</v>
      </c>
      <c r="B194" s="243"/>
      <c r="C194" s="241"/>
      <c r="D194" s="241"/>
      <c r="E194" s="242"/>
      <c r="F194" s="12" t="s">
        <v>142</v>
      </c>
      <c r="G194" s="7"/>
    </row>
    <row r="195" spans="1:7" s="21" customFormat="1" ht="30" hidden="1" customHeight="1" outlineLevel="2" x14ac:dyDescent="0.2">
      <c r="A195" s="5" t="s">
        <v>85</v>
      </c>
      <c r="B195" s="243"/>
      <c r="C195" s="241"/>
      <c r="D195" s="241"/>
      <c r="E195" s="242"/>
      <c r="F195" s="12" t="s">
        <v>86</v>
      </c>
      <c r="G195" s="7"/>
    </row>
    <row r="196" spans="1:7" s="21" customFormat="1" ht="30" hidden="1" customHeight="1" outlineLevel="2" x14ac:dyDescent="0.2">
      <c r="A196" s="5" t="s">
        <v>463</v>
      </c>
      <c r="B196" s="243"/>
      <c r="C196" s="241"/>
      <c r="D196" s="241"/>
      <c r="E196" s="242"/>
      <c r="F196" s="9" t="s">
        <v>22</v>
      </c>
      <c r="G196" s="7"/>
    </row>
    <row r="197" spans="1:7" s="21" customFormat="1" ht="30" hidden="1" customHeight="1" outlineLevel="2" x14ac:dyDescent="0.2">
      <c r="A197" s="5" t="s">
        <v>88</v>
      </c>
      <c r="B197" s="243"/>
      <c r="C197" s="241"/>
      <c r="D197" s="241"/>
      <c r="E197" s="242"/>
      <c r="F197" s="9" t="s">
        <v>22</v>
      </c>
      <c r="G197" s="7"/>
    </row>
    <row r="198" spans="1:7" s="21" customFormat="1" ht="30" hidden="1" customHeight="1" outlineLevel="2" x14ac:dyDescent="0.2">
      <c r="A198" s="23" t="s">
        <v>232</v>
      </c>
      <c r="B198" s="243"/>
      <c r="C198" s="241"/>
      <c r="D198" s="241"/>
      <c r="E198" s="242"/>
      <c r="F198" s="12"/>
      <c r="G198" s="7"/>
    </row>
    <row r="199" spans="1:7" s="21" customFormat="1" ht="30" hidden="1" customHeight="1" outlineLevel="2" x14ac:dyDescent="0.2">
      <c r="A199" s="5" t="s">
        <v>104</v>
      </c>
      <c r="B199" s="243"/>
      <c r="C199" s="241"/>
      <c r="D199" s="241"/>
      <c r="E199" s="242"/>
      <c r="F199" s="9" t="s">
        <v>36</v>
      </c>
      <c r="G199" s="7"/>
    </row>
    <row r="200" spans="1:7" s="21" customFormat="1" ht="30" hidden="1" customHeight="1" outlineLevel="2" x14ac:dyDescent="0.2">
      <c r="A200" s="5" t="s">
        <v>105</v>
      </c>
      <c r="B200" s="243"/>
      <c r="C200" s="241"/>
      <c r="D200" s="241"/>
      <c r="E200" s="242"/>
      <c r="F200" s="9" t="s">
        <v>36</v>
      </c>
      <c r="G200" s="7"/>
    </row>
    <row r="201" spans="1:7" s="21" customFormat="1" ht="30" hidden="1" customHeight="1" outlineLevel="2" x14ac:dyDescent="0.2">
      <c r="A201" s="5" t="s">
        <v>444</v>
      </c>
      <c r="B201" s="243"/>
      <c r="C201" s="241"/>
      <c r="D201" s="241"/>
      <c r="E201" s="242"/>
      <c r="F201" s="9" t="s">
        <v>36</v>
      </c>
      <c r="G201" s="7">
        <v>0</v>
      </c>
    </row>
    <row r="202" spans="1:7" s="21" customFormat="1" ht="30" hidden="1" customHeight="1" outlineLevel="2" x14ac:dyDescent="0.2">
      <c r="A202" s="5" t="s">
        <v>145</v>
      </c>
      <c r="B202" s="243"/>
      <c r="C202" s="241"/>
      <c r="D202" s="241"/>
      <c r="E202" s="242"/>
      <c r="F202" s="9" t="s">
        <v>22</v>
      </c>
      <c r="G202" s="7">
        <v>0</v>
      </c>
    </row>
    <row r="203" spans="1:7" s="21" customFormat="1" ht="30" hidden="1" customHeight="1" outlineLevel="2" x14ac:dyDescent="0.2">
      <c r="A203" s="11" t="s">
        <v>144</v>
      </c>
      <c r="B203" s="243"/>
      <c r="C203" s="241"/>
      <c r="D203" s="241"/>
      <c r="E203" s="242"/>
      <c r="F203" s="9" t="s">
        <v>22</v>
      </c>
      <c r="G203" s="7">
        <v>0</v>
      </c>
    </row>
    <row r="204" spans="1:7" s="21" customFormat="1" ht="30" hidden="1" customHeight="1" outlineLevel="2" thickBot="1" x14ac:dyDescent="0.25">
      <c r="A204" s="5"/>
      <c r="B204" s="243"/>
      <c r="C204" s="241"/>
      <c r="D204" s="241"/>
      <c r="E204" s="242"/>
      <c r="F204" s="12"/>
      <c r="G204" s="24">
        <f>SUM(G191:G203)</f>
        <v>0</v>
      </c>
    </row>
    <row r="205" spans="1:7" s="21" customFormat="1" ht="30" hidden="1" customHeight="1" outlineLevel="2" thickTop="1" x14ac:dyDescent="0.2">
      <c r="A205" s="14" t="s">
        <v>106</v>
      </c>
      <c r="B205" s="243"/>
      <c r="C205" s="241"/>
      <c r="D205" s="241"/>
      <c r="E205" s="242"/>
      <c r="F205" s="12"/>
      <c r="G205" s="7"/>
    </row>
    <row r="206" spans="1:7" s="21" customFormat="1" ht="30" hidden="1" customHeight="1" outlineLevel="2" x14ac:dyDescent="0.2">
      <c r="A206" s="5" t="s">
        <v>148</v>
      </c>
      <c r="B206" s="243"/>
      <c r="C206" s="241"/>
      <c r="D206" s="241"/>
      <c r="E206" s="242"/>
      <c r="F206" s="9" t="s">
        <v>22</v>
      </c>
      <c r="G206" s="7">
        <v>0</v>
      </c>
    </row>
    <row r="207" spans="1:7" s="21" customFormat="1" ht="30" hidden="1" customHeight="1" outlineLevel="2" x14ac:dyDescent="0.2">
      <c r="A207" s="5" t="s">
        <v>149</v>
      </c>
      <c r="B207" s="243"/>
      <c r="C207" s="241"/>
      <c r="D207" s="241"/>
      <c r="E207" s="242"/>
      <c r="F207" s="9" t="s">
        <v>22</v>
      </c>
      <c r="G207" s="7">
        <v>0</v>
      </c>
    </row>
    <row r="208" spans="1:7" s="21" customFormat="1" ht="30" hidden="1" customHeight="1" outlineLevel="2" x14ac:dyDescent="0.2">
      <c r="A208" s="5" t="s">
        <v>613</v>
      </c>
      <c r="B208" s="243"/>
      <c r="C208" s="241"/>
      <c r="D208" s="241"/>
      <c r="E208" s="242"/>
      <c r="F208" s="9" t="s">
        <v>22</v>
      </c>
      <c r="G208" s="7">
        <v>0</v>
      </c>
    </row>
    <row r="209" spans="1:7" s="21" customFormat="1" ht="30" hidden="1" customHeight="1" outlineLevel="2" x14ac:dyDescent="0.2">
      <c r="A209" s="5" t="s">
        <v>150</v>
      </c>
      <c r="B209" s="243"/>
      <c r="C209" s="241"/>
      <c r="D209" s="241"/>
      <c r="E209" s="242"/>
      <c r="F209" s="9" t="s">
        <v>22</v>
      </c>
      <c r="G209" s="7">
        <v>0</v>
      </c>
    </row>
    <row r="210" spans="1:7" s="21" customFormat="1" ht="30" hidden="1" customHeight="1" outlineLevel="2" thickBot="1" x14ac:dyDescent="0.25">
      <c r="A210" s="5"/>
      <c r="B210" s="243"/>
      <c r="C210" s="241"/>
      <c r="D210" s="241"/>
      <c r="E210" s="242"/>
      <c r="F210" s="12"/>
      <c r="G210" s="24">
        <f>SUM(G206:G209)</f>
        <v>0</v>
      </c>
    </row>
    <row r="211" spans="1:7" s="21" customFormat="1" ht="30" hidden="1" customHeight="1" outlineLevel="2" thickTop="1" x14ac:dyDescent="0.2">
      <c r="A211" s="5"/>
      <c r="B211" s="243"/>
      <c r="C211" s="241"/>
      <c r="D211" s="241"/>
      <c r="E211" s="242"/>
      <c r="F211" s="12"/>
      <c r="G211" s="7"/>
    </row>
    <row r="212" spans="1:7" s="21" customFormat="1" ht="30" hidden="1" customHeight="1" outlineLevel="2" x14ac:dyDescent="0.2">
      <c r="A212" s="5"/>
      <c r="B212" s="243"/>
      <c r="C212" s="241"/>
      <c r="D212" s="241"/>
      <c r="E212" s="242"/>
      <c r="F212" s="12"/>
      <c r="G212" s="7"/>
    </row>
    <row r="213" spans="1:7" s="21" customFormat="1" ht="30" hidden="1" customHeight="1" outlineLevel="2" x14ac:dyDescent="0.2">
      <c r="A213" s="14" t="s">
        <v>107</v>
      </c>
      <c r="B213" s="243"/>
      <c r="C213" s="241"/>
      <c r="D213" s="241"/>
      <c r="E213" s="242"/>
      <c r="F213" s="12"/>
      <c r="G213" s="7"/>
    </row>
    <row r="214" spans="1:7" s="21" customFormat="1" ht="30" hidden="1" customHeight="1" outlineLevel="2" x14ac:dyDescent="0.2">
      <c r="A214" s="5" t="s">
        <v>108</v>
      </c>
      <c r="B214" s="243"/>
      <c r="C214" s="241"/>
      <c r="D214" s="241"/>
      <c r="E214" s="242"/>
      <c r="F214" s="214" t="str">
        <f>D40</f>
        <v>No</v>
      </c>
      <c r="G214" s="7"/>
    </row>
    <row r="215" spans="1:7" s="21" customFormat="1" ht="30" hidden="1" customHeight="1" outlineLevel="2" x14ac:dyDescent="0.2">
      <c r="A215" s="5" t="s">
        <v>109</v>
      </c>
      <c r="B215" s="243"/>
      <c r="C215" s="241"/>
      <c r="D215" s="241"/>
      <c r="E215" s="242"/>
      <c r="F215" s="214" t="str">
        <f>G40</f>
        <v>No</v>
      </c>
      <c r="G215" s="7"/>
    </row>
    <row r="216" spans="1:7" s="21" customFormat="1" ht="30" hidden="1" customHeight="1" outlineLevel="2" x14ac:dyDescent="0.2">
      <c r="A216" s="5" t="s">
        <v>110</v>
      </c>
      <c r="B216" s="243"/>
      <c r="C216" s="241"/>
      <c r="D216" s="241"/>
      <c r="E216" s="242"/>
      <c r="F216" s="214" t="str">
        <f>D41</f>
        <v>Yes</v>
      </c>
      <c r="G216" s="7"/>
    </row>
    <row r="217" spans="1:7" s="21" customFormat="1" ht="30" hidden="1" customHeight="1" outlineLevel="2" x14ac:dyDescent="0.2">
      <c r="A217" s="5" t="s">
        <v>111</v>
      </c>
      <c r="B217" s="243"/>
      <c r="C217" s="241"/>
      <c r="D217" s="241"/>
      <c r="E217" s="242"/>
      <c r="F217" s="9" t="s">
        <v>36</v>
      </c>
      <c r="G217" s="7"/>
    </row>
    <row r="218" spans="1:7" s="21" customFormat="1" ht="30" hidden="1" customHeight="1" outlineLevel="2" x14ac:dyDescent="0.2">
      <c r="A218" s="5"/>
      <c r="B218" s="243"/>
      <c r="C218" s="241"/>
      <c r="D218" s="241"/>
      <c r="E218" s="242"/>
      <c r="F218" s="9"/>
      <c r="G218" s="7"/>
    </row>
    <row r="219" spans="1:7" ht="30" hidden="1" customHeight="1" outlineLevel="2" x14ac:dyDescent="0.2">
      <c r="A219" s="5" t="s">
        <v>153</v>
      </c>
      <c r="B219" s="243"/>
      <c r="C219" s="241"/>
      <c r="D219" s="241"/>
      <c r="E219" s="242"/>
      <c r="F219" s="9" t="s">
        <v>36</v>
      </c>
      <c r="G219" s="25"/>
    </row>
    <row r="220" spans="1:7" ht="30" hidden="1" customHeight="1" outlineLevel="2" x14ac:dyDescent="0.2">
      <c r="A220" s="5" t="s">
        <v>152</v>
      </c>
      <c r="B220" s="243"/>
      <c r="C220" s="241"/>
      <c r="D220" s="241"/>
      <c r="E220" s="242"/>
      <c r="F220" s="9" t="s">
        <v>36</v>
      </c>
      <c r="G220" s="25"/>
    </row>
    <row r="221" spans="1:7" s="21" customFormat="1" ht="30" customHeight="1" outlineLevel="1" x14ac:dyDescent="0.2">
      <c r="A221" s="5"/>
      <c r="B221" s="243"/>
      <c r="C221" s="241"/>
      <c r="D221" s="241"/>
      <c r="E221" s="242"/>
      <c r="F221" s="12"/>
      <c r="G221" s="7"/>
    </row>
    <row r="222" spans="1:7" s="21" customFormat="1" ht="30" customHeight="1" outlineLevel="1" collapsed="1" x14ac:dyDescent="0.2">
      <c r="A222" s="2" t="str">
        <f>B33</f>
        <v>n/a</v>
      </c>
      <c r="B222" s="243"/>
      <c r="C222" s="241"/>
      <c r="D222" s="241"/>
      <c r="E222" s="242"/>
      <c r="F222" s="12"/>
      <c r="G222" s="7"/>
    </row>
    <row r="223" spans="1:7" s="21" customFormat="1" ht="30" hidden="1" customHeight="1" outlineLevel="2" x14ac:dyDescent="0.2">
      <c r="A223" s="5" t="s">
        <v>103</v>
      </c>
      <c r="B223" s="243"/>
      <c r="C223" s="241"/>
      <c r="D223" s="241"/>
      <c r="E223" s="242"/>
      <c r="F223" s="9" t="s">
        <v>22</v>
      </c>
      <c r="G223" s="7">
        <v>0</v>
      </c>
    </row>
    <row r="224" spans="1:7" s="21" customFormat="1" ht="30" hidden="1" customHeight="1" outlineLevel="2" x14ac:dyDescent="0.2">
      <c r="A224" s="5" t="s">
        <v>462</v>
      </c>
      <c r="B224" s="243"/>
      <c r="C224" s="241"/>
      <c r="D224" s="241"/>
      <c r="E224" s="242"/>
      <c r="F224" s="12" t="str">
        <f>D46</f>
        <v>Brick/Stone</v>
      </c>
      <c r="G224" s="7"/>
    </row>
    <row r="225" spans="1:7" s="21" customFormat="1" ht="30" hidden="1" customHeight="1" outlineLevel="2" x14ac:dyDescent="0.2">
      <c r="A225" s="5" t="s">
        <v>83</v>
      </c>
      <c r="B225" s="243"/>
      <c r="C225" s="241"/>
      <c r="D225" s="241"/>
      <c r="E225" s="242"/>
      <c r="F225" s="12" t="str">
        <f>D45</f>
        <v>Tile</v>
      </c>
      <c r="G225" s="7"/>
    </row>
    <row r="226" spans="1:7" s="21" customFormat="1" ht="30" hidden="1" customHeight="1" outlineLevel="2" x14ac:dyDescent="0.2">
      <c r="A226" s="5" t="s">
        <v>141</v>
      </c>
      <c r="B226" s="243"/>
      <c r="C226" s="241"/>
      <c r="D226" s="241"/>
      <c r="E226" s="242"/>
      <c r="F226" s="12" t="s">
        <v>142</v>
      </c>
      <c r="G226" s="7"/>
    </row>
    <row r="227" spans="1:7" s="21" customFormat="1" ht="30" hidden="1" customHeight="1" outlineLevel="2" x14ac:dyDescent="0.2">
      <c r="A227" s="5" t="s">
        <v>85</v>
      </c>
      <c r="B227" s="243"/>
      <c r="C227" s="241"/>
      <c r="D227" s="241"/>
      <c r="E227" s="242"/>
      <c r="F227" s="12" t="s">
        <v>86</v>
      </c>
      <c r="G227" s="7"/>
    </row>
    <row r="228" spans="1:7" s="21" customFormat="1" ht="30" hidden="1" customHeight="1" outlineLevel="2" x14ac:dyDescent="0.2">
      <c r="A228" s="5" t="s">
        <v>463</v>
      </c>
      <c r="B228" s="243"/>
      <c r="C228" s="241"/>
      <c r="D228" s="241"/>
      <c r="E228" s="242"/>
      <c r="F228" s="9" t="s">
        <v>22</v>
      </c>
      <c r="G228" s="7"/>
    </row>
    <row r="229" spans="1:7" s="21" customFormat="1" ht="30" hidden="1" customHeight="1" outlineLevel="2" x14ac:dyDescent="0.2">
      <c r="A229" s="5" t="s">
        <v>88</v>
      </c>
      <c r="B229" s="243"/>
      <c r="C229" s="241"/>
      <c r="D229" s="241"/>
      <c r="E229" s="242"/>
      <c r="F229" s="9" t="s">
        <v>22</v>
      </c>
      <c r="G229" s="7"/>
    </row>
    <row r="230" spans="1:7" s="21" customFormat="1" ht="30" hidden="1" customHeight="1" outlineLevel="2" x14ac:dyDescent="0.2">
      <c r="A230" s="23" t="s">
        <v>232</v>
      </c>
      <c r="B230" s="243"/>
      <c r="C230" s="241"/>
      <c r="D230" s="241"/>
      <c r="E230" s="242"/>
      <c r="F230" s="12"/>
      <c r="G230" s="7"/>
    </row>
    <row r="231" spans="1:7" s="21" customFormat="1" ht="30" hidden="1" customHeight="1" outlineLevel="2" x14ac:dyDescent="0.2">
      <c r="A231" s="5" t="s">
        <v>104</v>
      </c>
      <c r="B231" s="243"/>
      <c r="C231" s="241"/>
      <c r="D231" s="241"/>
      <c r="E231" s="242"/>
      <c r="F231" s="9" t="s">
        <v>36</v>
      </c>
      <c r="G231" s="7"/>
    </row>
    <row r="232" spans="1:7" s="21" customFormat="1" ht="30" hidden="1" customHeight="1" outlineLevel="2" x14ac:dyDescent="0.2">
      <c r="A232" s="5" t="s">
        <v>105</v>
      </c>
      <c r="B232" s="243"/>
      <c r="C232" s="241"/>
      <c r="D232" s="241"/>
      <c r="E232" s="242"/>
      <c r="F232" s="9" t="s">
        <v>36</v>
      </c>
      <c r="G232" s="7"/>
    </row>
    <row r="233" spans="1:7" s="21" customFormat="1" ht="30" hidden="1" customHeight="1" outlineLevel="2" x14ac:dyDescent="0.2">
      <c r="A233" s="5" t="s">
        <v>444</v>
      </c>
      <c r="B233" s="243"/>
      <c r="C233" s="241"/>
      <c r="D233" s="241"/>
      <c r="E233" s="242"/>
      <c r="F233" s="9" t="s">
        <v>36</v>
      </c>
      <c r="G233" s="7">
        <v>0</v>
      </c>
    </row>
    <row r="234" spans="1:7" s="21" customFormat="1" ht="30" hidden="1" customHeight="1" outlineLevel="2" x14ac:dyDescent="0.2">
      <c r="A234" s="5" t="s">
        <v>145</v>
      </c>
      <c r="B234" s="243"/>
      <c r="C234" s="241"/>
      <c r="D234" s="241"/>
      <c r="E234" s="242"/>
      <c r="F234" s="9" t="s">
        <v>22</v>
      </c>
      <c r="G234" s="7">
        <v>0</v>
      </c>
    </row>
    <row r="235" spans="1:7" s="21" customFormat="1" ht="30" hidden="1" customHeight="1" outlineLevel="2" x14ac:dyDescent="0.2">
      <c r="A235" s="11" t="s">
        <v>144</v>
      </c>
      <c r="B235" s="243"/>
      <c r="C235" s="241"/>
      <c r="D235" s="241"/>
      <c r="E235" s="242"/>
      <c r="F235" s="9" t="s">
        <v>22</v>
      </c>
      <c r="G235" s="7">
        <v>0</v>
      </c>
    </row>
    <row r="236" spans="1:7" s="21" customFormat="1" ht="30" hidden="1" customHeight="1" outlineLevel="2" thickBot="1" x14ac:dyDescent="0.25">
      <c r="A236" s="5"/>
      <c r="B236" s="243"/>
      <c r="C236" s="241"/>
      <c r="D236" s="241"/>
      <c r="E236" s="242"/>
      <c r="F236" s="12"/>
      <c r="G236" s="24">
        <f>SUM(G223:G235)</f>
        <v>0</v>
      </c>
    </row>
    <row r="237" spans="1:7" s="21" customFormat="1" ht="30" hidden="1" customHeight="1" outlineLevel="2" thickTop="1" x14ac:dyDescent="0.2">
      <c r="A237" s="14" t="s">
        <v>106</v>
      </c>
      <c r="B237" s="243"/>
      <c r="C237" s="241"/>
      <c r="D237" s="241"/>
      <c r="E237" s="242"/>
      <c r="F237" s="12"/>
      <c r="G237" s="7"/>
    </row>
    <row r="238" spans="1:7" s="21" customFormat="1" ht="30" hidden="1" customHeight="1" outlineLevel="2" x14ac:dyDescent="0.2">
      <c r="A238" s="5" t="s">
        <v>148</v>
      </c>
      <c r="B238" s="243"/>
      <c r="C238" s="241"/>
      <c r="D238" s="241"/>
      <c r="E238" s="242"/>
      <c r="F238" s="9" t="s">
        <v>22</v>
      </c>
      <c r="G238" s="7">
        <v>0</v>
      </c>
    </row>
    <row r="239" spans="1:7" s="21" customFormat="1" ht="30" hidden="1" customHeight="1" outlineLevel="2" x14ac:dyDescent="0.2">
      <c r="A239" s="5" t="s">
        <v>149</v>
      </c>
      <c r="B239" s="243"/>
      <c r="C239" s="241"/>
      <c r="D239" s="241"/>
      <c r="E239" s="242"/>
      <c r="F239" s="9" t="s">
        <v>22</v>
      </c>
      <c r="G239" s="7">
        <v>0</v>
      </c>
    </row>
    <row r="240" spans="1:7" s="21" customFormat="1" ht="30" hidden="1" customHeight="1" outlineLevel="2" x14ac:dyDescent="0.2">
      <c r="A240" s="5" t="s">
        <v>613</v>
      </c>
      <c r="B240" s="243"/>
      <c r="C240" s="241"/>
      <c r="D240" s="241"/>
      <c r="E240" s="242"/>
      <c r="F240" s="9" t="s">
        <v>22</v>
      </c>
      <c r="G240" s="7">
        <v>0</v>
      </c>
    </row>
    <row r="241" spans="1:7" s="21" customFormat="1" ht="30" hidden="1" customHeight="1" outlineLevel="2" x14ac:dyDescent="0.2">
      <c r="A241" s="5" t="s">
        <v>150</v>
      </c>
      <c r="B241" s="243"/>
      <c r="C241" s="241"/>
      <c r="D241" s="241"/>
      <c r="E241" s="242"/>
      <c r="F241" s="9" t="s">
        <v>22</v>
      </c>
      <c r="G241" s="7">
        <v>0</v>
      </c>
    </row>
    <row r="242" spans="1:7" s="21" customFormat="1" ht="30" hidden="1" customHeight="1" outlineLevel="2" thickBot="1" x14ac:dyDescent="0.25">
      <c r="A242" s="5"/>
      <c r="B242" s="243"/>
      <c r="C242" s="241"/>
      <c r="D242" s="241"/>
      <c r="E242" s="242"/>
      <c r="F242" s="12"/>
      <c r="G242" s="24">
        <f>SUM(G238:G241)</f>
        <v>0</v>
      </c>
    </row>
    <row r="243" spans="1:7" s="21" customFormat="1" ht="30" hidden="1" customHeight="1" outlineLevel="2" thickTop="1" x14ac:dyDescent="0.2">
      <c r="A243" s="5"/>
      <c r="B243" s="243"/>
      <c r="C243" s="241"/>
      <c r="D243" s="241"/>
      <c r="E243" s="242"/>
      <c r="F243" s="12"/>
      <c r="G243" s="7"/>
    </row>
    <row r="244" spans="1:7" s="21" customFormat="1" ht="30" hidden="1" customHeight="1" outlineLevel="2" x14ac:dyDescent="0.2">
      <c r="A244" s="5"/>
      <c r="B244" s="243"/>
      <c r="C244" s="241"/>
      <c r="D244" s="241"/>
      <c r="E244" s="242"/>
      <c r="F244" s="12"/>
      <c r="G244" s="7"/>
    </row>
    <row r="245" spans="1:7" s="21" customFormat="1" ht="30" hidden="1" customHeight="1" outlineLevel="2" x14ac:dyDescent="0.2">
      <c r="A245" s="14" t="s">
        <v>107</v>
      </c>
      <c r="B245" s="243"/>
      <c r="C245" s="241"/>
      <c r="D245" s="241"/>
      <c r="E245" s="242"/>
      <c r="F245" s="12"/>
      <c r="G245" s="7"/>
    </row>
    <row r="246" spans="1:7" s="21" customFormat="1" ht="30" hidden="1" customHeight="1" outlineLevel="2" x14ac:dyDescent="0.2">
      <c r="A246" s="5" t="s">
        <v>108</v>
      </c>
      <c r="B246" s="243"/>
      <c r="C246" s="241"/>
      <c r="D246" s="241"/>
      <c r="E246" s="242"/>
      <c r="F246" s="214" t="str">
        <f>D48</f>
        <v>No</v>
      </c>
      <c r="G246" s="7"/>
    </row>
    <row r="247" spans="1:7" s="21" customFormat="1" ht="30" hidden="1" customHeight="1" outlineLevel="2" x14ac:dyDescent="0.2">
      <c r="A247" s="5" t="s">
        <v>109</v>
      </c>
      <c r="B247" s="243"/>
      <c r="C247" s="241"/>
      <c r="D247" s="241"/>
      <c r="E247" s="242"/>
      <c r="F247" s="214" t="str">
        <f>G48</f>
        <v>No</v>
      </c>
      <c r="G247" s="7"/>
    </row>
    <row r="248" spans="1:7" s="21" customFormat="1" ht="30" hidden="1" customHeight="1" outlineLevel="2" x14ac:dyDescent="0.2">
      <c r="A248" s="5" t="s">
        <v>110</v>
      </c>
      <c r="B248" s="243"/>
      <c r="C248" s="241"/>
      <c r="D248" s="241"/>
      <c r="E248" s="242"/>
      <c r="F248" s="214" t="str">
        <f>D49</f>
        <v>Yes</v>
      </c>
      <c r="G248" s="7"/>
    </row>
    <row r="249" spans="1:7" s="21" customFormat="1" ht="30" hidden="1" customHeight="1" outlineLevel="2" x14ac:dyDescent="0.2">
      <c r="A249" s="5" t="s">
        <v>111</v>
      </c>
      <c r="B249" s="243"/>
      <c r="C249" s="241"/>
      <c r="D249" s="241"/>
      <c r="E249" s="242"/>
      <c r="F249" s="9" t="s">
        <v>36</v>
      </c>
      <c r="G249" s="7"/>
    </row>
    <row r="250" spans="1:7" s="21" customFormat="1" ht="30" hidden="1" customHeight="1" outlineLevel="2" x14ac:dyDescent="0.2">
      <c r="A250" s="5"/>
      <c r="B250" s="243"/>
      <c r="C250" s="241"/>
      <c r="D250" s="241"/>
      <c r="E250" s="242"/>
      <c r="F250" s="9"/>
      <c r="G250" s="7"/>
    </row>
    <row r="251" spans="1:7" ht="30" hidden="1" customHeight="1" outlineLevel="2" x14ac:dyDescent="0.2">
      <c r="A251" s="5" t="s">
        <v>153</v>
      </c>
      <c r="B251" s="243"/>
      <c r="C251" s="241"/>
      <c r="D251" s="241"/>
      <c r="E251" s="242"/>
      <c r="F251" s="9" t="s">
        <v>36</v>
      </c>
      <c r="G251" s="25"/>
    </row>
    <row r="252" spans="1:7" ht="30" hidden="1" customHeight="1" outlineLevel="2" x14ac:dyDescent="0.2">
      <c r="A252" s="5" t="s">
        <v>152</v>
      </c>
      <c r="B252" s="243"/>
      <c r="C252" s="241"/>
      <c r="D252" s="241"/>
      <c r="E252" s="242"/>
      <c r="F252" s="9" t="s">
        <v>36</v>
      </c>
      <c r="G252" s="25"/>
    </row>
    <row r="253" spans="1:7" ht="30" customHeight="1" outlineLevel="1" x14ac:dyDescent="0.2">
      <c r="A253" s="5"/>
      <c r="B253" s="243"/>
      <c r="C253" s="241"/>
      <c r="D253" s="241"/>
      <c r="E253" s="242"/>
      <c r="F253" s="9"/>
      <c r="G253" s="25"/>
    </row>
    <row r="254" spans="1:7" ht="30" customHeight="1" outlineLevel="1" collapsed="1" x14ac:dyDescent="0.2">
      <c r="A254" s="2" t="str">
        <f>B34</f>
        <v>n/a</v>
      </c>
      <c r="B254" s="243"/>
      <c r="C254" s="241"/>
      <c r="D254" s="241"/>
      <c r="E254" s="242"/>
      <c r="F254" s="9"/>
      <c r="G254" s="25"/>
    </row>
    <row r="255" spans="1:7" s="21" customFormat="1" ht="30" hidden="1" customHeight="1" outlineLevel="2" x14ac:dyDescent="0.2">
      <c r="A255" s="5" t="s">
        <v>103</v>
      </c>
      <c r="B255" s="243"/>
      <c r="C255" s="241"/>
      <c r="D255" s="241"/>
      <c r="E255" s="242"/>
      <c r="F255" s="9" t="s">
        <v>22</v>
      </c>
      <c r="G255" s="7">
        <v>0</v>
      </c>
    </row>
    <row r="256" spans="1:7" s="21" customFormat="1" ht="30" hidden="1" customHeight="1" outlineLevel="2" x14ac:dyDescent="0.2">
      <c r="A256" s="5" t="s">
        <v>462</v>
      </c>
      <c r="B256" s="243"/>
      <c r="C256" s="241"/>
      <c r="D256" s="241"/>
      <c r="E256" s="242"/>
      <c r="F256" s="12" t="str">
        <f>D54</f>
        <v>Brick/Stone</v>
      </c>
      <c r="G256" s="7"/>
    </row>
    <row r="257" spans="1:7" s="21" customFormat="1" ht="30" hidden="1" customHeight="1" outlineLevel="2" x14ac:dyDescent="0.2">
      <c r="A257" s="5" t="s">
        <v>83</v>
      </c>
      <c r="B257" s="243"/>
      <c r="C257" s="241"/>
      <c r="D257" s="241"/>
      <c r="E257" s="242"/>
      <c r="F257" s="12" t="str">
        <f>D53</f>
        <v>Tile</v>
      </c>
      <c r="G257" s="7"/>
    </row>
    <row r="258" spans="1:7" s="21" customFormat="1" ht="30" hidden="1" customHeight="1" outlineLevel="2" x14ac:dyDescent="0.2">
      <c r="A258" s="5" t="s">
        <v>141</v>
      </c>
      <c r="B258" s="243"/>
      <c r="C258" s="241"/>
      <c r="D258" s="241"/>
      <c r="E258" s="242"/>
      <c r="F258" s="12" t="s">
        <v>142</v>
      </c>
      <c r="G258" s="7"/>
    </row>
    <row r="259" spans="1:7" s="21" customFormat="1" ht="30" hidden="1" customHeight="1" outlineLevel="2" x14ac:dyDescent="0.2">
      <c r="A259" s="5" t="s">
        <v>85</v>
      </c>
      <c r="B259" s="243"/>
      <c r="C259" s="241"/>
      <c r="D259" s="241"/>
      <c r="E259" s="242"/>
      <c r="F259" s="12" t="s">
        <v>86</v>
      </c>
      <c r="G259" s="7"/>
    </row>
    <row r="260" spans="1:7" s="21" customFormat="1" ht="30" hidden="1" customHeight="1" outlineLevel="2" x14ac:dyDescent="0.2">
      <c r="A260" s="5" t="s">
        <v>463</v>
      </c>
      <c r="B260" s="243"/>
      <c r="C260" s="241"/>
      <c r="D260" s="241"/>
      <c r="E260" s="242"/>
      <c r="F260" s="9" t="s">
        <v>22</v>
      </c>
      <c r="G260" s="7"/>
    </row>
    <row r="261" spans="1:7" s="21" customFormat="1" ht="30" hidden="1" customHeight="1" outlineLevel="2" x14ac:dyDescent="0.2">
      <c r="A261" s="5" t="s">
        <v>88</v>
      </c>
      <c r="B261" s="243"/>
      <c r="C261" s="241"/>
      <c r="D261" s="241"/>
      <c r="E261" s="242"/>
      <c r="F261" s="9" t="s">
        <v>22</v>
      </c>
      <c r="G261" s="7"/>
    </row>
    <row r="262" spans="1:7" s="21" customFormat="1" ht="30" hidden="1" customHeight="1" outlineLevel="2" x14ac:dyDescent="0.2">
      <c r="A262" s="23" t="s">
        <v>232</v>
      </c>
      <c r="B262" s="243"/>
      <c r="C262" s="241"/>
      <c r="D262" s="241"/>
      <c r="E262" s="242"/>
      <c r="F262" s="12"/>
      <c r="G262" s="7"/>
    </row>
    <row r="263" spans="1:7" s="21" customFormat="1" ht="30" hidden="1" customHeight="1" outlineLevel="2" x14ac:dyDescent="0.2">
      <c r="A263" s="5" t="s">
        <v>104</v>
      </c>
      <c r="B263" s="243"/>
      <c r="C263" s="241"/>
      <c r="D263" s="241"/>
      <c r="E263" s="242"/>
      <c r="F263" s="9" t="s">
        <v>36</v>
      </c>
      <c r="G263" s="7"/>
    </row>
    <row r="264" spans="1:7" s="21" customFormat="1" ht="30" hidden="1" customHeight="1" outlineLevel="2" x14ac:dyDescent="0.2">
      <c r="A264" s="5" t="s">
        <v>105</v>
      </c>
      <c r="B264" s="243"/>
      <c r="C264" s="241"/>
      <c r="D264" s="241"/>
      <c r="E264" s="242"/>
      <c r="F264" s="9" t="s">
        <v>36</v>
      </c>
      <c r="G264" s="7"/>
    </row>
    <row r="265" spans="1:7" s="21" customFormat="1" ht="30" hidden="1" customHeight="1" outlineLevel="2" x14ac:dyDescent="0.2">
      <c r="A265" s="5" t="s">
        <v>444</v>
      </c>
      <c r="B265" s="243"/>
      <c r="C265" s="241"/>
      <c r="D265" s="241"/>
      <c r="E265" s="242"/>
      <c r="F265" s="9" t="s">
        <v>36</v>
      </c>
      <c r="G265" s="7">
        <v>0</v>
      </c>
    </row>
    <row r="266" spans="1:7" s="21" customFormat="1" ht="30" hidden="1" customHeight="1" outlineLevel="2" x14ac:dyDescent="0.2">
      <c r="A266" s="5" t="s">
        <v>145</v>
      </c>
      <c r="B266" s="243"/>
      <c r="C266" s="241"/>
      <c r="D266" s="241"/>
      <c r="E266" s="242"/>
      <c r="F266" s="9" t="s">
        <v>22</v>
      </c>
      <c r="G266" s="7">
        <v>0</v>
      </c>
    </row>
    <row r="267" spans="1:7" s="21" customFormat="1" ht="30" hidden="1" customHeight="1" outlineLevel="2" x14ac:dyDescent="0.2">
      <c r="A267" s="11" t="s">
        <v>144</v>
      </c>
      <c r="B267" s="243"/>
      <c r="C267" s="241"/>
      <c r="D267" s="241"/>
      <c r="E267" s="242"/>
      <c r="F267" s="9" t="s">
        <v>22</v>
      </c>
      <c r="G267" s="7">
        <v>0</v>
      </c>
    </row>
    <row r="268" spans="1:7" s="21" customFormat="1" ht="30" hidden="1" customHeight="1" outlineLevel="2" thickBot="1" x14ac:dyDescent="0.25">
      <c r="A268" s="5"/>
      <c r="B268" s="243"/>
      <c r="C268" s="241"/>
      <c r="D268" s="241"/>
      <c r="E268" s="242"/>
      <c r="F268" s="12"/>
      <c r="G268" s="24">
        <f>SUM(G255:G267)</f>
        <v>0</v>
      </c>
    </row>
    <row r="269" spans="1:7" s="21" customFormat="1" ht="30" hidden="1" customHeight="1" outlineLevel="2" thickTop="1" x14ac:dyDescent="0.2">
      <c r="A269" s="14" t="s">
        <v>106</v>
      </c>
      <c r="B269" s="243"/>
      <c r="C269" s="241"/>
      <c r="D269" s="241"/>
      <c r="E269" s="242"/>
      <c r="F269" s="12"/>
      <c r="G269" s="7"/>
    </row>
    <row r="270" spans="1:7" s="21" customFormat="1" ht="30" hidden="1" customHeight="1" outlineLevel="2" x14ac:dyDescent="0.2">
      <c r="A270" s="5" t="s">
        <v>148</v>
      </c>
      <c r="B270" s="243"/>
      <c r="C270" s="241"/>
      <c r="D270" s="241"/>
      <c r="E270" s="242"/>
      <c r="F270" s="9" t="s">
        <v>22</v>
      </c>
      <c r="G270" s="7">
        <v>0</v>
      </c>
    </row>
    <row r="271" spans="1:7" s="21" customFormat="1" ht="30" hidden="1" customHeight="1" outlineLevel="2" x14ac:dyDescent="0.2">
      <c r="A271" s="5" t="s">
        <v>149</v>
      </c>
      <c r="B271" s="243"/>
      <c r="C271" s="241"/>
      <c r="D271" s="241"/>
      <c r="E271" s="242"/>
      <c r="F271" s="9" t="s">
        <v>22</v>
      </c>
      <c r="G271" s="7">
        <v>0</v>
      </c>
    </row>
    <row r="272" spans="1:7" s="21" customFormat="1" ht="30" hidden="1" customHeight="1" outlineLevel="2" x14ac:dyDescent="0.2">
      <c r="A272" s="5" t="s">
        <v>613</v>
      </c>
      <c r="B272" s="243"/>
      <c r="C272" s="241"/>
      <c r="D272" s="241"/>
      <c r="E272" s="242"/>
      <c r="F272" s="9" t="s">
        <v>22</v>
      </c>
      <c r="G272" s="7">
        <v>0</v>
      </c>
    </row>
    <row r="273" spans="1:7" s="21" customFormat="1" ht="30" hidden="1" customHeight="1" outlineLevel="2" x14ac:dyDescent="0.2">
      <c r="A273" s="5" t="s">
        <v>150</v>
      </c>
      <c r="B273" s="243"/>
      <c r="C273" s="241"/>
      <c r="D273" s="241"/>
      <c r="E273" s="242"/>
      <c r="F273" s="9" t="s">
        <v>22</v>
      </c>
      <c r="G273" s="7">
        <v>0</v>
      </c>
    </row>
    <row r="274" spans="1:7" s="21" customFormat="1" ht="30" hidden="1" customHeight="1" outlineLevel="2" thickBot="1" x14ac:dyDescent="0.25">
      <c r="A274" s="5"/>
      <c r="B274" s="243"/>
      <c r="C274" s="241"/>
      <c r="D274" s="241"/>
      <c r="E274" s="242"/>
      <c r="F274" s="12"/>
      <c r="G274" s="24">
        <f>SUM(G270:G273)</f>
        <v>0</v>
      </c>
    </row>
    <row r="275" spans="1:7" s="21" customFormat="1" ht="30" hidden="1" customHeight="1" outlineLevel="2" thickTop="1" x14ac:dyDescent="0.2">
      <c r="A275" s="5"/>
      <c r="B275" s="243"/>
      <c r="C275" s="241"/>
      <c r="D275" s="241"/>
      <c r="E275" s="242"/>
      <c r="F275" s="12"/>
      <c r="G275" s="7"/>
    </row>
    <row r="276" spans="1:7" s="21" customFormat="1" ht="30" hidden="1" customHeight="1" outlineLevel="2" x14ac:dyDescent="0.2">
      <c r="A276" s="14" t="s">
        <v>107</v>
      </c>
      <c r="B276" s="243"/>
      <c r="C276" s="241"/>
      <c r="D276" s="241"/>
      <c r="E276" s="242"/>
      <c r="F276" s="12"/>
      <c r="G276" s="7"/>
    </row>
    <row r="277" spans="1:7" s="21" customFormat="1" ht="30" hidden="1" customHeight="1" outlineLevel="2" x14ac:dyDescent="0.2">
      <c r="A277" s="5" t="s">
        <v>108</v>
      </c>
      <c r="B277" s="243"/>
      <c r="C277" s="241"/>
      <c r="D277" s="241"/>
      <c r="E277" s="242"/>
      <c r="F277" s="214" t="str">
        <f>D57</f>
        <v>No</v>
      </c>
      <c r="G277" s="7"/>
    </row>
    <row r="278" spans="1:7" s="21" customFormat="1" ht="30" hidden="1" customHeight="1" outlineLevel="2" x14ac:dyDescent="0.2">
      <c r="A278" s="5" t="s">
        <v>109</v>
      </c>
      <c r="B278" s="243"/>
      <c r="C278" s="241"/>
      <c r="D278" s="241"/>
      <c r="E278" s="242"/>
      <c r="F278" s="214" t="str">
        <f>G57</f>
        <v>N/A</v>
      </c>
      <c r="G278" s="7"/>
    </row>
    <row r="279" spans="1:7" s="21" customFormat="1" ht="30" hidden="1" customHeight="1" outlineLevel="2" x14ac:dyDescent="0.2">
      <c r="A279" s="5" t="s">
        <v>110</v>
      </c>
      <c r="B279" s="243"/>
      <c r="C279" s="241"/>
      <c r="D279" s="241"/>
      <c r="E279" s="242"/>
      <c r="F279" s="214" t="str">
        <f>D58</f>
        <v>No</v>
      </c>
      <c r="G279" s="7"/>
    </row>
    <row r="280" spans="1:7" s="21" customFormat="1" ht="30" hidden="1" customHeight="1" outlineLevel="2" x14ac:dyDescent="0.2">
      <c r="A280" s="5" t="s">
        <v>111</v>
      </c>
      <c r="B280" s="243"/>
      <c r="C280" s="241"/>
      <c r="D280" s="241"/>
      <c r="E280" s="242"/>
      <c r="F280" s="9" t="s">
        <v>36</v>
      </c>
      <c r="G280" s="7"/>
    </row>
    <row r="281" spans="1:7" s="21" customFormat="1" ht="30" hidden="1" customHeight="1" outlineLevel="2" x14ac:dyDescent="0.2">
      <c r="A281" s="5"/>
      <c r="B281" s="243"/>
      <c r="C281" s="241"/>
      <c r="D281" s="241"/>
      <c r="E281" s="242"/>
      <c r="F281" s="9"/>
      <c r="G281" s="7"/>
    </row>
    <row r="282" spans="1:7" ht="30" hidden="1" customHeight="1" outlineLevel="2" x14ac:dyDescent="0.2">
      <c r="A282" s="5" t="s">
        <v>153</v>
      </c>
      <c r="B282" s="243"/>
      <c r="C282" s="241"/>
      <c r="D282" s="241"/>
      <c r="E282" s="242"/>
      <c r="F282" s="9" t="s">
        <v>36</v>
      </c>
      <c r="G282" s="25"/>
    </row>
    <row r="283" spans="1:7" ht="30" hidden="1" customHeight="1" outlineLevel="2" x14ac:dyDescent="0.2">
      <c r="A283" s="5" t="s">
        <v>152</v>
      </c>
      <c r="B283" s="243"/>
      <c r="C283" s="241"/>
      <c r="D283" s="241"/>
      <c r="E283" s="242"/>
      <c r="F283" s="9" t="s">
        <v>36</v>
      </c>
      <c r="G283" s="25"/>
    </row>
    <row r="284" spans="1:7" ht="30" hidden="1" customHeight="1" outlineLevel="2" x14ac:dyDescent="0.2">
      <c r="A284" s="5"/>
      <c r="B284" s="243"/>
      <c r="C284" s="241"/>
      <c r="D284" s="241"/>
      <c r="E284" s="242"/>
      <c r="F284" s="9"/>
      <c r="G284" s="25"/>
    </row>
    <row r="285" spans="1:7" s="21" customFormat="1" ht="30" hidden="1" customHeight="1" outlineLevel="2" x14ac:dyDescent="0.2">
      <c r="A285" s="5" t="s">
        <v>112</v>
      </c>
      <c r="B285" s="243"/>
      <c r="C285" s="241"/>
      <c r="D285" s="241"/>
      <c r="E285" s="242"/>
      <c r="F285" s="12"/>
      <c r="G285" s="7"/>
    </row>
    <row r="286" spans="1:7" s="21" customFormat="1" ht="30" hidden="1" customHeight="1" outlineLevel="2" x14ac:dyDescent="0.2">
      <c r="A286" s="5"/>
      <c r="B286" s="243"/>
      <c r="C286" s="241"/>
      <c r="D286" s="241"/>
      <c r="E286" s="242"/>
      <c r="F286" s="12"/>
      <c r="G286" s="25"/>
    </row>
    <row r="287" spans="1:7" ht="66" customHeight="1" outlineLevel="1" x14ac:dyDescent="0.2">
      <c r="A287" s="251" t="s">
        <v>136</v>
      </c>
      <c r="B287" s="252"/>
      <c r="C287" s="252"/>
      <c r="D287" s="252"/>
      <c r="E287" s="252"/>
      <c r="F287" s="330"/>
      <c r="G287" s="13"/>
    </row>
    <row r="288" spans="1:7" ht="30" customHeight="1" x14ac:dyDescent="0.2">
      <c r="A288" s="5"/>
      <c r="B288" s="243"/>
      <c r="C288" s="241"/>
      <c r="D288" s="241"/>
      <c r="E288" s="242"/>
      <c r="F288" s="6"/>
      <c r="G288" s="13"/>
    </row>
    <row r="289" spans="1:7" ht="30" customHeight="1" x14ac:dyDescent="0.15">
      <c r="A289" s="142" t="s">
        <v>245</v>
      </c>
      <c r="B289" s="143"/>
      <c r="C289" s="135" t="s">
        <v>134</v>
      </c>
      <c r="D289" s="135" t="s">
        <v>36</v>
      </c>
      <c r="E289" s="323" t="s">
        <v>60</v>
      </c>
      <c r="F289" s="268"/>
      <c r="G289" s="137" t="s">
        <v>22</v>
      </c>
    </row>
    <row r="290" spans="1:7" ht="59.25" customHeight="1" x14ac:dyDescent="0.15">
      <c r="A290" s="336" t="s">
        <v>505</v>
      </c>
      <c r="B290" s="337"/>
      <c r="C290" s="337"/>
      <c r="D290" s="337"/>
      <c r="E290" s="338"/>
      <c r="F290" s="338"/>
      <c r="G290" s="339"/>
    </row>
    <row r="291" spans="1:7" s="4" customFormat="1" ht="30" customHeight="1" outlineLevel="1" x14ac:dyDescent="0.2">
      <c r="A291" s="18" t="s">
        <v>113</v>
      </c>
      <c r="B291" s="318" t="s">
        <v>226</v>
      </c>
      <c r="C291" s="319"/>
      <c r="D291" s="319"/>
      <c r="E291" s="320"/>
      <c r="F291" s="34" t="s">
        <v>61</v>
      </c>
      <c r="G291" s="26" t="s">
        <v>66</v>
      </c>
    </row>
    <row r="292" spans="1:7" ht="30" customHeight="1" outlineLevel="1" x14ac:dyDescent="0.2">
      <c r="A292" s="11" t="s">
        <v>114</v>
      </c>
      <c r="B292" s="243"/>
      <c r="C292" s="241"/>
      <c r="D292" s="241"/>
      <c r="E292" s="242"/>
      <c r="F292" s="9" t="s">
        <v>36</v>
      </c>
      <c r="G292" s="7">
        <v>0</v>
      </c>
    </row>
    <row r="293" spans="1:7" ht="30" customHeight="1" outlineLevel="1" x14ac:dyDescent="0.2">
      <c r="A293" s="11"/>
      <c r="B293" s="243"/>
      <c r="C293" s="241"/>
      <c r="D293" s="241"/>
      <c r="E293" s="242"/>
      <c r="F293" s="9" t="s">
        <v>36</v>
      </c>
      <c r="G293" s="7">
        <v>0</v>
      </c>
    </row>
    <row r="294" spans="1:7" ht="30" customHeight="1" outlineLevel="1" x14ac:dyDescent="0.2">
      <c r="A294" s="11"/>
      <c r="B294" s="243"/>
      <c r="C294" s="241"/>
      <c r="D294" s="241"/>
      <c r="E294" s="242"/>
      <c r="F294" s="9" t="s">
        <v>36</v>
      </c>
      <c r="G294" s="7">
        <v>0</v>
      </c>
    </row>
    <row r="295" spans="1:7" ht="30" customHeight="1" outlineLevel="1" x14ac:dyDescent="0.2">
      <c r="A295" s="11"/>
      <c r="B295" s="243"/>
      <c r="C295" s="241"/>
      <c r="D295" s="241"/>
      <c r="E295" s="242"/>
      <c r="F295" s="9" t="s">
        <v>36</v>
      </c>
      <c r="G295" s="7">
        <v>0</v>
      </c>
    </row>
    <row r="296" spans="1:7" ht="30" customHeight="1" outlineLevel="1" x14ac:dyDescent="0.2">
      <c r="A296" s="11"/>
      <c r="B296" s="243"/>
      <c r="C296" s="241"/>
      <c r="D296" s="241"/>
      <c r="E296" s="242"/>
      <c r="F296" s="9" t="s">
        <v>36</v>
      </c>
      <c r="G296" s="7">
        <v>0</v>
      </c>
    </row>
    <row r="297" spans="1:7" ht="30" customHeight="1" outlineLevel="1" x14ac:dyDescent="0.2">
      <c r="A297" s="11"/>
      <c r="B297" s="243"/>
      <c r="C297" s="241"/>
      <c r="D297" s="241"/>
      <c r="E297" s="242"/>
      <c r="F297" s="9" t="s">
        <v>36</v>
      </c>
      <c r="G297" s="7">
        <v>0</v>
      </c>
    </row>
    <row r="298" spans="1:7" ht="30" customHeight="1" outlineLevel="1" x14ac:dyDescent="0.2">
      <c r="A298" s="11"/>
      <c r="B298" s="243"/>
      <c r="C298" s="241"/>
      <c r="D298" s="241"/>
      <c r="E298" s="242"/>
      <c r="F298" s="9" t="s">
        <v>36</v>
      </c>
      <c r="G298" s="7">
        <v>0</v>
      </c>
    </row>
    <row r="299" spans="1:7" ht="30" customHeight="1" outlineLevel="1" x14ac:dyDescent="0.2">
      <c r="A299" s="11"/>
      <c r="B299" s="243"/>
      <c r="C299" s="241"/>
      <c r="D299" s="241"/>
      <c r="E299" s="242"/>
      <c r="F299" s="9" t="s">
        <v>36</v>
      </c>
      <c r="G299" s="7">
        <v>0</v>
      </c>
    </row>
    <row r="300" spans="1:7" ht="30" customHeight="1" outlineLevel="1" x14ac:dyDescent="0.2">
      <c r="A300" s="11"/>
      <c r="B300" s="243"/>
      <c r="C300" s="241"/>
      <c r="D300" s="241"/>
      <c r="E300" s="242"/>
      <c r="F300" s="9" t="s">
        <v>36</v>
      </c>
      <c r="G300" s="7">
        <v>0</v>
      </c>
    </row>
    <row r="301" spans="1:7" ht="30" customHeight="1" outlineLevel="1" thickBot="1" x14ac:dyDescent="0.25">
      <c r="A301" s="5"/>
      <c r="B301" s="243"/>
      <c r="C301" s="241"/>
      <c r="D301" s="241"/>
      <c r="E301" s="242"/>
      <c r="F301" s="12"/>
      <c r="G301" s="147">
        <f>SUBTOTAL(9,G292:G300)</f>
        <v>0</v>
      </c>
    </row>
    <row r="302" spans="1:7" ht="30" customHeight="1" outlineLevel="1" thickTop="1" x14ac:dyDescent="0.2">
      <c r="A302" s="14"/>
      <c r="B302" s="243"/>
      <c r="C302" s="241"/>
      <c r="D302" s="241"/>
      <c r="E302" s="242"/>
      <c r="F302" s="12"/>
      <c r="G302" s="25"/>
    </row>
    <row r="303" spans="1:7" ht="30" customHeight="1" outlineLevel="1" x14ac:dyDescent="0.2">
      <c r="A303" s="5" t="s">
        <v>153</v>
      </c>
      <c r="B303" s="243"/>
      <c r="C303" s="241"/>
      <c r="D303" s="241"/>
      <c r="E303" s="242"/>
      <c r="F303" s="9" t="s">
        <v>36</v>
      </c>
      <c r="G303" s="25"/>
    </row>
    <row r="304" spans="1:7" ht="30" customHeight="1" outlineLevel="1" x14ac:dyDescent="0.2">
      <c r="A304" s="5" t="s">
        <v>152</v>
      </c>
      <c r="B304" s="243"/>
      <c r="C304" s="241"/>
      <c r="D304" s="241"/>
      <c r="E304" s="242"/>
      <c r="F304" s="9" t="s">
        <v>36</v>
      </c>
      <c r="G304" s="25"/>
    </row>
    <row r="305" spans="1:7" ht="30" customHeight="1" outlineLevel="1" x14ac:dyDescent="0.2">
      <c r="A305" s="5" t="s">
        <v>151</v>
      </c>
      <c r="B305" s="243"/>
      <c r="C305" s="241"/>
      <c r="D305" s="241"/>
      <c r="E305" s="242"/>
      <c r="F305" s="9" t="s">
        <v>36</v>
      </c>
      <c r="G305" s="25"/>
    </row>
    <row r="306" spans="1:7" ht="30" customHeight="1" outlineLevel="1" x14ac:dyDescent="0.2">
      <c r="A306" s="5" t="s">
        <v>64</v>
      </c>
      <c r="B306" s="243"/>
      <c r="C306" s="241"/>
      <c r="D306" s="241"/>
      <c r="E306" s="242"/>
      <c r="F306" s="12"/>
      <c r="G306" s="25"/>
    </row>
    <row r="307" spans="1:7" ht="30" customHeight="1" outlineLevel="1" x14ac:dyDescent="0.2">
      <c r="A307" s="5" t="s">
        <v>578</v>
      </c>
      <c r="B307" s="243"/>
      <c r="C307" s="241"/>
      <c r="D307" s="241"/>
      <c r="E307" s="242"/>
      <c r="F307" s="9" t="s">
        <v>22</v>
      </c>
      <c r="G307" s="25"/>
    </row>
    <row r="308" spans="1:7" ht="30" customHeight="1" outlineLevel="1" x14ac:dyDescent="0.2">
      <c r="A308" s="5"/>
      <c r="B308" s="243"/>
      <c r="C308" s="241"/>
      <c r="D308" s="241"/>
      <c r="E308" s="242"/>
      <c r="F308" s="12"/>
      <c r="G308" s="25"/>
    </row>
    <row r="309" spans="1:7" ht="66" customHeight="1" outlineLevel="1" x14ac:dyDescent="0.2">
      <c r="A309" s="251" t="s">
        <v>136</v>
      </c>
      <c r="B309" s="252"/>
      <c r="C309" s="252"/>
      <c r="D309" s="252"/>
      <c r="E309" s="252"/>
      <c r="F309" s="330"/>
      <c r="G309" s="13"/>
    </row>
    <row r="310" spans="1:7" ht="30" customHeight="1" x14ac:dyDescent="0.2">
      <c r="A310" s="139"/>
      <c r="B310" s="264"/>
      <c r="C310" s="265"/>
      <c r="D310" s="265"/>
      <c r="E310" s="266"/>
      <c r="F310" s="28"/>
      <c r="G310" s="145"/>
    </row>
    <row r="311" spans="1:7" ht="30" customHeight="1" x14ac:dyDescent="0.15">
      <c r="A311" s="321" t="s">
        <v>506</v>
      </c>
      <c r="B311" s="478"/>
      <c r="C311" s="135" t="s">
        <v>134</v>
      </c>
      <c r="D311" s="135" t="s">
        <v>36</v>
      </c>
      <c r="E311" s="323" t="s">
        <v>60</v>
      </c>
      <c r="F311" s="268"/>
      <c r="G311" s="137" t="s">
        <v>22</v>
      </c>
    </row>
    <row r="312" spans="1:7" ht="70.5" customHeight="1" x14ac:dyDescent="0.15">
      <c r="A312" s="479" t="s">
        <v>507</v>
      </c>
      <c r="B312" s="480"/>
      <c r="C312" s="480"/>
      <c r="D312" s="480"/>
      <c r="E312" s="480"/>
      <c r="F312" s="480"/>
      <c r="G312" s="481"/>
    </row>
    <row r="313" spans="1:7" s="4" customFormat="1" ht="30" customHeight="1" outlineLevel="1" x14ac:dyDescent="0.2">
      <c r="A313" s="2"/>
      <c r="B313" s="341" t="s">
        <v>226</v>
      </c>
      <c r="C313" s="342"/>
      <c r="D313" s="342"/>
      <c r="E313" s="343"/>
      <c r="F313" s="34" t="s">
        <v>61</v>
      </c>
      <c r="G313" s="20" t="s">
        <v>66</v>
      </c>
    </row>
    <row r="314" spans="1:7" s="4" customFormat="1" ht="30" customHeight="1" outlineLevel="1" x14ac:dyDescent="0.2">
      <c r="A314" s="2" t="s">
        <v>508</v>
      </c>
      <c r="B314" s="341"/>
      <c r="C314" s="342"/>
      <c r="D314" s="342"/>
      <c r="E314" s="343"/>
      <c r="F314" s="34"/>
      <c r="G314" s="20"/>
    </row>
    <row r="315" spans="1:7" s="4" customFormat="1" ht="30" customHeight="1" outlineLevel="1" x14ac:dyDescent="0.2">
      <c r="A315" s="5" t="s">
        <v>509</v>
      </c>
      <c r="B315" s="341"/>
      <c r="C315" s="342"/>
      <c r="D315" s="342"/>
      <c r="E315" s="343"/>
      <c r="F315" s="34"/>
      <c r="G315" s="20"/>
    </row>
    <row r="316" spans="1:7" s="4" customFormat="1" ht="30" customHeight="1" outlineLevel="1" x14ac:dyDescent="0.2">
      <c r="A316" s="5" t="s">
        <v>510</v>
      </c>
      <c r="B316" s="341"/>
      <c r="C316" s="342"/>
      <c r="D316" s="342"/>
      <c r="E316" s="343"/>
      <c r="F316" s="34"/>
      <c r="G316" s="20"/>
    </row>
    <row r="317" spans="1:7" ht="30" customHeight="1" outlineLevel="1" x14ac:dyDescent="0.2">
      <c r="A317" s="5" t="s">
        <v>511</v>
      </c>
      <c r="B317" s="243"/>
      <c r="C317" s="241"/>
      <c r="D317" s="241"/>
      <c r="E317" s="242"/>
      <c r="F317" s="9" t="s">
        <v>22</v>
      </c>
      <c r="G317" s="7">
        <v>0</v>
      </c>
    </row>
    <row r="318" spans="1:7" ht="30" customHeight="1" outlineLevel="1" x14ac:dyDescent="0.2">
      <c r="A318" s="5" t="s">
        <v>512</v>
      </c>
      <c r="B318" s="243"/>
      <c r="C318" s="241"/>
      <c r="D318" s="241"/>
      <c r="E318" s="242"/>
      <c r="F318" s="9" t="s">
        <v>22</v>
      </c>
      <c r="G318" s="7">
        <v>0</v>
      </c>
    </row>
    <row r="319" spans="1:7" ht="30" customHeight="1" outlineLevel="1" x14ac:dyDescent="0.2">
      <c r="A319" s="5" t="s">
        <v>513</v>
      </c>
      <c r="B319" s="243"/>
      <c r="C319" s="241"/>
      <c r="D319" s="241"/>
      <c r="E319" s="242"/>
      <c r="F319" s="9" t="s">
        <v>22</v>
      </c>
      <c r="G319" s="7">
        <v>0</v>
      </c>
    </row>
    <row r="320" spans="1:7" ht="30" customHeight="1" outlineLevel="1" x14ac:dyDescent="0.2">
      <c r="A320" s="5"/>
      <c r="B320" s="243"/>
      <c r="C320" s="241"/>
      <c r="D320" s="241"/>
      <c r="E320" s="242"/>
      <c r="F320" s="12"/>
      <c r="G320" s="25"/>
    </row>
    <row r="321" spans="1:7" s="4" customFormat="1" ht="30" customHeight="1" outlineLevel="1" x14ac:dyDescent="0.2">
      <c r="A321" s="2" t="s">
        <v>508</v>
      </c>
      <c r="B321" s="341"/>
      <c r="C321" s="342"/>
      <c r="D321" s="342"/>
      <c r="E321" s="343"/>
      <c r="F321" s="34"/>
      <c r="G321" s="20"/>
    </row>
    <row r="322" spans="1:7" s="4" customFormat="1" ht="30" customHeight="1" outlineLevel="1" x14ac:dyDescent="0.2">
      <c r="A322" s="5" t="s">
        <v>509</v>
      </c>
      <c r="B322" s="341"/>
      <c r="C322" s="342"/>
      <c r="D322" s="342"/>
      <c r="E322" s="343"/>
      <c r="F322" s="34"/>
      <c r="G322" s="20"/>
    </row>
    <row r="323" spans="1:7" s="4" customFormat="1" ht="30" customHeight="1" outlineLevel="1" x14ac:dyDescent="0.2">
      <c r="A323" s="5" t="s">
        <v>510</v>
      </c>
      <c r="B323" s="341"/>
      <c r="C323" s="342"/>
      <c r="D323" s="342"/>
      <c r="E323" s="343"/>
      <c r="F323" s="34"/>
      <c r="G323" s="20"/>
    </row>
    <row r="324" spans="1:7" ht="30" customHeight="1" outlineLevel="1" x14ac:dyDescent="0.2">
      <c r="A324" s="5" t="s">
        <v>511</v>
      </c>
      <c r="B324" s="243"/>
      <c r="C324" s="241"/>
      <c r="D324" s="241"/>
      <c r="E324" s="242"/>
      <c r="F324" s="9" t="s">
        <v>22</v>
      </c>
      <c r="G324" s="7">
        <v>0</v>
      </c>
    </row>
    <row r="325" spans="1:7" ht="30" customHeight="1" outlineLevel="1" x14ac:dyDescent="0.2">
      <c r="A325" s="5" t="s">
        <v>512</v>
      </c>
      <c r="B325" s="243"/>
      <c r="C325" s="241"/>
      <c r="D325" s="241"/>
      <c r="E325" s="242"/>
      <c r="F325" s="9" t="s">
        <v>22</v>
      </c>
      <c r="G325" s="7">
        <v>0</v>
      </c>
    </row>
    <row r="326" spans="1:7" ht="30" customHeight="1" outlineLevel="1" x14ac:dyDescent="0.2">
      <c r="A326" s="5" t="s">
        <v>513</v>
      </c>
      <c r="B326" s="243"/>
      <c r="C326" s="241"/>
      <c r="D326" s="241"/>
      <c r="E326" s="242"/>
      <c r="F326" s="9" t="s">
        <v>22</v>
      </c>
      <c r="G326" s="7">
        <v>0</v>
      </c>
    </row>
    <row r="327" spans="1:7" ht="30" customHeight="1" outlineLevel="1" x14ac:dyDescent="0.2">
      <c r="A327" s="5"/>
      <c r="B327" s="243"/>
      <c r="C327" s="241"/>
      <c r="D327" s="241"/>
      <c r="E327" s="242"/>
      <c r="F327" s="12"/>
      <c r="G327" s="25"/>
    </row>
    <row r="328" spans="1:7" s="4" customFormat="1" ht="30" customHeight="1" outlineLevel="1" x14ac:dyDescent="0.2">
      <c r="A328" s="2" t="s">
        <v>508</v>
      </c>
      <c r="B328" s="341"/>
      <c r="C328" s="342"/>
      <c r="D328" s="342"/>
      <c r="E328" s="343"/>
      <c r="F328" s="34"/>
      <c r="G328" s="20"/>
    </row>
    <row r="329" spans="1:7" s="4" customFormat="1" ht="30" customHeight="1" outlineLevel="1" x14ac:dyDescent="0.2">
      <c r="A329" s="5" t="s">
        <v>509</v>
      </c>
      <c r="B329" s="341"/>
      <c r="C329" s="342"/>
      <c r="D329" s="342"/>
      <c r="E329" s="343"/>
      <c r="F329" s="34"/>
      <c r="G329" s="20"/>
    </row>
    <row r="330" spans="1:7" s="4" customFormat="1" ht="30" customHeight="1" outlineLevel="1" x14ac:dyDescent="0.2">
      <c r="A330" s="5" t="s">
        <v>510</v>
      </c>
      <c r="B330" s="341"/>
      <c r="C330" s="342"/>
      <c r="D330" s="342"/>
      <c r="E330" s="343"/>
      <c r="F330" s="34"/>
      <c r="G330" s="20"/>
    </row>
    <row r="331" spans="1:7" ht="30" customHeight="1" outlineLevel="1" x14ac:dyDescent="0.2">
      <c r="A331" s="5" t="s">
        <v>511</v>
      </c>
      <c r="B331" s="243"/>
      <c r="C331" s="241"/>
      <c r="D331" s="241"/>
      <c r="E331" s="242"/>
      <c r="F331" s="9" t="s">
        <v>22</v>
      </c>
      <c r="G331" s="7">
        <v>0</v>
      </c>
    </row>
    <row r="332" spans="1:7" ht="30" customHeight="1" outlineLevel="1" x14ac:dyDescent="0.2">
      <c r="A332" s="5" t="s">
        <v>512</v>
      </c>
      <c r="B332" s="243"/>
      <c r="C332" s="241"/>
      <c r="D332" s="241"/>
      <c r="E332" s="242"/>
      <c r="F332" s="9" t="s">
        <v>22</v>
      </c>
      <c r="G332" s="7">
        <v>0</v>
      </c>
    </row>
    <row r="333" spans="1:7" ht="30" customHeight="1" outlineLevel="1" x14ac:dyDescent="0.2">
      <c r="A333" s="5" t="s">
        <v>513</v>
      </c>
      <c r="B333" s="243"/>
      <c r="C333" s="241"/>
      <c r="D333" s="241"/>
      <c r="E333" s="242"/>
      <c r="F333" s="9" t="s">
        <v>22</v>
      </c>
      <c r="G333" s="7">
        <v>0</v>
      </c>
    </row>
    <row r="334" spans="1:7" ht="30" customHeight="1" outlineLevel="1" x14ac:dyDescent="0.2">
      <c r="A334" s="5"/>
      <c r="B334" s="243"/>
      <c r="C334" s="241"/>
      <c r="D334" s="241"/>
      <c r="E334" s="242"/>
      <c r="F334" s="9"/>
      <c r="G334" s="7"/>
    </row>
    <row r="335" spans="1:7" s="4" customFormat="1" ht="30" customHeight="1" outlineLevel="1" x14ac:dyDescent="0.2">
      <c r="A335" s="2" t="s">
        <v>508</v>
      </c>
      <c r="B335" s="341"/>
      <c r="C335" s="342"/>
      <c r="D335" s="342"/>
      <c r="E335" s="343"/>
      <c r="F335" s="34"/>
      <c r="G335" s="20"/>
    </row>
    <row r="336" spans="1:7" s="4" customFormat="1" ht="30" customHeight="1" outlineLevel="1" x14ac:dyDescent="0.2">
      <c r="A336" s="5" t="s">
        <v>509</v>
      </c>
      <c r="B336" s="341"/>
      <c r="C336" s="342"/>
      <c r="D336" s="342"/>
      <c r="E336" s="343"/>
      <c r="F336" s="34"/>
      <c r="G336" s="20"/>
    </row>
    <row r="337" spans="1:7" s="4" customFormat="1" ht="30" customHeight="1" outlineLevel="1" x14ac:dyDescent="0.2">
      <c r="A337" s="5" t="s">
        <v>510</v>
      </c>
      <c r="B337" s="341"/>
      <c r="C337" s="342"/>
      <c r="D337" s="342"/>
      <c r="E337" s="343"/>
      <c r="F337" s="34"/>
      <c r="G337" s="20"/>
    </row>
    <row r="338" spans="1:7" ht="30" customHeight="1" outlineLevel="1" x14ac:dyDescent="0.2">
      <c r="A338" s="5" t="s">
        <v>511</v>
      </c>
      <c r="B338" s="243"/>
      <c r="C338" s="241"/>
      <c r="D338" s="241"/>
      <c r="E338" s="242"/>
      <c r="F338" s="9" t="s">
        <v>22</v>
      </c>
      <c r="G338" s="7">
        <v>0</v>
      </c>
    </row>
    <row r="339" spans="1:7" ht="30" customHeight="1" outlineLevel="1" x14ac:dyDescent="0.2">
      <c r="A339" s="5" t="s">
        <v>512</v>
      </c>
      <c r="B339" s="243"/>
      <c r="C339" s="241"/>
      <c r="D339" s="241"/>
      <c r="E339" s="242"/>
      <c r="F339" s="9" t="s">
        <v>22</v>
      </c>
      <c r="G339" s="7">
        <v>0</v>
      </c>
    </row>
    <row r="340" spans="1:7" ht="30" customHeight="1" outlineLevel="1" x14ac:dyDescent="0.2">
      <c r="A340" s="5" t="s">
        <v>513</v>
      </c>
      <c r="B340" s="243"/>
      <c r="C340" s="241"/>
      <c r="D340" s="241"/>
      <c r="E340" s="242"/>
      <c r="F340" s="9" t="s">
        <v>22</v>
      </c>
      <c r="G340" s="7">
        <v>0</v>
      </c>
    </row>
    <row r="341" spans="1:7" ht="30" customHeight="1" outlineLevel="1" x14ac:dyDescent="0.2">
      <c r="A341" s="5"/>
      <c r="B341" s="243"/>
      <c r="C341" s="241"/>
      <c r="D341" s="241"/>
      <c r="E341" s="242"/>
      <c r="F341" s="9"/>
      <c r="G341" s="7"/>
    </row>
    <row r="342" spans="1:7" ht="30" customHeight="1" outlineLevel="1" x14ac:dyDescent="0.2">
      <c r="A342" s="14" t="s">
        <v>514</v>
      </c>
      <c r="B342" s="243"/>
      <c r="C342" s="241"/>
      <c r="D342" s="241"/>
      <c r="E342" s="242"/>
      <c r="F342" s="12"/>
      <c r="G342" s="25"/>
    </row>
    <row r="343" spans="1:7" ht="30" customHeight="1" outlineLevel="1" x14ac:dyDescent="0.2">
      <c r="A343" s="5" t="s">
        <v>515</v>
      </c>
      <c r="B343" s="243"/>
      <c r="C343" s="241"/>
      <c r="D343" s="241"/>
      <c r="E343" s="242"/>
      <c r="F343" s="12"/>
      <c r="G343" s="25"/>
    </row>
    <row r="344" spans="1:7" ht="30" customHeight="1" outlineLevel="1" x14ac:dyDescent="0.2">
      <c r="A344" s="5" t="s">
        <v>516</v>
      </c>
      <c r="B344" s="243"/>
      <c r="C344" s="241"/>
      <c r="D344" s="241"/>
      <c r="E344" s="242"/>
      <c r="F344" s="9" t="s">
        <v>22</v>
      </c>
      <c r="G344" s="7">
        <v>0</v>
      </c>
    </row>
    <row r="345" spans="1:7" ht="30" customHeight="1" outlineLevel="1" x14ac:dyDescent="0.2">
      <c r="A345" s="5" t="s">
        <v>517</v>
      </c>
      <c r="B345" s="243"/>
      <c r="C345" s="241"/>
      <c r="D345" s="241"/>
      <c r="E345" s="242"/>
      <c r="F345" s="9" t="s">
        <v>22</v>
      </c>
      <c r="G345" s="7">
        <v>0</v>
      </c>
    </row>
    <row r="346" spans="1:7" ht="30" customHeight="1" outlineLevel="1" x14ac:dyDescent="0.2">
      <c r="A346" s="5" t="s">
        <v>518</v>
      </c>
      <c r="B346" s="243"/>
      <c r="C346" s="241"/>
      <c r="D346" s="241"/>
      <c r="E346" s="242"/>
      <c r="F346" s="9" t="s">
        <v>22</v>
      </c>
      <c r="G346" s="7">
        <v>0</v>
      </c>
    </row>
    <row r="347" spans="1:7" ht="30" customHeight="1" outlineLevel="1" x14ac:dyDescent="0.2">
      <c r="A347" s="5" t="s">
        <v>519</v>
      </c>
      <c r="B347" s="243"/>
      <c r="C347" s="241"/>
      <c r="D347" s="241"/>
      <c r="E347" s="242"/>
      <c r="F347" s="9" t="s">
        <v>22</v>
      </c>
      <c r="G347" s="7">
        <v>0</v>
      </c>
    </row>
    <row r="348" spans="1:7" ht="30" customHeight="1" outlineLevel="1" x14ac:dyDescent="0.2">
      <c r="A348" s="5" t="s">
        <v>520</v>
      </c>
      <c r="B348" s="243"/>
      <c r="C348" s="241"/>
      <c r="D348" s="241"/>
      <c r="E348" s="242"/>
      <c r="F348" s="9" t="s">
        <v>22</v>
      </c>
      <c r="G348" s="7">
        <v>0</v>
      </c>
    </row>
    <row r="349" spans="1:7" ht="30" customHeight="1" outlineLevel="1" x14ac:dyDescent="0.2">
      <c r="A349" s="5"/>
      <c r="B349" s="243"/>
      <c r="C349" s="241"/>
      <c r="D349" s="241"/>
      <c r="E349" s="242"/>
      <c r="F349" s="104"/>
      <c r="G349" s="25"/>
    </row>
    <row r="350" spans="1:7" ht="30" customHeight="1" outlineLevel="1" x14ac:dyDescent="0.2">
      <c r="A350" s="5" t="s">
        <v>64</v>
      </c>
      <c r="B350" s="243"/>
      <c r="C350" s="241"/>
      <c r="D350" s="241"/>
      <c r="E350" s="242"/>
      <c r="F350" s="104"/>
      <c r="G350" s="25"/>
    </row>
    <row r="351" spans="1:7" ht="84" customHeight="1" outlineLevel="1" x14ac:dyDescent="0.2">
      <c r="A351" s="251" t="s">
        <v>136</v>
      </c>
      <c r="B351" s="277"/>
      <c r="C351" s="277"/>
      <c r="D351" s="277"/>
      <c r="E351" s="277"/>
      <c r="F351" s="278"/>
      <c r="G351" s="25"/>
    </row>
    <row r="352" spans="1:7" ht="30" customHeight="1" x14ac:dyDescent="0.2">
      <c r="A352" s="482"/>
      <c r="B352" s="265"/>
      <c r="C352" s="265"/>
      <c r="D352" s="265"/>
      <c r="E352" s="265"/>
      <c r="F352" s="266"/>
      <c r="G352" s="25"/>
    </row>
    <row r="353" spans="1:7" ht="30" customHeight="1" x14ac:dyDescent="0.15">
      <c r="A353" s="142" t="s">
        <v>246</v>
      </c>
      <c r="B353" s="143"/>
      <c r="C353" s="135" t="s">
        <v>134</v>
      </c>
      <c r="D353" s="135" t="s">
        <v>36</v>
      </c>
      <c r="E353" s="323" t="s">
        <v>60</v>
      </c>
      <c r="F353" s="268"/>
      <c r="G353" s="137" t="s">
        <v>22</v>
      </c>
    </row>
    <row r="354" spans="1:7" ht="112.5" customHeight="1" x14ac:dyDescent="0.15">
      <c r="A354" s="336" t="s">
        <v>484</v>
      </c>
      <c r="B354" s="337"/>
      <c r="C354" s="337"/>
      <c r="D354" s="337"/>
      <c r="E354" s="337"/>
      <c r="F354" s="337"/>
      <c r="G354" s="339"/>
    </row>
    <row r="355" spans="1:7" s="4" customFormat="1" ht="30" customHeight="1" outlineLevel="1" x14ac:dyDescent="0.2">
      <c r="A355" s="27" t="s">
        <v>528</v>
      </c>
      <c r="B355" s="483" t="s">
        <v>542</v>
      </c>
      <c r="C355" s="484"/>
      <c r="D355" s="484"/>
      <c r="E355" s="485"/>
      <c r="F355" s="3" t="s">
        <v>69</v>
      </c>
      <c r="G355" s="20" t="s">
        <v>70</v>
      </c>
    </row>
    <row r="356" spans="1:7" ht="30" customHeight="1" outlineLevel="1" collapsed="1" x14ac:dyDescent="0.2">
      <c r="A356" s="215" t="s">
        <v>556</v>
      </c>
      <c r="B356" s="234" t="s">
        <v>19</v>
      </c>
      <c r="C356" s="235"/>
      <c r="D356" s="235"/>
      <c r="E356" s="236"/>
      <c r="F356" s="9" t="s">
        <v>79</v>
      </c>
      <c r="G356" s="7">
        <v>0</v>
      </c>
    </row>
    <row r="357" spans="1:7" ht="30" hidden="1" customHeight="1" outlineLevel="2" x14ac:dyDescent="0.2">
      <c r="A357" s="215" t="s">
        <v>555</v>
      </c>
      <c r="B357" s="243"/>
      <c r="C357" s="241"/>
      <c r="D357" s="241"/>
      <c r="E357" s="242"/>
      <c r="F357" s="9"/>
      <c r="G357" s="7"/>
    </row>
    <row r="358" spans="1:7" ht="30" hidden="1" customHeight="1" outlineLevel="2" x14ac:dyDescent="0.2">
      <c r="A358" s="215" t="s">
        <v>576</v>
      </c>
      <c r="B358" s="234"/>
      <c r="C358" s="235"/>
      <c r="D358" s="235"/>
      <c r="E358" s="236"/>
      <c r="F358" s="9"/>
      <c r="G358" s="7">
        <v>0</v>
      </c>
    </row>
    <row r="359" spans="1:7" ht="30" hidden="1" customHeight="1" outlineLevel="2" x14ac:dyDescent="0.2">
      <c r="A359" s="215" t="s">
        <v>541</v>
      </c>
      <c r="B359" s="234"/>
      <c r="C359" s="235"/>
      <c r="D359" s="235"/>
      <c r="E359" s="236"/>
      <c r="F359" s="9"/>
      <c r="G359" s="7"/>
    </row>
    <row r="360" spans="1:7" ht="30" hidden="1" customHeight="1" outlineLevel="2" x14ac:dyDescent="0.2">
      <c r="A360" s="215" t="s">
        <v>552</v>
      </c>
      <c r="B360" s="234" t="s">
        <v>572</v>
      </c>
      <c r="C360" s="235"/>
      <c r="D360" s="235"/>
      <c r="E360" s="236"/>
      <c r="F360" s="9"/>
      <c r="G360" s="7"/>
    </row>
    <row r="361" spans="1:7" ht="30" hidden="1" customHeight="1" outlineLevel="2" x14ac:dyDescent="0.2">
      <c r="A361" s="215" t="s">
        <v>550</v>
      </c>
      <c r="B361" s="234" t="s">
        <v>554</v>
      </c>
      <c r="C361" s="235"/>
      <c r="D361" s="235"/>
      <c r="E361" s="236"/>
      <c r="F361" s="9"/>
      <c r="G361" s="7"/>
    </row>
    <row r="362" spans="1:7" ht="30" hidden="1" customHeight="1" outlineLevel="2" x14ac:dyDescent="0.2">
      <c r="A362" s="215" t="s">
        <v>543</v>
      </c>
      <c r="B362" s="234"/>
      <c r="C362" s="235"/>
      <c r="D362" s="235"/>
      <c r="E362" s="236"/>
      <c r="F362" s="9"/>
      <c r="G362" s="7"/>
    </row>
    <row r="363" spans="1:7" ht="30" hidden="1" customHeight="1" outlineLevel="2" x14ac:dyDescent="0.2">
      <c r="A363" s="215" t="s">
        <v>544</v>
      </c>
      <c r="B363" s="234"/>
      <c r="C363" s="235"/>
      <c r="D363" s="235"/>
      <c r="E363" s="236"/>
      <c r="F363" s="9"/>
      <c r="G363" s="7"/>
    </row>
    <row r="364" spans="1:7" ht="30" hidden="1" customHeight="1" outlineLevel="2" x14ac:dyDescent="0.2">
      <c r="A364" s="215" t="s">
        <v>545</v>
      </c>
      <c r="B364" s="234"/>
      <c r="C364" s="235"/>
      <c r="D364" s="235"/>
      <c r="E364" s="236"/>
      <c r="F364" s="9"/>
      <c r="G364" s="7"/>
    </row>
    <row r="365" spans="1:7" ht="30" hidden="1" customHeight="1" outlineLevel="2" x14ac:dyDescent="0.2">
      <c r="A365" s="215" t="s">
        <v>546</v>
      </c>
      <c r="B365" s="234" t="s">
        <v>551</v>
      </c>
      <c r="C365" s="235"/>
      <c r="D365" s="235"/>
      <c r="E365" s="236"/>
      <c r="F365" s="9"/>
      <c r="G365" s="7"/>
    </row>
    <row r="366" spans="1:7" ht="30" hidden="1" customHeight="1" outlineLevel="2" x14ac:dyDescent="0.2">
      <c r="A366" s="215" t="s">
        <v>537</v>
      </c>
      <c r="B366" s="234"/>
      <c r="C366" s="235"/>
      <c r="D366" s="235"/>
      <c r="E366" s="236"/>
      <c r="F366" s="9"/>
      <c r="G366" s="7"/>
    </row>
    <row r="367" spans="1:7" ht="30" hidden="1" customHeight="1" outlineLevel="2" x14ac:dyDescent="0.2">
      <c r="A367" s="215" t="s">
        <v>529</v>
      </c>
      <c r="B367" s="234"/>
      <c r="C367" s="235"/>
      <c r="D367" s="235"/>
      <c r="E367" s="236"/>
      <c r="F367" s="9"/>
      <c r="G367" s="7"/>
    </row>
    <row r="368" spans="1:7" ht="30" hidden="1" customHeight="1" outlineLevel="2" x14ac:dyDescent="0.2">
      <c r="A368" s="215" t="s">
        <v>530</v>
      </c>
      <c r="B368" s="234"/>
      <c r="C368" s="235"/>
      <c r="D368" s="235"/>
      <c r="E368" s="236"/>
      <c r="F368" s="9"/>
      <c r="G368" s="7"/>
    </row>
    <row r="369" spans="1:7" ht="30" hidden="1" customHeight="1" outlineLevel="2" x14ac:dyDescent="0.2">
      <c r="A369" s="215" t="s">
        <v>547</v>
      </c>
      <c r="B369" s="234" t="s">
        <v>557</v>
      </c>
      <c r="C369" s="235"/>
      <c r="D369" s="235"/>
      <c r="E369" s="236"/>
      <c r="F369" s="9"/>
      <c r="G369" s="7"/>
    </row>
    <row r="370" spans="1:7" ht="30" hidden="1" customHeight="1" outlineLevel="2" x14ac:dyDescent="0.2">
      <c r="A370" s="215" t="s">
        <v>531</v>
      </c>
      <c r="B370" s="234"/>
      <c r="C370" s="235"/>
      <c r="D370" s="235"/>
      <c r="E370" s="236"/>
      <c r="F370" s="9"/>
      <c r="G370" s="7"/>
    </row>
    <row r="371" spans="1:7" ht="30" hidden="1" customHeight="1" outlineLevel="2" x14ac:dyDescent="0.2">
      <c r="A371" s="215" t="s">
        <v>532</v>
      </c>
      <c r="B371" s="234"/>
      <c r="C371" s="235"/>
      <c r="D371" s="235"/>
      <c r="E371" s="236"/>
      <c r="F371" s="9"/>
      <c r="G371" s="7"/>
    </row>
    <row r="372" spans="1:7" ht="30" hidden="1" customHeight="1" outlineLevel="2" x14ac:dyDescent="0.2">
      <c r="A372" s="215" t="s">
        <v>553</v>
      </c>
      <c r="B372" s="234">
        <v>2</v>
      </c>
      <c r="C372" s="235"/>
      <c r="D372" s="235"/>
      <c r="E372" s="236"/>
      <c r="F372" s="9"/>
      <c r="G372" s="7"/>
    </row>
    <row r="373" spans="1:7" ht="30" hidden="1" customHeight="1" outlineLevel="2" x14ac:dyDescent="0.2">
      <c r="A373" s="215" t="s">
        <v>536</v>
      </c>
      <c r="B373" s="234" t="s">
        <v>558</v>
      </c>
      <c r="C373" s="235"/>
      <c r="D373" s="235"/>
      <c r="E373" s="236"/>
      <c r="F373" s="9"/>
      <c r="G373" s="7"/>
    </row>
    <row r="374" spans="1:7" ht="30" hidden="1" customHeight="1" outlineLevel="2" x14ac:dyDescent="0.2">
      <c r="A374" s="215" t="s">
        <v>535</v>
      </c>
      <c r="B374" s="234" t="s">
        <v>559</v>
      </c>
      <c r="C374" s="235"/>
      <c r="D374" s="235"/>
      <c r="E374" s="236"/>
      <c r="F374" s="9"/>
      <c r="G374" s="7"/>
    </row>
    <row r="375" spans="1:7" ht="30" hidden="1" customHeight="1" outlineLevel="2" x14ac:dyDescent="0.2">
      <c r="A375" s="215" t="s">
        <v>549</v>
      </c>
      <c r="B375" s="234"/>
      <c r="C375" s="235"/>
      <c r="D375" s="235"/>
      <c r="E375" s="236"/>
      <c r="F375" s="9"/>
      <c r="G375" s="7"/>
    </row>
    <row r="376" spans="1:7" ht="30" hidden="1" customHeight="1" outlineLevel="2" x14ac:dyDescent="0.2">
      <c r="A376" s="215" t="s">
        <v>548</v>
      </c>
      <c r="B376" s="234" t="s">
        <v>561</v>
      </c>
      <c r="C376" s="235"/>
      <c r="D376" s="235"/>
      <c r="E376" s="236"/>
      <c r="F376" s="9"/>
      <c r="G376" s="7"/>
    </row>
    <row r="377" spans="1:7" ht="30" hidden="1" customHeight="1" outlineLevel="2" x14ac:dyDescent="0.2">
      <c r="A377" s="215" t="s">
        <v>533</v>
      </c>
      <c r="B377" s="234"/>
      <c r="C377" s="235"/>
      <c r="D377" s="235"/>
      <c r="E377" s="236"/>
      <c r="F377" s="9"/>
      <c r="G377" s="7"/>
    </row>
    <row r="378" spans="1:7" ht="30" hidden="1" customHeight="1" outlineLevel="2" x14ac:dyDescent="0.2">
      <c r="A378" s="215" t="s">
        <v>534</v>
      </c>
      <c r="B378" s="234" t="s">
        <v>562</v>
      </c>
      <c r="C378" s="235"/>
      <c r="D378" s="235"/>
      <c r="E378" s="236"/>
      <c r="F378" s="9"/>
      <c r="G378" s="7"/>
    </row>
    <row r="379" spans="1:7" ht="30" hidden="1" customHeight="1" outlineLevel="2" x14ac:dyDescent="0.2">
      <c r="A379" s="215" t="s">
        <v>538</v>
      </c>
      <c r="B379" s="234"/>
      <c r="C379" s="235"/>
      <c r="D379" s="235"/>
      <c r="E379" s="236"/>
      <c r="F379" s="9"/>
      <c r="G379" s="7"/>
    </row>
    <row r="380" spans="1:7" ht="30" hidden="1" customHeight="1" outlineLevel="2" x14ac:dyDescent="0.2">
      <c r="A380" s="215" t="s">
        <v>539</v>
      </c>
      <c r="B380" s="234" t="s">
        <v>562</v>
      </c>
      <c r="C380" s="235"/>
      <c r="D380" s="235"/>
      <c r="E380" s="236"/>
      <c r="F380" s="9"/>
      <c r="G380" s="7"/>
    </row>
    <row r="381" spans="1:7" ht="30" hidden="1" customHeight="1" outlineLevel="2" x14ac:dyDescent="0.2">
      <c r="A381" s="215" t="s">
        <v>575</v>
      </c>
      <c r="B381" s="234" t="s">
        <v>36</v>
      </c>
      <c r="C381" s="235"/>
      <c r="D381" s="235"/>
      <c r="E381" s="236"/>
      <c r="F381" s="9"/>
      <c r="G381" s="7"/>
    </row>
    <row r="382" spans="1:7" ht="49.5" hidden="1" customHeight="1" outlineLevel="2" x14ac:dyDescent="0.2">
      <c r="A382" s="215"/>
      <c r="B382" s="234" t="s">
        <v>574</v>
      </c>
      <c r="C382" s="235"/>
      <c r="D382" s="235"/>
      <c r="E382" s="236"/>
      <c r="F382" s="9"/>
      <c r="G382" s="7"/>
    </row>
    <row r="383" spans="1:7" ht="30" hidden="1" customHeight="1" outlineLevel="2" x14ac:dyDescent="0.2">
      <c r="A383" s="215" t="s">
        <v>540</v>
      </c>
      <c r="B383" s="234" t="s">
        <v>36</v>
      </c>
      <c r="C383" s="235"/>
      <c r="D383" s="235"/>
      <c r="E383" s="236"/>
      <c r="F383" s="9"/>
      <c r="G383" s="7"/>
    </row>
    <row r="384" spans="1:7" ht="30" hidden="1" customHeight="1" outlineLevel="2" x14ac:dyDescent="0.2">
      <c r="A384" s="215" t="s">
        <v>564</v>
      </c>
      <c r="B384" s="234" t="s">
        <v>32</v>
      </c>
      <c r="C384" s="235"/>
      <c r="D384" s="235"/>
      <c r="E384" s="236"/>
      <c r="F384" s="9"/>
      <c r="G384" s="7"/>
    </row>
    <row r="385" spans="1:7" ht="60" hidden="1" customHeight="1" outlineLevel="2" x14ac:dyDescent="0.2">
      <c r="A385" s="215" t="s">
        <v>563</v>
      </c>
      <c r="B385" s="234" t="s">
        <v>36</v>
      </c>
      <c r="C385" s="235"/>
      <c r="D385" s="235"/>
      <c r="E385" s="236"/>
      <c r="F385" s="9"/>
      <c r="G385" s="7"/>
    </row>
    <row r="386" spans="1:7" ht="30" hidden="1" customHeight="1" outlineLevel="2" x14ac:dyDescent="0.2">
      <c r="A386" s="219" t="s">
        <v>71</v>
      </c>
      <c r="B386" s="234"/>
      <c r="C386" s="235"/>
      <c r="D386" s="235"/>
      <c r="E386" s="236"/>
      <c r="F386" s="9"/>
      <c r="G386" s="7"/>
    </row>
    <row r="387" spans="1:7" ht="30" hidden="1" customHeight="1" outlineLevel="2" x14ac:dyDescent="0.2">
      <c r="A387" s="219" t="s">
        <v>72</v>
      </c>
      <c r="B387" s="234"/>
      <c r="C387" s="235"/>
      <c r="D387" s="235"/>
      <c r="E387" s="236"/>
      <c r="F387" s="9"/>
      <c r="G387" s="7"/>
    </row>
    <row r="388" spans="1:7" ht="30" hidden="1" customHeight="1" outlineLevel="2" x14ac:dyDescent="0.2">
      <c r="A388" s="220" t="s">
        <v>226</v>
      </c>
      <c r="B388" s="243"/>
      <c r="C388" s="241"/>
      <c r="D388" s="241"/>
      <c r="E388" s="242"/>
      <c r="F388" s="9"/>
      <c r="G388" s="7"/>
    </row>
    <row r="389" spans="1:7" ht="30" customHeight="1" outlineLevel="1" x14ac:dyDescent="0.2">
      <c r="A389" s="153"/>
      <c r="B389" s="243"/>
      <c r="C389" s="241"/>
      <c r="D389" s="241"/>
      <c r="E389" s="242"/>
      <c r="F389" s="154"/>
      <c r="G389" s="7"/>
    </row>
    <row r="390" spans="1:7" s="4" customFormat="1" ht="30" customHeight="1" outlineLevel="1" x14ac:dyDescent="0.2">
      <c r="A390" s="27" t="s">
        <v>565</v>
      </c>
      <c r="B390" s="483" t="s">
        <v>542</v>
      </c>
      <c r="C390" s="484"/>
      <c r="D390" s="484"/>
      <c r="E390" s="485"/>
      <c r="F390" s="3" t="s">
        <v>69</v>
      </c>
      <c r="G390" s="20" t="s">
        <v>70</v>
      </c>
    </row>
    <row r="391" spans="1:7" ht="30" customHeight="1" outlineLevel="1" collapsed="1" x14ac:dyDescent="0.2">
      <c r="A391" s="215" t="s">
        <v>556</v>
      </c>
      <c r="B391" s="234" t="s">
        <v>19</v>
      </c>
      <c r="C391" s="235"/>
      <c r="D391" s="235"/>
      <c r="E391" s="236"/>
      <c r="F391" s="9" t="s">
        <v>79</v>
      </c>
      <c r="G391" s="7">
        <v>0</v>
      </c>
    </row>
    <row r="392" spans="1:7" ht="30" hidden="1" customHeight="1" outlineLevel="2" x14ac:dyDescent="0.2">
      <c r="A392" s="215" t="s">
        <v>555</v>
      </c>
      <c r="B392" s="243"/>
      <c r="C392" s="241"/>
      <c r="D392" s="241"/>
      <c r="E392" s="242"/>
      <c r="F392" s="9"/>
      <c r="G392" s="7"/>
    </row>
    <row r="393" spans="1:7" ht="30" hidden="1" customHeight="1" outlineLevel="2" x14ac:dyDescent="0.2">
      <c r="A393" s="215" t="s">
        <v>576</v>
      </c>
      <c r="B393" s="234"/>
      <c r="C393" s="235"/>
      <c r="D393" s="235"/>
      <c r="E393" s="236"/>
      <c r="F393" s="9"/>
      <c r="G393" s="7">
        <v>0</v>
      </c>
    </row>
    <row r="394" spans="1:7" ht="30" hidden="1" customHeight="1" outlineLevel="2" x14ac:dyDescent="0.2">
      <c r="A394" s="215" t="s">
        <v>541</v>
      </c>
      <c r="B394" s="234"/>
      <c r="C394" s="235"/>
      <c r="D394" s="235"/>
      <c r="E394" s="236"/>
      <c r="F394" s="9"/>
      <c r="G394" s="7"/>
    </row>
    <row r="395" spans="1:7" ht="30" hidden="1" customHeight="1" outlineLevel="2" x14ac:dyDescent="0.2">
      <c r="A395" s="215" t="s">
        <v>552</v>
      </c>
      <c r="B395" s="234" t="s">
        <v>572</v>
      </c>
      <c r="C395" s="235"/>
      <c r="D395" s="235"/>
      <c r="E395" s="236"/>
      <c r="F395" s="9"/>
      <c r="G395" s="7"/>
    </row>
    <row r="396" spans="1:7" ht="30" hidden="1" customHeight="1" outlineLevel="2" x14ac:dyDescent="0.2">
      <c r="A396" s="215" t="s">
        <v>550</v>
      </c>
      <c r="B396" s="234" t="s">
        <v>554</v>
      </c>
      <c r="C396" s="235"/>
      <c r="D396" s="235"/>
      <c r="E396" s="236"/>
      <c r="F396" s="9"/>
      <c r="G396" s="7"/>
    </row>
    <row r="397" spans="1:7" ht="30" hidden="1" customHeight="1" outlineLevel="2" x14ac:dyDescent="0.2">
      <c r="A397" s="215" t="s">
        <v>543</v>
      </c>
      <c r="B397" s="234"/>
      <c r="C397" s="235"/>
      <c r="D397" s="235"/>
      <c r="E397" s="236"/>
      <c r="F397" s="9"/>
      <c r="G397" s="7"/>
    </row>
    <row r="398" spans="1:7" ht="30" hidden="1" customHeight="1" outlineLevel="2" x14ac:dyDescent="0.2">
      <c r="A398" s="215" t="s">
        <v>544</v>
      </c>
      <c r="B398" s="234"/>
      <c r="C398" s="235"/>
      <c r="D398" s="235"/>
      <c r="E398" s="236"/>
      <c r="F398" s="9"/>
      <c r="G398" s="7"/>
    </row>
    <row r="399" spans="1:7" ht="30" hidden="1" customHeight="1" outlineLevel="2" x14ac:dyDescent="0.2">
      <c r="A399" s="215" t="s">
        <v>545</v>
      </c>
      <c r="B399" s="234"/>
      <c r="C399" s="235"/>
      <c r="D399" s="235"/>
      <c r="E399" s="236"/>
      <c r="F399" s="9"/>
      <c r="G399" s="7"/>
    </row>
    <row r="400" spans="1:7" ht="30" hidden="1" customHeight="1" outlineLevel="2" x14ac:dyDescent="0.2">
      <c r="A400" s="215" t="s">
        <v>546</v>
      </c>
      <c r="B400" s="234" t="s">
        <v>551</v>
      </c>
      <c r="C400" s="235"/>
      <c r="D400" s="235"/>
      <c r="E400" s="236"/>
      <c r="F400" s="9"/>
      <c r="G400" s="7"/>
    </row>
    <row r="401" spans="1:7" ht="30" hidden="1" customHeight="1" outlineLevel="2" x14ac:dyDescent="0.2">
      <c r="A401" s="215" t="s">
        <v>537</v>
      </c>
      <c r="B401" s="234"/>
      <c r="C401" s="235"/>
      <c r="D401" s="235"/>
      <c r="E401" s="236"/>
      <c r="F401" s="9"/>
      <c r="G401" s="7"/>
    </row>
    <row r="402" spans="1:7" ht="30" hidden="1" customHeight="1" outlineLevel="2" x14ac:dyDescent="0.2">
      <c r="A402" s="215" t="s">
        <v>529</v>
      </c>
      <c r="B402" s="234"/>
      <c r="C402" s="235"/>
      <c r="D402" s="235"/>
      <c r="E402" s="236"/>
      <c r="F402" s="9"/>
      <c r="G402" s="7"/>
    </row>
    <row r="403" spans="1:7" ht="30" hidden="1" customHeight="1" outlineLevel="2" x14ac:dyDescent="0.2">
      <c r="A403" s="215" t="s">
        <v>530</v>
      </c>
      <c r="B403" s="234"/>
      <c r="C403" s="235"/>
      <c r="D403" s="235"/>
      <c r="E403" s="236"/>
      <c r="F403" s="9"/>
      <c r="G403" s="7"/>
    </row>
    <row r="404" spans="1:7" ht="30" hidden="1" customHeight="1" outlineLevel="2" x14ac:dyDescent="0.2">
      <c r="A404" s="215" t="s">
        <v>547</v>
      </c>
      <c r="B404" s="234" t="s">
        <v>557</v>
      </c>
      <c r="C404" s="235"/>
      <c r="D404" s="235"/>
      <c r="E404" s="236"/>
      <c r="F404" s="9"/>
      <c r="G404" s="7"/>
    </row>
    <row r="405" spans="1:7" ht="30" hidden="1" customHeight="1" outlineLevel="2" x14ac:dyDescent="0.2">
      <c r="A405" s="215" t="s">
        <v>531</v>
      </c>
      <c r="B405" s="234"/>
      <c r="C405" s="235"/>
      <c r="D405" s="235"/>
      <c r="E405" s="236"/>
      <c r="F405" s="9"/>
      <c r="G405" s="7"/>
    </row>
    <row r="406" spans="1:7" ht="30" hidden="1" customHeight="1" outlineLevel="2" x14ac:dyDescent="0.2">
      <c r="A406" s="215" t="s">
        <v>532</v>
      </c>
      <c r="B406" s="234"/>
      <c r="C406" s="235"/>
      <c r="D406" s="235"/>
      <c r="E406" s="236"/>
      <c r="F406" s="9"/>
      <c r="G406" s="7"/>
    </row>
    <row r="407" spans="1:7" ht="30" hidden="1" customHeight="1" outlineLevel="2" x14ac:dyDescent="0.2">
      <c r="A407" s="215" t="s">
        <v>553</v>
      </c>
      <c r="B407" s="234">
        <v>2</v>
      </c>
      <c r="C407" s="235"/>
      <c r="D407" s="235"/>
      <c r="E407" s="236"/>
      <c r="F407" s="9"/>
      <c r="G407" s="7"/>
    </row>
    <row r="408" spans="1:7" ht="30" hidden="1" customHeight="1" outlineLevel="2" x14ac:dyDescent="0.2">
      <c r="A408" s="215" t="s">
        <v>536</v>
      </c>
      <c r="B408" s="234" t="s">
        <v>558</v>
      </c>
      <c r="C408" s="235"/>
      <c r="D408" s="235"/>
      <c r="E408" s="236"/>
      <c r="F408" s="9"/>
      <c r="G408" s="7"/>
    </row>
    <row r="409" spans="1:7" ht="30" hidden="1" customHeight="1" outlineLevel="2" x14ac:dyDescent="0.2">
      <c r="A409" s="215" t="s">
        <v>535</v>
      </c>
      <c r="B409" s="234" t="s">
        <v>559</v>
      </c>
      <c r="C409" s="235"/>
      <c r="D409" s="235"/>
      <c r="E409" s="236"/>
      <c r="F409" s="9"/>
      <c r="G409" s="7"/>
    </row>
    <row r="410" spans="1:7" ht="30" hidden="1" customHeight="1" outlineLevel="2" x14ac:dyDescent="0.2">
      <c r="A410" s="215" t="s">
        <v>549</v>
      </c>
      <c r="B410" s="234"/>
      <c r="C410" s="235"/>
      <c r="D410" s="235"/>
      <c r="E410" s="236"/>
      <c r="F410" s="9"/>
      <c r="G410" s="7"/>
    </row>
    <row r="411" spans="1:7" ht="30" hidden="1" customHeight="1" outlineLevel="2" x14ac:dyDescent="0.2">
      <c r="A411" s="215" t="s">
        <v>548</v>
      </c>
      <c r="B411" s="234" t="s">
        <v>561</v>
      </c>
      <c r="C411" s="235"/>
      <c r="D411" s="235"/>
      <c r="E411" s="236"/>
      <c r="F411" s="9"/>
      <c r="G411" s="7"/>
    </row>
    <row r="412" spans="1:7" ht="30" hidden="1" customHeight="1" outlineLevel="2" x14ac:dyDescent="0.2">
      <c r="A412" s="215" t="s">
        <v>533</v>
      </c>
      <c r="B412" s="234"/>
      <c r="C412" s="235"/>
      <c r="D412" s="235"/>
      <c r="E412" s="236"/>
      <c r="F412" s="9"/>
      <c r="G412" s="7"/>
    </row>
    <row r="413" spans="1:7" ht="30" hidden="1" customHeight="1" outlineLevel="2" x14ac:dyDescent="0.2">
      <c r="A413" s="215" t="s">
        <v>534</v>
      </c>
      <c r="B413" s="234" t="s">
        <v>562</v>
      </c>
      <c r="C413" s="235"/>
      <c r="D413" s="235"/>
      <c r="E413" s="236"/>
      <c r="F413" s="9"/>
      <c r="G413" s="7"/>
    </row>
    <row r="414" spans="1:7" ht="30" hidden="1" customHeight="1" outlineLevel="2" x14ac:dyDescent="0.2">
      <c r="A414" s="215" t="s">
        <v>538</v>
      </c>
      <c r="B414" s="234"/>
      <c r="C414" s="235"/>
      <c r="D414" s="235"/>
      <c r="E414" s="236"/>
      <c r="F414" s="9"/>
      <c r="G414" s="7"/>
    </row>
    <row r="415" spans="1:7" ht="30" hidden="1" customHeight="1" outlineLevel="2" x14ac:dyDescent="0.2">
      <c r="A415" s="215" t="s">
        <v>539</v>
      </c>
      <c r="B415" s="234" t="s">
        <v>562</v>
      </c>
      <c r="C415" s="235"/>
      <c r="D415" s="235"/>
      <c r="E415" s="236"/>
      <c r="F415" s="9"/>
      <c r="G415" s="7"/>
    </row>
    <row r="416" spans="1:7" ht="30" hidden="1" customHeight="1" outlineLevel="2" x14ac:dyDescent="0.2">
      <c r="A416" s="215" t="s">
        <v>575</v>
      </c>
      <c r="B416" s="234" t="s">
        <v>36</v>
      </c>
      <c r="C416" s="235"/>
      <c r="D416" s="235"/>
      <c r="E416" s="236"/>
      <c r="F416" s="9"/>
      <c r="G416" s="7"/>
    </row>
    <row r="417" spans="1:7" ht="49.5" hidden="1" customHeight="1" outlineLevel="2" x14ac:dyDescent="0.2">
      <c r="A417" s="215"/>
      <c r="B417" s="234" t="s">
        <v>574</v>
      </c>
      <c r="C417" s="235"/>
      <c r="D417" s="235"/>
      <c r="E417" s="236"/>
      <c r="F417" s="9"/>
      <c r="G417" s="7"/>
    </row>
    <row r="418" spans="1:7" ht="30" hidden="1" customHeight="1" outlineLevel="2" x14ac:dyDescent="0.2">
      <c r="A418" s="215" t="s">
        <v>540</v>
      </c>
      <c r="B418" s="234" t="s">
        <v>36</v>
      </c>
      <c r="C418" s="235"/>
      <c r="D418" s="235"/>
      <c r="E418" s="236"/>
      <c r="F418" s="9"/>
      <c r="G418" s="7"/>
    </row>
    <row r="419" spans="1:7" ht="30" hidden="1" customHeight="1" outlineLevel="2" x14ac:dyDescent="0.2">
      <c r="A419" s="215" t="s">
        <v>564</v>
      </c>
      <c r="B419" s="234" t="s">
        <v>32</v>
      </c>
      <c r="C419" s="235"/>
      <c r="D419" s="235"/>
      <c r="E419" s="236"/>
      <c r="F419" s="9"/>
      <c r="G419" s="7"/>
    </row>
    <row r="420" spans="1:7" ht="60" hidden="1" customHeight="1" outlineLevel="2" x14ac:dyDescent="0.2">
      <c r="A420" s="215" t="s">
        <v>563</v>
      </c>
      <c r="B420" s="234" t="s">
        <v>36</v>
      </c>
      <c r="C420" s="235"/>
      <c r="D420" s="235"/>
      <c r="E420" s="236"/>
      <c r="F420" s="9"/>
      <c r="G420" s="7"/>
    </row>
    <row r="421" spans="1:7" ht="30" hidden="1" customHeight="1" outlineLevel="2" x14ac:dyDescent="0.2">
      <c r="A421" s="219" t="s">
        <v>71</v>
      </c>
      <c r="B421" s="234"/>
      <c r="C421" s="235"/>
      <c r="D421" s="235"/>
      <c r="E421" s="236"/>
      <c r="F421" s="9"/>
      <c r="G421" s="7"/>
    </row>
    <row r="422" spans="1:7" ht="30" hidden="1" customHeight="1" outlineLevel="2" x14ac:dyDescent="0.2">
      <c r="A422" s="219" t="s">
        <v>72</v>
      </c>
      <c r="B422" s="234"/>
      <c r="C422" s="235"/>
      <c r="D422" s="235"/>
      <c r="E422" s="236"/>
      <c r="F422" s="9"/>
      <c r="G422" s="7"/>
    </row>
    <row r="423" spans="1:7" ht="30" hidden="1" customHeight="1" outlineLevel="2" x14ac:dyDescent="0.2">
      <c r="A423" s="220" t="s">
        <v>226</v>
      </c>
      <c r="B423" s="243"/>
      <c r="C423" s="241"/>
      <c r="D423" s="241"/>
      <c r="E423" s="242"/>
      <c r="F423" s="9"/>
      <c r="G423" s="7"/>
    </row>
    <row r="424" spans="1:7" ht="30" customHeight="1" outlineLevel="1" x14ac:dyDescent="0.2">
      <c r="A424" s="219"/>
      <c r="B424" s="243"/>
      <c r="C424" s="241"/>
      <c r="D424" s="241"/>
      <c r="E424" s="242"/>
      <c r="F424" s="9"/>
      <c r="G424" s="7"/>
    </row>
    <row r="425" spans="1:7" s="4" customFormat="1" ht="30" customHeight="1" outlineLevel="1" x14ac:dyDescent="0.2">
      <c r="A425" s="27" t="s">
        <v>566</v>
      </c>
      <c r="B425" s="483" t="s">
        <v>542</v>
      </c>
      <c r="C425" s="484"/>
      <c r="D425" s="484"/>
      <c r="E425" s="485"/>
      <c r="F425" s="3" t="s">
        <v>69</v>
      </c>
      <c r="G425" s="20" t="s">
        <v>70</v>
      </c>
    </row>
    <row r="426" spans="1:7" ht="30" customHeight="1" outlineLevel="1" collapsed="1" x14ac:dyDescent="0.2">
      <c r="A426" s="215" t="s">
        <v>556</v>
      </c>
      <c r="B426" s="234" t="s">
        <v>19</v>
      </c>
      <c r="C426" s="235"/>
      <c r="D426" s="235"/>
      <c r="E426" s="236"/>
      <c r="F426" s="9" t="s">
        <v>79</v>
      </c>
      <c r="G426" s="7">
        <v>0</v>
      </c>
    </row>
    <row r="427" spans="1:7" ht="30" hidden="1" customHeight="1" outlineLevel="2" x14ac:dyDescent="0.2">
      <c r="A427" s="215" t="s">
        <v>555</v>
      </c>
      <c r="B427" s="243"/>
      <c r="C427" s="241"/>
      <c r="D427" s="241"/>
      <c r="E427" s="242"/>
      <c r="F427" s="9"/>
      <c r="G427" s="7"/>
    </row>
    <row r="428" spans="1:7" ht="30" hidden="1" customHeight="1" outlineLevel="2" x14ac:dyDescent="0.2">
      <c r="A428" s="215" t="s">
        <v>576</v>
      </c>
      <c r="B428" s="234"/>
      <c r="C428" s="235"/>
      <c r="D428" s="235"/>
      <c r="E428" s="236"/>
      <c r="F428" s="9"/>
      <c r="G428" s="7">
        <v>0</v>
      </c>
    </row>
    <row r="429" spans="1:7" ht="30" hidden="1" customHeight="1" outlineLevel="2" x14ac:dyDescent="0.2">
      <c r="A429" s="215" t="s">
        <v>541</v>
      </c>
      <c r="B429" s="234"/>
      <c r="C429" s="235"/>
      <c r="D429" s="235"/>
      <c r="E429" s="236"/>
      <c r="F429" s="9"/>
      <c r="G429" s="7"/>
    </row>
    <row r="430" spans="1:7" ht="30" hidden="1" customHeight="1" outlineLevel="2" x14ac:dyDescent="0.2">
      <c r="A430" s="215" t="s">
        <v>552</v>
      </c>
      <c r="B430" s="234" t="s">
        <v>572</v>
      </c>
      <c r="C430" s="235"/>
      <c r="D430" s="235"/>
      <c r="E430" s="236"/>
      <c r="F430" s="9"/>
      <c r="G430" s="7"/>
    </row>
    <row r="431" spans="1:7" ht="30" hidden="1" customHeight="1" outlineLevel="2" x14ac:dyDescent="0.2">
      <c r="A431" s="215" t="s">
        <v>550</v>
      </c>
      <c r="B431" s="234" t="s">
        <v>554</v>
      </c>
      <c r="C431" s="235"/>
      <c r="D431" s="235"/>
      <c r="E431" s="236"/>
      <c r="F431" s="9"/>
      <c r="G431" s="7"/>
    </row>
    <row r="432" spans="1:7" ht="30" hidden="1" customHeight="1" outlineLevel="2" x14ac:dyDescent="0.2">
      <c r="A432" s="215" t="s">
        <v>543</v>
      </c>
      <c r="B432" s="234"/>
      <c r="C432" s="235"/>
      <c r="D432" s="235"/>
      <c r="E432" s="236"/>
      <c r="F432" s="9"/>
      <c r="G432" s="7"/>
    </row>
    <row r="433" spans="1:7" ht="30" hidden="1" customHeight="1" outlineLevel="2" x14ac:dyDescent="0.2">
      <c r="A433" s="215" t="s">
        <v>544</v>
      </c>
      <c r="B433" s="234"/>
      <c r="C433" s="235"/>
      <c r="D433" s="235"/>
      <c r="E433" s="236"/>
      <c r="F433" s="9"/>
      <c r="G433" s="7"/>
    </row>
    <row r="434" spans="1:7" ht="30" hidden="1" customHeight="1" outlineLevel="2" x14ac:dyDescent="0.2">
      <c r="A434" s="215" t="s">
        <v>545</v>
      </c>
      <c r="B434" s="234"/>
      <c r="C434" s="235"/>
      <c r="D434" s="235"/>
      <c r="E434" s="236"/>
      <c r="F434" s="9"/>
      <c r="G434" s="7"/>
    </row>
    <row r="435" spans="1:7" ht="30" hidden="1" customHeight="1" outlineLevel="2" x14ac:dyDescent="0.2">
      <c r="A435" s="215" t="s">
        <v>546</v>
      </c>
      <c r="B435" s="234" t="s">
        <v>551</v>
      </c>
      <c r="C435" s="235"/>
      <c r="D435" s="235"/>
      <c r="E435" s="236"/>
      <c r="F435" s="9"/>
      <c r="G435" s="7"/>
    </row>
    <row r="436" spans="1:7" ht="30" hidden="1" customHeight="1" outlineLevel="2" x14ac:dyDescent="0.2">
      <c r="A436" s="215" t="s">
        <v>537</v>
      </c>
      <c r="B436" s="234"/>
      <c r="C436" s="235"/>
      <c r="D436" s="235"/>
      <c r="E436" s="236"/>
      <c r="F436" s="9"/>
      <c r="G436" s="7"/>
    </row>
    <row r="437" spans="1:7" ht="30" hidden="1" customHeight="1" outlineLevel="2" x14ac:dyDescent="0.2">
      <c r="A437" s="215" t="s">
        <v>529</v>
      </c>
      <c r="B437" s="234"/>
      <c r="C437" s="235"/>
      <c r="D437" s="235"/>
      <c r="E437" s="236"/>
      <c r="F437" s="9"/>
      <c r="G437" s="7"/>
    </row>
    <row r="438" spans="1:7" ht="30" hidden="1" customHeight="1" outlineLevel="2" x14ac:dyDescent="0.2">
      <c r="A438" s="215" t="s">
        <v>530</v>
      </c>
      <c r="B438" s="234"/>
      <c r="C438" s="235"/>
      <c r="D438" s="235"/>
      <c r="E438" s="236"/>
      <c r="F438" s="9"/>
      <c r="G438" s="7"/>
    </row>
    <row r="439" spans="1:7" ht="30" hidden="1" customHeight="1" outlineLevel="2" x14ac:dyDescent="0.2">
      <c r="A439" s="215" t="s">
        <v>547</v>
      </c>
      <c r="B439" s="234" t="s">
        <v>557</v>
      </c>
      <c r="C439" s="235"/>
      <c r="D439" s="235"/>
      <c r="E439" s="236"/>
      <c r="F439" s="9"/>
      <c r="G439" s="7"/>
    </row>
    <row r="440" spans="1:7" ht="30" hidden="1" customHeight="1" outlineLevel="2" x14ac:dyDescent="0.2">
      <c r="A440" s="215" t="s">
        <v>531</v>
      </c>
      <c r="B440" s="234"/>
      <c r="C440" s="235"/>
      <c r="D440" s="235"/>
      <c r="E440" s="236"/>
      <c r="F440" s="9"/>
      <c r="G440" s="7"/>
    </row>
    <row r="441" spans="1:7" ht="30" hidden="1" customHeight="1" outlineLevel="2" x14ac:dyDescent="0.2">
      <c r="A441" s="215" t="s">
        <v>532</v>
      </c>
      <c r="B441" s="234"/>
      <c r="C441" s="235"/>
      <c r="D441" s="235"/>
      <c r="E441" s="236"/>
      <c r="F441" s="9"/>
      <c r="G441" s="7"/>
    </row>
    <row r="442" spans="1:7" ht="30" hidden="1" customHeight="1" outlineLevel="2" x14ac:dyDescent="0.2">
      <c r="A442" s="215" t="s">
        <v>553</v>
      </c>
      <c r="B442" s="234">
        <v>2</v>
      </c>
      <c r="C442" s="235"/>
      <c r="D442" s="235"/>
      <c r="E442" s="236"/>
      <c r="F442" s="9"/>
      <c r="G442" s="7"/>
    </row>
    <row r="443" spans="1:7" ht="30" hidden="1" customHeight="1" outlineLevel="2" x14ac:dyDescent="0.2">
      <c r="A443" s="215" t="s">
        <v>536</v>
      </c>
      <c r="B443" s="234" t="s">
        <v>558</v>
      </c>
      <c r="C443" s="235"/>
      <c r="D443" s="235"/>
      <c r="E443" s="236"/>
      <c r="F443" s="9"/>
      <c r="G443" s="7"/>
    </row>
    <row r="444" spans="1:7" ht="30" hidden="1" customHeight="1" outlineLevel="2" x14ac:dyDescent="0.2">
      <c r="A444" s="215" t="s">
        <v>535</v>
      </c>
      <c r="B444" s="234" t="s">
        <v>559</v>
      </c>
      <c r="C444" s="235"/>
      <c r="D444" s="235"/>
      <c r="E444" s="236"/>
      <c r="F444" s="9"/>
      <c r="G444" s="7"/>
    </row>
    <row r="445" spans="1:7" ht="30" hidden="1" customHeight="1" outlineLevel="2" x14ac:dyDescent="0.2">
      <c r="A445" s="215" t="s">
        <v>549</v>
      </c>
      <c r="B445" s="234"/>
      <c r="C445" s="235"/>
      <c r="D445" s="235"/>
      <c r="E445" s="236"/>
      <c r="F445" s="9"/>
      <c r="G445" s="7"/>
    </row>
    <row r="446" spans="1:7" ht="30" hidden="1" customHeight="1" outlineLevel="2" x14ac:dyDescent="0.2">
      <c r="A446" s="215" t="s">
        <v>548</v>
      </c>
      <c r="B446" s="234" t="s">
        <v>561</v>
      </c>
      <c r="C446" s="235"/>
      <c r="D446" s="235"/>
      <c r="E446" s="236"/>
      <c r="F446" s="9"/>
      <c r="G446" s="7"/>
    </row>
    <row r="447" spans="1:7" ht="30" hidden="1" customHeight="1" outlineLevel="2" x14ac:dyDescent="0.2">
      <c r="A447" s="215" t="s">
        <v>533</v>
      </c>
      <c r="B447" s="234"/>
      <c r="C447" s="235"/>
      <c r="D447" s="235"/>
      <c r="E447" s="236"/>
      <c r="F447" s="9"/>
      <c r="G447" s="7"/>
    </row>
    <row r="448" spans="1:7" ht="30" hidden="1" customHeight="1" outlineLevel="2" x14ac:dyDescent="0.2">
      <c r="A448" s="215" t="s">
        <v>534</v>
      </c>
      <c r="B448" s="234" t="s">
        <v>562</v>
      </c>
      <c r="C448" s="235"/>
      <c r="D448" s="235"/>
      <c r="E448" s="236"/>
      <c r="F448" s="9"/>
      <c r="G448" s="7"/>
    </row>
    <row r="449" spans="1:7" ht="30" hidden="1" customHeight="1" outlineLevel="2" x14ac:dyDescent="0.2">
      <c r="A449" s="215" t="s">
        <v>538</v>
      </c>
      <c r="B449" s="234"/>
      <c r="C449" s="235"/>
      <c r="D449" s="235"/>
      <c r="E449" s="236"/>
      <c r="F449" s="9"/>
      <c r="G449" s="7"/>
    </row>
    <row r="450" spans="1:7" ht="30" hidden="1" customHeight="1" outlineLevel="2" x14ac:dyDescent="0.2">
      <c r="A450" s="215" t="s">
        <v>539</v>
      </c>
      <c r="B450" s="234" t="s">
        <v>562</v>
      </c>
      <c r="C450" s="235"/>
      <c r="D450" s="235"/>
      <c r="E450" s="236"/>
      <c r="F450" s="9"/>
      <c r="G450" s="7"/>
    </row>
    <row r="451" spans="1:7" ht="30" hidden="1" customHeight="1" outlineLevel="2" x14ac:dyDescent="0.2">
      <c r="A451" s="215" t="s">
        <v>575</v>
      </c>
      <c r="B451" s="234" t="s">
        <v>36</v>
      </c>
      <c r="C451" s="235"/>
      <c r="D451" s="235"/>
      <c r="E451" s="236"/>
      <c r="F451" s="9"/>
      <c r="G451" s="7"/>
    </row>
    <row r="452" spans="1:7" ht="49.5" hidden="1" customHeight="1" outlineLevel="2" x14ac:dyDescent="0.2">
      <c r="A452" s="215"/>
      <c r="B452" s="234" t="s">
        <v>574</v>
      </c>
      <c r="C452" s="235"/>
      <c r="D452" s="235"/>
      <c r="E452" s="236"/>
      <c r="F452" s="9"/>
      <c r="G452" s="7"/>
    </row>
    <row r="453" spans="1:7" ht="30" hidden="1" customHeight="1" outlineLevel="2" x14ac:dyDescent="0.2">
      <c r="A453" s="215" t="s">
        <v>540</v>
      </c>
      <c r="B453" s="234" t="s">
        <v>36</v>
      </c>
      <c r="C453" s="235"/>
      <c r="D453" s="235"/>
      <c r="E453" s="236"/>
      <c r="F453" s="9"/>
      <c r="G453" s="7"/>
    </row>
    <row r="454" spans="1:7" ht="30" hidden="1" customHeight="1" outlineLevel="2" x14ac:dyDescent="0.2">
      <c r="A454" s="215" t="s">
        <v>564</v>
      </c>
      <c r="B454" s="234" t="s">
        <v>32</v>
      </c>
      <c r="C454" s="235"/>
      <c r="D454" s="235"/>
      <c r="E454" s="236"/>
      <c r="F454" s="9"/>
      <c r="G454" s="7"/>
    </row>
    <row r="455" spans="1:7" ht="60" hidden="1" customHeight="1" outlineLevel="2" x14ac:dyDescent="0.2">
      <c r="A455" s="215" t="s">
        <v>563</v>
      </c>
      <c r="B455" s="234" t="s">
        <v>36</v>
      </c>
      <c r="C455" s="235"/>
      <c r="D455" s="235"/>
      <c r="E455" s="236"/>
      <c r="F455" s="9"/>
      <c r="G455" s="7"/>
    </row>
    <row r="456" spans="1:7" ht="30" hidden="1" customHeight="1" outlineLevel="2" x14ac:dyDescent="0.2">
      <c r="A456" s="219" t="s">
        <v>71</v>
      </c>
      <c r="B456" s="234"/>
      <c r="C456" s="235"/>
      <c r="D456" s="235"/>
      <c r="E456" s="236"/>
      <c r="F456" s="9"/>
      <c r="G456" s="7"/>
    </row>
    <row r="457" spans="1:7" ht="30" hidden="1" customHeight="1" outlineLevel="2" x14ac:dyDescent="0.2">
      <c r="A457" s="219" t="s">
        <v>72</v>
      </c>
      <c r="B457" s="234"/>
      <c r="C457" s="235"/>
      <c r="D457" s="235"/>
      <c r="E457" s="236"/>
      <c r="F457" s="9"/>
      <c r="G457" s="7"/>
    </row>
    <row r="458" spans="1:7" ht="30" hidden="1" customHeight="1" outlineLevel="2" x14ac:dyDescent="0.2">
      <c r="A458" s="220" t="s">
        <v>226</v>
      </c>
      <c r="B458" s="243"/>
      <c r="C458" s="241"/>
      <c r="D458" s="241"/>
      <c r="E458" s="242"/>
      <c r="F458" s="9"/>
      <c r="G458" s="7"/>
    </row>
    <row r="459" spans="1:7" ht="30" customHeight="1" outlineLevel="1" x14ac:dyDescent="0.2">
      <c r="A459" s="219"/>
      <c r="B459" s="243"/>
      <c r="C459" s="241"/>
      <c r="D459" s="241"/>
      <c r="E459" s="242"/>
      <c r="F459" s="9"/>
      <c r="G459" s="7"/>
    </row>
    <row r="460" spans="1:7" s="4" customFormat="1" ht="30" customHeight="1" outlineLevel="1" x14ac:dyDescent="0.2">
      <c r="A460" s="27" t="s">
        <v>567</v>
      </c>
      <c r="B460" s="483" t="s">
        <v>542</v>
      </c>
      <c r="C460" s="484"/>
      <c r="D460" s="484"/>
      <c r="E460" s="485"/>
      <c r="F460" s="3" t="s">
        <v>69</v>
      </c>
      <c r="G460" s="20" t="s">
        <v>70</v>
      </c>
    </row>
    <row r="461" spans="1:7" ht="30" customHeight="1" outlineLevel="1" collapsed="1" x14ac:dyDescent="0.2">
      <c r="A461" s="215" t="s">
        <v>556</v>
      </c>
      <c r="B461" s="234" t="s">
        <v>19</v>
      </c>
      <c r="C461" s="235"/>
      <c r="D461" s="235"/>
      <c r="E461" s="236"/>
      <c r="F461" s="9" t="s">
        <v>79</v>
      </c>
      <c r="G461" s="7">
        <v>0</v>
      </c>
    </row>
    <row r="462" spans="1:7" ht="30" hidden="1" customHeight="1" outlineLevel="2" x14ac:dyDescent="0.2">
      <c r="A462" s="215" t="s">
        <v>555</v>
      </c>
      <c r="B462" s="243"/>
      <c r="C462" s="241"/>
      <c r="D462" s="241"/>
      <c r="E462" s="242"/>
      <c r="F462" s="9"/>
      <c r="G462" s="7"/>
    </row>
    <row r="463" spans="1:7" ht="30" hidden="1" customHeight="1" outlineLevel="2" x14ac:dyDescent="0.2">
      <c r="A463" s="215" t="s">
        <v>576</v>
      </c>
      <c r="B463" s="234"/>
      <c r="C463" s="235"/>
      <c r="D463" s="235"/>
      <c r="E463" s="236"/>
      <c r="F463" s="9"/>
      <c r="G463" s="7">
        <v>0</v>
      </c>
    </row>
    <row r="464" spans="1:7" ht="30" hidden="1" customHeight="1" outlineLevel="2" x14ac:dyDescent="0.2">
      <c r="A464" s="215" t="s">
        <v>541</v>
      </c>
      <c r="B464" s="234"/>
      <c r="C464" s="235"/>
      <c r="D464" s="235"/>
      <c r="E464" s="236"/>
      <c r="F464" s="9"/>
      <c r="G464" s="7"/>
    </row>
    <row r="465" spans="1:7" ht="30" hidden="1" customHeight="1" outlineLevel="2" x14ac:dyDescent="0.2">
      <c r="A465" s="215" t="s">
        <v>552</v>
      </c>
      <c r="B465" s="234" t="s">
        <v>572</v>
      </c>
      <c r="C465" s="235"/>
      <c r="D465" s="235"/>
      <c r="E465" s="236"/>
      <c r="F465" s="9"/>
      <c r="G465" s="7"/>
    </row>
    <row r="466" spans="1:7" ht="30" hidden="1" customHeight="1" outlineLevel="2" x14ac:dyDescent="0.2">
      <c r="A466" s="215" t="s">
        <v>550</v>
      </c>
      <c r="B466" s="234" t="s">
        <v>554</v>
      </c>
      <c r="C466" s="235"/>
      <c r="D466" s="235"/>
      <c r="E466" s="236"/>
      <c r="F466" s="9"/>
      <c r="G466" s="7"/>
    </row>
    <row r="467" spans="1:7" ht="30" hidden="1" customHeight="1" outlineLevel="2" x14ac:dyDescent="0.2">
      <c r="A467" s="215" t="s">
        <v>543</v>
      </c>
      <c r="B467" s="234"/>
      <c r="C467" s="235"/>
      <c r="D467" s="235"/>
      <c r="E467" s="236"/>
      <c r="F467" s="9"/>
      <c r="G467" s="7"/>
    </row>
    <row r="468" spans="1:7" ht="30" hidden="1" customHeight="1" outlineLevel="2" x14ac:dyDescent="0.2">
      <c r="A468" s="215" t="s">
        <v>544</v>
      </c>
      <c r="B468" s="234"/>
      <c r="C468" s="235"/>
      <c r="D468" s="235"/>
      <c r="E468" s="236"/>
      <c r="F468" s="9"/>
      <c r="G468" s="7"/>
    </row>
    <row r="469" spans="1:7" ht="30" hidden="1" customHeight="1" outlineLevel="2" x14ac:dyDescent="0.2">
      <c r="A469" s="215" t="s">
        <v>545</v>
      </c>
      <c r="B469" s="234"/>
      <c r="C469" s="235"/>
      <c r="D469" s="235"/>
      <c r="E469" s="236"/>
      <c r="F469" s="9"/>
      <c r="G469" s="7"/>
    </row>
    <row r="470" spans="1:7" ht="30" hidden="1" customHeight="1" outlineLevel="2" x14ac:dyDescent="0.2">
      <c r="A470" s="215" t="s">
        <v>546</v>
      </c>
      <c r="B470" s="234" t="s">
        <v>551</v>
      </c>
      <c r="C470" s="235"/>
      <c r="D470" s="235"/>
      <c r="E470" s="236"/>
      <c r="F470" s="9"/>
      <c r="G470" s="7"/>
    </row>
    <row r="471" spans="1:7" ht="30" hidden="1" customHeight="1" outlineLevel="2" x14ac:dyDescent="0.2">
      <c r="A471" s="215" t="s">
        <v>537</v>
      </c>
      <c r="B471" s="234"/>
      <c r="C471" s="235"/>
      <c r="D471" s="235"/>
      <c r="E471" s="236"/>
      <c r="F471" s="9"/>
      <c r="G471" s="7"/>
    </row>
    <row r="472" spans="1:7" ht="30" hidden="1" customHeight="1" outlineLevel="2" x14ac:dyDescent="0.2">
      <c r="A472" s="215" t="s">
        <v>529</v>
      </c>
      <c r="B472" s="234"/>
      <c r="C472" s="235"/>
      <c r="D472" s="235"/>
      <c r="E472" s="236"/>
      <c r="F472" s="9"/>
      <c r="G472" s="7"/>
    </row>
    <row r="473" spans="1:7" ht="30" hidden="1" customHeight="1" outlineLevel="2" x14ac:dyDescent="0.2">
      <c r="A473" s="215" t="s">
        <v>530</v>
      </c>
      <c r="B473" s="234"/>
      <c r="C473" s="235"/>
      <c r="D473" s="235"/>
      <c r="E473" s="236"/>
      <c r="F473" s="9"/>
      <c r="G473" s="7"/>
    </row>
    <row r="474" spans="1:7" ht="30" hidden="1" customHeight="1" outlineLevel="2" x14ac:dyDescent="0.2">
      <c r="A474" s="215" t="s">
        <v>547</v>
      </c>
      <c r="B474" s="234" t="s">
        <v>557</v>
      </c>
      <c r="C474" s="235"/>
      <c r="D474" s="235"/>
      <c r="E474" s="236"/>
      <c r="F474" s="9"/>
      <c r="G474" s="7"/>
    </row>
    <row r="475" spans="1:7" ht="30" hidden="1" customHeight="1" outlineLevel="2" x14ac:dyDescent="0.2">
      <c r="A475" s="215" t="s">
        <v>531</v>
      </c>
      <c r="B475" s="234"/>
      <c r="C475" s="235"/>
      <c r="D475" s="235"/>
      <c r="E475" s="236"/>
      <c r="F475" s="9"/>
      <c r="G475" s="7"/>
    </row>
    <row r="476" spans="1:7" ht="30" hidden="1" customHeight="1" outlineLevel="2" x14ac:dyDescent="0.2">
      <c r="A476" s="215" t="s">
        <v>532</v>
      </c>
      <c r="B476" s="234"/>
      <c r="C476" s="235"/>
      <c r="D476" s="235"/>
      <c r="E476" s="236"/>
      <c r="F476" s="9"/>
      <c r="G476" s="7"/>
    </row>
    <row r="477" spans="1:7" ht="30" hidden="1" customHeight="1" outlineLevel="2" x14ac:dyDescent="0.2">
      <c r="A477" s="215" t="s">
        <v>553</v>
      </c>
      <c r="B477" s="234">
        <v>2</v>
      </c>
      <c r="C477" s="235"/>
      <c r="D477" s="235"/>
      <c r="E477" s="236"/>
      <c r="F477" s="9"/>
      <c r="G477" s="7"/>
    </row>
    <row r="478" spans="1:7" ht="30" hidden="1" customHeight="1" outlineLevel="2" x14ac:dyDescent="0.2">
      <c r="A478" s="215" t="s">
        <v>536</v>
      </c>
      <c r="B478" s="234" t="s">
        <v>558</v>
      </c>
      <c r="C478" s="235"/>
      <c r="D478" s="235"/>
      <c r="E478" s="236"/>
      <c r="F478" s="9"/>
      <c r="G478" s="7"/>
    </row>
    <row r="479" spans="1:7" ht="30" hidden="1" customHeight="1" outlineLevel="2" x14ac:dyDescent="0.2">
      <c r="A479" s="215" t="s">
        <v>535</v>
      </c>
      <c r="B479" s="234" t="s">
        <v>559</v>
      </c>
      <c r="C479" s="235"/>
      <c r="D479" s="235"/>
      <c r="E479" s="236"/>
      <c r="F479" s="9"/>
      <c r="G479" s="7"/>
    </row>
    <row r="480" spans="1:7" ht="30" hidden="1" customHeight="1" outlineLevel="2" x14ac:dyDescent="0.2">
      <c r="A480" s="215" t="s">
        <v>549</v>
      </c>
      <c r="B480" s="234"/>
      <c r="C480" s="235"/>
      <c r="D480" s="235"/>
      <c r="E480" s="236"/>
      <c r="F480" s="9"/>
      <c r="G480" s="7"/>
    </row>
    <row r="481" spans="1:7" ht="30" hidden="1" customHeight="1" outlineLevel="2" x14ac:dyDescent="0.2">
      <c r="A481" s="215" t="s">
        <v>548</v>
      </c>
      <c r="B481" s="234" t="s">
        <v>560</v>
      </c>
      <c r="C481" s="235"/>
      <c r="D481" s="235"/>
      <c r="E481" s="236"/>
      <c r="F481" s="9"/>
      <c r="G481" s="7"/>
    </row>
    <row r="482" spans="1:7" ht="30" hidden="1" customHeight="1" outlineLevel="2" x14ac:dyDescent="0.2">
      <c r="A482" s="215" t="s">
        <v>533</v>
      </c>
      <c r="B482" s="234"/>
      <c r="C482" s="235"/>
      <c r="D482" s="235"/>
      <c r="E482" s="236"/>
      <c r="F482" s="9"/>
      <c r="G482" s="7"/>
    </row>
    <row r="483" spans="1:7" ht="30" hidden="1" customHeight="1" outlineLevel="2" x14ac:dyDescent="0.2">
      <c r="A483" s="215" t="s">
        <v>534</v>
      </c>
      <c r="B483" s="234" t="s">
        <v>562</v>
      </c>
      <c r="C483" s="235"/>
      <c r="D483" s="235"/>
      <c r="E483" s="236"/>
      <c r="F483" s="9"/>
      <c r="G483" s="7"/>
    </row>
    <row r="484" spans="1:7" ht="30" hidden="1" customHeight="1" outlineLevel="2" x14ac:dyDescent="0.2">
      <c r="A484" s="215" t="s">
        <v>538</v>
      </c>
      <c r="B484" s="234"/>
      <c r="C484" s="235"/>
      <c r="D484" s="235"/>
      <c r="E484" s="236"/>
      <c r="F484" s="9"/>
      <c r="G484" s="7"/>
    </row>
    <row r="485" spans="1:7" ht="30" hidden="1" customHeight="1" outlineLevel="2" x14ac:dyDescent="0.2">
      <c r="A485" s="215" t="s">
        <v>539</v>
      </c>
      <c r="B485" s="234" t="s">
        <v>562</v>
      </c>
      <c r="C485" s="235"/>
      <c r="D485" s="235"/>
      <c r="E485" s="236"/>
      <c r="F485" s="9"/>
      <c r="G485" s="7"/>
    </row>
    <row r="486" spans="1:7" ht="30" hidden="1" customHeight="1" outlineLevel="2" x14ac:dyDescent="0.2">
      <c r="A486" s="215" t="s">
        <v>575</v>
      </c>
      <c r="B486" s="234" t="s">
        <v>36</v>
      </c>
      <c r="C486" s="235"/>
      <c r="D486" s="235"/>
      <c r="E486" s="236"/>
      <c r="F486" s="9"/>
      <c r="G486" s="7"/>
    </row>
    <row r="487" spans="1:7" ht="49.5" hidden="1" customHeight="1" outlineLevel="2" x14ac:dyDescent="0.2">
      <c r="A487" s="215"/>
      <c r="B487" s="234" t="s">
        <v>574</v>
      </c>
      <c r="C487" s="235"/>
      <c r="D487" s="235"/>
      <c r="E487" s="236"/>
      <c r="F487" s="9"/>
      <c r="G487" s="7"/>
    </row>
    <row r="488" spans="1:7" ht="30" hidden="1" customHeight="1" outlineLevel="2" x14ac:dyDescent="0.2">
      <c r="A488" s="215" t="s">
        <v>540</v>
      </c>
      <c r="B488" s="234" t="s">
        <v>36</v>
      </c>
      <c r="C488" s="235"/>
      <c r="D488" s="235"/>
      <c r="E488" s="236"/>
      <c r="F488" s="9"/>
      <c r="G488" s="7"/>
    </row>
    <row r="489" spans="1:7" ht="30" hidden="1" customHeight="1" outlineLevel="2" x14ac:dyDescent="0.2">
      <c r="A489" s="215" t="s">
        <v>564</v>
      </c>
      <c r="B489" s="234" t="s">
        <v>32</v>
      </c>
      <c r="C489" s="235"/>
      <c r="D489" s="235"/>
      <c r="E489" s="236"/>
      <c r="F489" s="9"/>
      <c r="G489" s="7"/>
    </row>
    <row r="490" spans="1:7" ht="60" hidden="1" customHeight="1" outlineLevel="2" x14ac:dyDescent="0.2">
      <c r="A490" s="215" t="s">
        <v>563</v>
      </c>
      <c r="B490" s="234" t="s">
        <v>36</v>
      </c>
      <c r="C490" s="235"/>
      <c r="D490" s="235"/>
      <c r="E490" s="236"/>
      <c r="F490" s="9"/>
      <c r="G490" s="7"/>
    </row>
    <row r="491" spans="1:7" ht="30" hidden="1" customHeight="1" outlineLevel="2" x14ac:dyDescent="0.2">
      <c r="A491" s="219" t="s">
        <v>71</v>
      </c>
      <c r="B491" s="234"/>
      <c r="C491" s="235"/>
      <c r="D491" s="235"/>
      <c r="E491" s="236"/>
      <c r="F491" s="9"/>
      <c r="G491" s="7"/>
    </row>
    <row r="492" spans="1:7" ht="30" hidden="1" customHeight="1" outlineLevel="2" x14ac:dyDescent="0.2">
      <c r="A492" s="219" t="s">
        <v>72</v>
      </c>
      <c r="B492" s="234"/>
      <c r="C492" s="235"/>
      <c r="D492" s="235"/>
      <c r="E492" s="236"/>
      <c r="F492" s="9"/>
      <c r="G492" s="7"/>
    </row>
    <row r="493" spans="1:7" ht="30" hidden="1" customHeight="1" outlineLevel="2" x14ac:dyDescent="0.2">
      <c r="A493" s="220" t="s">
        <v>226</v>
      </c>
      <c r="B493" s="243"/>
      <c r="C493" s="241"/>
      <c r="D493" s="241"/>
      <c r="E493" s="242"/>
      <c r="F493" s="9"/>
      <c r="G493" s="7"/>
    </row>
    <row r="494" spans="1:7" ht="30" customHeight="1" outlineLevel="1" x14ac:dyDescent="0.2">
      <c r="A494" s="219"/>
      <c r="B494" s="243"/>
      <c r="C494" s="241"/>
      <c r="D494" s="241"/>
      <c r="E494" s="242"/>
      <c r="F494" s="9"/>
      <c r="G494" s="7"/>
    </row>
    <row r="495" spans="1:7" s="4" customFormat="1" ht="30" customHeight="1" outlineLevel="1" x14ac:dyDescent="0.2">
      <c r="A495" s="27" t="s">
        <v>568</v>
      </c>
      <c r="B495" s="483" t="s">
        <v>542</v>
      </c>
      <c r="C495" s="484"/>
      <c r="D495" s="484"/>
      <c r="E495" s="485"/>
      <c r="F495" s="3" t="s">
        <v>69</v>
      </c>
      <c r="G495" s="20" t="s">
        <v>70</v>
      </c>
    </row>
    <row r="496" spans="1:7" ht="30" customHeight="1" outlineLevel="1" collapsed="1" x14ac:dyDescent="0.2">
      <c r="A496" s="215" t="s">
        <v>556</v>
      </c>
      <c r="B496" s="234" t="s">
        <v>19</v>
      </c>
      <c r="C496" s="235"/>
      <c r="D496" s="235"/>
      <c r="E496" s="236"/>
      <c r="F496" s="9" t="s">
        <v>79</v>
      </c>
      <c r="G496" s="7">
        <v>0</v>
      </c>
    </row>
    <row r="497" spans="1:7" ht="30" hidden="1" customHeight="1" outlineLevel="2" x14ac:dyDescent="0.2">
      <c r="A497" s="215" t="s">
        <v>555</v>
      </c>
      <c r="B497" s="243"/>
      <c r="C497" s="241"/>
      <c r="D497" s="241"/>
      <c r="E497" s="242"/>
      <c r="F497" s="9"/>
      <c r="G497" s="7"/>
    </row>
    <row r="498" spans="1:7" ht="30" hidden="1" customHeight="1" outlineLevel="2" x14ac:dyDescent="0.2">
      <c r="A498" s="215" t="s">
        <v>576</v>
      </c>
      <c r="B498" s="234"/>
      <c r="C498" s="235"/>
      <c r="D498" s="235"/>
      <c r="E498" s="236"/>
      <c r="F498" s="9"/>
      <c r="G498" s="7">
        <v>0</v>
      </c>
    </row>
    <row r="499" spans="1:7" ht="30" hidden="1" customHeight="1" outlineLevel="2" x14ac:dyDescent="0.2">
      <c r="A499" s="215" t="s">
        <v>541</v>
      </c>
      <c r="B499" s="234"/>
      <c r="C499" s="235"/>
      <c r="D499" s="235"/>
      <c r="E499" s="236"/>
      <c r="F499" s="9"/>
      <c r="G499" s="7"/>
    </row>
    <row r="500" spans="1:7" ht="30" hidden="1" customHeight="1" outlineLevel="2" x14ac:dyDescent="0.2">
      <c r="A500" s="215" t="s">
        <v>552</v>
      </c>
      <c r="B500" s="234" t="s">
        <v>572</v>
      </c>
      <c r="C500" s="235"/>
      <c r="D500" s="235"/>
      <c r="E500" s="236"/>
      <c r="F500" s="9"/>
      <c r="G500" s="7"/>
    </row>
    <row r="501" spans="1:7" ht="30" hidden="1" customHeight="1" outlineLevel="2" x14ac:dyDescent="0.2">
      <c r="A501" s="215" t="s">
        <v>550</v>
      </c>
      <c r="B501" s="234" t="s">
        <v>554</v>
      </c>
      <c r="C501" s="235"/>
      <c r="D501" s="235"/>
      <c r="E501" s="236"/>
      <c r="F501" s="9"/>
      <c r="G501" s="7"/>
    </row>
    <row r="502" spans="1:7" ht="30" hidden="1" customHeight="1" outlineLevel="2" x14ac:dyDescent="0.2">
      <c r="A502" s="215" t="s">
        <v>543</v>
      </c>
      <c r="B502" s="234"/>
      <c r="C502" s="235"/>
      <c r="D502" s="235"/>
      <c r="E502" s="236"/>
      <c r="F502" s="9"/>
      <c r="G502" s="7"/>
    </row>
    <row r="503" spans="1:7" ht="30" hidden="1" customHeight="1" outlineLevel="2" x14ac:dyDescent="0.2">
      <c r="A503" s="215" t="s">
        <v>544</v>
      </c>
      <c r="B503" s="234"/>
      <c r="C503" s="235"/>
      <c r="D503" s="235"/>
      <c r="E503" s="236"/>
      <c r="F503" s="9"/>
      <c r="G503" s="7"/>
    </row>
    <row r="504" spans="1:7" ht="30" hidden="1" customHeight="1" outlineLevel="2" x14ac:dyDescent="0.2">
      <c r="A504" s="215" t="s">
        <v>545</v>
      </c>
      <c r="B504" s="234"/>
      <c r="C504" s="235"/>
      <c r="D504" s="235"/>
      <c r="E504" s="236"/>
      <c r="F504" s="9"/>
      <c r="G504" s="7"/>
    </row>
    <row r="505" spans="1:7" ht="30" hidden="1" customHeight="1" outlineLevel="2" x14ac:dyDescent="0.2">
      <c r="A505" s="215" t="s">
        <v>546</v>
      </c>
      <c r="B505" s="234" t="s">
        <v>551</v>
      </c>
      <c r="C505" s="235"/>
      <c r="D505" s="235"/>
      <c r="E505" s="236"/>
      <c r="F505" s="9"/>
      <c r="G505" s="7"/>
    </row>
    <row r="506" spans="1:7" ht="30" hidden="1" customHeight="1" outlineLevel="2" x14ac:dyDescent="0.2">
      <c r="A506" s="215" t="s">
        <v>537</v>
      </c>
      <c r="B506" s="234"/>
      <c r="C506" s="235"/>
      <c r="D506" s="235"/>
      <c r="E506" s="236"/>
      <c r="F506" s="9"/>
      <c r="G506" s="7"/>
    </row>
    <row r="507" spans="1:7" ht="30" hidden="1" customHeight="1" outlineLevel="2" x14ac:dyDescent="0.2">
      <c r="A507" s="215" t="s">
        <v>529</v>
      </c>
      <c r="B507" s="234"/>
      <c r="C507" s="235"/>
      <c r="D507" s="235"/>
      <c r="E507" s="236"/>
      <c r="F507" s="9"/>
      <c r="G507" s="7"/>
    </row>
    <row r="508" spans="1:7" ht="30" hidden="1" customHeight="1" outlineLevel="2" x14ac:dyDescent="0.2">
      <c r="A508" s="215" t="s">
        <v>530</v>
      </c>
      <c r="B508" s="234"/>
      <c r="C508" s="235"/>
      <c r="D508" s="235"/>
      <c r="E508" s="236"/>
      <c r="F508" s="9"/>
      <c r="G508" s="7"/>
    </row>
    <row r="509" spans="1:7" ht="30" hidden="1" customHeight="1" outlineLevel="2" x14ac:dyDescent="0.2">
      <c r="A509" s="215" t="s">
        <v>547</v>
      </c>
      <c r="B509" s="234" t="s">
        <v>557</v>
      </c>
      <c r="C509" s="235"/>
      <c r="D509" s="235"/>
      <c r="E509" s="236"/>
      <c r="F509" s="9"/>
      <c r="G509" s="7"/>
    </row>
    <row r="510" spans="1:7" ht="30" hidden="1" customHeight="1" outlineLevel="2" x14ac:dyDescent="0.2">
      <c r="A510" s="215" t="s">
        <v>531</v>
      </c>
      <c r="B510" s="234"/>
      <c r="C510" s="235"/>
      <c r="D510" s="235"/>
      <c r="E510" s="236"/>
      <c r="F510" s="9"/>
      <c r="G510" s="7"/>
    </row>
    <row r="511" spans="1:7" ht="30" hidden="1" customHeight="1" outlineLevel="2" x14ac:dyDescent="0.2">
      <c r="A511" s="215" t="s">
        <v>532</v>
      </c>
      <c r="B511" s="234"/>
      <c r="C511" s="235"/>
      <c r="D511" s="235"/>
      <c r="E511" s="236"/>
      <c r="F511" s="9"/>
      <c r="G511" s="7"/>
    </row>
    <row r="512" spans="1:7" ht="30" hidden="1" customHeight="1" outlineLevel="2" x14ac:dyDescent="0.2">
      <c r="A512" s="215" t="s">
        <v>553</v>
      </c>
      <c r="B512" s="234">
        <v>2</v>
      </c>
      <c r="C512" s="235"/>
      <c r="D512" s="235"/>
      <c r="E512" s="236"/>
      <c r="F512" s="9"/>
      <c r="G512" s="7"/>
    </row>
    <row r="513" spans="1:7" ht="30" hidden="1" customHeight="1" outlineLevel="2" x14ac:dyDescent="0.2">
      <c r="A513" s="215" t="s">
        <v>536</v>
      </c>
      <c r="B513" s="234" t="s">
        <v>558</v>
      </c>
      <c r="C513" s="235"/>
      <c r="D513" s="235"/>
      <c r="E513" s="236"/>
      <c r="F513" s="9"/>
      <c r="G513" s="7"/>
    </row>
    <row r="514" spans="1:7" ht="30" hidden="1" customHeight="1" outlineLevel="2" x14ac:dyDescent="0.2">
      <c r="A514" s="215" t="s">
        <v>535</v>
      </c>
      <c r="B514" s="234" t="s">
        <v>559</v>
      </c>
      <c r="C514" s="235"/>
      <c r="D514" s="235"/>
      <c r="E514" s="236"/>
      <c r="F514" s="9"/>
      <c r="G514" s="7"/>
    </row>
    <row r="515" spans="1:7" ht="30" hidden="1" customHeight="1" outlineLevel="2" x14ac:dyDescent="0.2">
      <c r="A515" s="215" t="s">
        <v>549</v>
      </c>
      <c r="B515" s="234"/>
      <c r="C515" s="235"/>
      <c r="D515" s="235"/>
      <c r="E515" s="236"/>
      <c r="F515" s="9"/>
      <c r="G515" s="7"/>
    </row>
    <row r="516" spans="1:7" ht="30" hidden="1" customHeight="1" outlineLevel="2" x14ac:dyDescent="0.2">
      <c r="A516" s="215" t="s">
        <v>548</v>
      </c>
      <c r="B516" s="234" t="s">
        <v>573</v>
      </c>
      <c r="C516" s="235"/>
      <c r="D516" s="235"/>
      <c r="E516" s="236"/>
      <c r="F516" s="9"/>
      <c r="G516" s="7"/>
    </row>
    <row r="517" spans="1:7" ht="30" hidden="1" customHeight="1" outlineLevel="2" x14ac:dyDescent="0.2">
      <c r="A517" s="215" t="s">
        <v>533</v>
      </c>
      <c r="B517" s="234"/>
      <c r="C517" s="235"/>
      <c r="D517" s="235"/>
      <c r="E517" s="236"/>
      <c r="F517" s="9"/>
      <c r="G517" s="7"/>
    </row>
    <row r="518" spans="1:7" ht="30" hidden="1" customHeight="1" outlineLevel="2" x14ac:dyDescent="0.2">
      <c r="A518" s="215" t="s">
        <v>534</v>
      </c>
      <c r="B518" s="234" t="s">
        <v>562</v>
      </c>
      <c r="C518" s="235"/>
      <c r="D518" s="235"/>
      <c r="E518" s="236"/>
      <c r="F518" s="9"/>
      <c r="G518" s="7"/>
    </row>
    <row r="519" spans="1:7" ht="30" hidden="1" customHeight="1" outlineLevel="2" x14ac:dyDescent="0.2">
      <c r="A519" s="215" t="s">
        <v>538</v>
      </c>
      <c r="B519" s="234"/>
      <c r="C519" s="235"/>
      <c r="D519" s="235"/>
      <c r="E519" s="236"/>
      <c r="F519" s="9"/>
      <c r="G519" s="7"/>
    </row>
    <row r="520" spans="1:7" ht="30" hidden="1" customHeight="1" outlineLevel="2" x14ac:dyDescent="0.2">
      <c r="A520" s="215" t="s">
        <v>539</v>
      </c>
      <c r="B520" s="234" t="s">
        <v>562</v>
      </c>
      <c r="C520" s="235"/>
      <c r="D520" s="235"/>
      <c r="E520" s="236"/>
      <c r="F520" s="9"/>
      <c r="G520" s="7"/>
    </row>
    <row r="521" spans="1:7" ht="30" hidden="1" customHeight="1" outlineLevel="2" x14ac:dyDescent="0.2">
      <c r="A521" s="215" t="s">
        <v>575</v>
      </c>
      <c r="B521" s="234" t="s">
        <v>36</v>
      </c>
      <c r="C521" s="235"/>
      <c r="D521" s="235"/>
      <c r="E521" s="236"/>
      <c r="F521" s="9"/>
      <c r="G521" s="7"/>
    </row>
    <row r="522" spans="1:7" ht="49.5" hidden="1" customHeight="1" outlineLevel="2" x14ac:dyDescent="0.2">
      <c r="A522" s="215"/>
      <c r="B522" s="234" t="s">
        <v>574</v>
      </c>
      <c r="C522" s="235"/>
      <c r="D522" s="235"/>
      <c r="E522" s="236"/>
      <c r="F522" s="9"/>
      <c r="G522" s="7"/>
    </row>
    <row r="523" spans="1:7" ht="30" hidden="1" customHeight="1" outlineLevel="2" x14ac:dyDescent="0.2">
      <c r="A523" s="215" t="s">
        <v>540</v>
      </c>
      <c r="B523" s="234" t="s">
        <v>36</v>
      </c>
      <c r="C523" s="235"/>
      <c r="D523" s="235"/>
      <c r="E523" s="236"/>
      <c r="F523" s="9"/>
      <c r="G523" s="7"/>
    </row>
    <row r="524" spans="1:7" ht="30" hidden="1" customHeight="1" outlineLevel="2" x14ac:dyDescent="0.2">
      <c r="A524" s="215" t="s">
        <v>564</v>
      </c>
      <c r="B524" s="234" t="s">
        <v>32</v>
      </c>
      <c r="C524" s="235"/>
      <c r="D524" s="235"/>
      <c r="E524" s="236"/>
      <c r="F524" s="9"/>
      <c r="G524" s="7"/>
    </row>
    <row r="525" spans="1:7" ht="60" hidden="1" customHeight="1" outlineLevel="2" x14ac:dyDescent="0.2">
      <c r="A525" s="215" t="s">
        <v>563</v>
      </c>
      <c r="B525" s="234" t="s">
        <v>36</v>
      </c>
      <c r="C525" s="235"/>
      <c r="D525" s="235"/>
      <c r="E525" s="236"/>
      <c r="F525" s="9"/>
      <c r="G525" s="7"/>
    </row>
    <row r="526" spans="1:7" ht="30" hidden="1" customHeight="1" outlineLevel="2" x14ac:dyDescent="0.2">
      <c r="A526" s="219" t="s">
        <v>71</v>
      </c>
      <c r="B526" s="234"/>
      <c r="C526" s="235"/>
      <c r="D526" s="235"/>
      <c r="E526" s="236"/>
      <c r="F526" s="9"/>
      <c r="G526" s="7"/>
    </row>
    <row r="527" spans="1:7" ht="30" hidden="1" customHeight="1" outlineLevel="2" x14ac:dyDescent="0.2">
      <c r="A527" s="219" t="s">
        <v>72</v>
      </c>
      <c r="B527" s="234"/>
      <c r="C527" s="235"/>
      <c r="D527" s="235"/>
      <c r="E527" s="236"/>
      <c r="F527" s="9"/>
      <c r="G527" s="7"/>
    </row>
    <row r="528" spans="1:7" ht="30" hidden="1" customHeight="1" outlineLevel="2" x14ac:dyDescent="0.2">
      <c r="A528" s="220" t="s">
        <v>226</v>
      </c>
      <c r="B528" s="216"/>
      <c r="C528" s="217"/>
      <c r="D528" s="217"/>
      <c r="E528" s="218"/>
      <c r="F528" s="9"/>
      <c r="G528" s="7"/>
    </row>
    <row r="529" spans="1:7" ht="30" customHeight="1" outlineLevel="1" x14ac:dyDescent="0.2">
      <c r="A529" s="219"/>
      <c r="B529" s="243"/>
      <c r="C529" s="241"/>
      <c r="D529" s="241"/>
      <c r="E529" s="242"/>
      <c r="F529" s="9"/>
      <c r="G529" s="7"/>
    </row>
    <row r="530" spans="1:7" s="4" customFormat="1" ht="30" customHeight="1" outlineLevel="1" x14ac:dyDescent="0.2">
      <c r="A530" s="27" t="s">
        <v>569</v>
      </c>
      <c r="B530" s="483" t="s">
        <v>542</v>
      </c>
      <c r="C530" s="484"/>
      <c r="D530" s="484"/>
      <c r="E530" s="485"/>
      <c r="F530" s="3" t="s">
        <v>69</v>
      </c>
      <c r="G530" s="20" t="s">
        <v>70</v>
      </c>
    </row>
    <row r="531" spans="1:7" ht="30" customHeight="1" outlineLevel="1" collapsed="1" x14ac:dyDescent="0.2">
      <c r="A531" s="215" t="s">
        <v>556</v>
      </c>
      <c r="B531" s="234" t="s">
        <v>19</v>
      </c>
      <c r="C531" s="235"/>
      <c r="D531" s="235"/>
      <c r="E531" s="236"/>
      <c r="F531" s="9" t="s">
        <v>79</v>
      </c>
      <c r="G531" s="7">
        <v>0</v>
      </c>
    </row>
    <row r="532" spans="1:7" ht="30" hidden="1" customHeight="1" outlineLevel="2" x14ac:dyDescent="0.2">
      <c r="A532" s="215" t="s">
        <v>555</v>
      </c>
      <c r="B532" s="243"/>
      <c r="C532" s="241"/>
      <c r="D532" s="241"/>
      <c r="E532" s="242"/>
      <c r="F532" s="9"/>
      <c r="G532" s="7"/>
    </row>
    <row r="533" spans="1:7" ht="30" hidden="1" customHeight="1" outlineLevel="2" x14ac:dyDescent="0.2">
      <c r="A533" s="215" t="s">
        <v>576</v>
      </c>
      <c r="B533" s="234"/>
      <c r="C533" s="235"/>
      <c r="D533" s="235"/>
      <c r="E533" s="236"/>
      <c r="F533" s="9"/>
      <c r="G533" s="7">
        <v>0</v>
      </c>
    </row>
    <row r="534" spans="1:7" ht="30" hidden="1" customHeight="1" outlineLevel="2" x14ac:dyDescent="0.2">
      <c r="A534" s="215" t="s">
        <v>541</v>
      </c>
      <c r="B534" s="234"/>
      <c r="C534" s="235"/>
      <c r="D534" s="235"/>
      <c r="E534" s="236"/>
      <c r="F534" s="9"/>
      <c r="G534" s="7"/>
    </row>
    <row r="535" spans="1:7" ht="30" hidden="1" customHeight="1" outlineLevel="2" x14ac:dyDescent="0.2">
      <c r="A535" s="215" t="s">
        <v>552</v>
      </c>
      <c r="B535" s="234" t="s">
        <v>572</v>
      </c>
      <c r="C535" s="235"/>
      <c r="D535" s="235"/>
      <c r="E535" s="236"/>
      <c r="F535" s="9"/>
      <c r="G535" s="7"/>
    </row>
    <row r="536" spans="1:7" ht="30" hidden="1" customHeight="1" outlineLevel="2" x14ac:dyDescent="0.2">
      <c r="A536" s="215" t="s">
        <v>550</v>
      </c>
      <c r="B536" s="234" t="s">
        <v>554</v>
      </c>
      <c r="C536" s="235"/>
      <c r="D536" s="235"/>
      <c r="E536" s="236"/>
      <c r="F536" s="9"/>
      <c r="G536" s="7"/>
    </row>
    <row r="537" spans="1:7" ht="30" hidden="1" customHeight="1" outlineLevel="2" x14ac:dyDescent="0.2">
      <c r="A537" s="215" t="s">
        <v>543</v>
      </c>
      <c r="B537" s="234"/>
      <c r="C537" s="235"/>
      <c r="D537" s="235"/>
      <c r="E537" s="236"/>
      <c r="F537" s="9"/>
      <c r="G537" s="7"/>
    </row>
    <row r="538" spans="1:7" ht="30" hidden="1" customHeight="1" outlineLevel="2" x14ac:dyDescent="0.2">
      <c r="A538" s="215" t="s">
        <v>544</v>
      </c>
      <c r="B538" s="234"/>
      <c r="C538" s="235"/>
      <c r="D538" s="235"/>
      <c r="E538" s="236"/>
      <c r="F538" s="9"/>
      <c r="G538" s="7"/>
    </row>
    <row r="539" spans="1:7" ht="30" hidden="1" customHeight="1" outlineLevel="2" x14ac:dyDescent="0.2">
      <c r="A539" s="215" t="s">
        <v>545</v>
      </c>
      <c r="B539" s="234"/>
      <c r="C539" s="235"/>
      <c r="D539" s="235"/>
      <c r="E539" s="236"/>
      <c r="F539" s="9"/>
      <c r="G539" s="7"/>
    </row>
    <row r="540" spans="1:7" ht="30" hidden="1" customHeight="1" outlineLevel="2" x14ac:dyDescent="0.2">
      <c r="A540" s="215" t="s">
        <v>546</v>
      </c>
      <c r="B540" s="234" t="s">
        <v>551</v>
      </c>
      <c r="C540" s="235"/>
      <c r="D540" s="235"/>
      <c r="E540" s="236"/>
      <c r="F540" s="9"/>
      <c r="G540" s="7"/>
    </row>
    <row r="541" spans="1:7" ht="30" hidden="1" customHeight="1" outlineLevel="2" x14ac:dyDescent="0.2">
      <c r="A541" s="215" t="s">
        <v>537</v>
      </c>
      <c r="B541" s="234"/>
      <c r="C541" s="235"/>
      <c r="D541" s="235"/>
      <c r="E541" s="236"/>
      <c r="F541" s="9"/>
      <c r="G541" s="7"/>
    </row>
    <row r="542" spans="1:7" ht="30" hidden="1" customHeight="1" outlineLevel="2" x14ac:dyDescent="0.2">
      <c r="A542" s="215" t="s">
        <v>529</v>
      </c>
      <c r="B542" s="234"/>
      <c r="C542" s="235"/>
      <c r="D542" s="235"/>
      <c r="E542" s="236"/>
      <c r="F542" s="9"/>
      <c r="G542" s="7"/>
    </row>
    <row r="543" spans="1:7" ht="30" hidden="1" customHeight="1" outlineLevel="2" x14ac:dyDescent="0.2">
      <c r="A543" s="215" t="s">
        <v>530</v>
      </c>
      <c r="B543" s="234"/>
      <c r="C543" s="235"/>
      <c r="D543" s="235"/>
      <c r="E543" s="236"/>
      <c r="F543" s="9"/>
      <c r="G543" s="7"/>
    </row>
    <row r="544" spans="1:7" ht="30" hidden="1" customHeight="1" outlineLevel="2" x14ac:dyDescent="0.2">
      <c r="A544" s="215" t="s">
        <v>547</v>
      </c>
      <c r="B544" s="234" t="s">
        <v>557</v>
      </c>
      <c r="C544" s="235"/>
      <c r="D544" s="235"/>
      <c r="E544" s="236"/>
      <c r="F544" s="9"/>
      <c r="G544" s="7"/>
    </row>
    <row r="545" spans="1:7" ht="30" hidden="1" customHeight="1" outlineLevel="2" x14ac:dyDescent="0.2">
      <c r="A545" s="215" t="s">
        <v>531</v>
      </c>
      <c r="B545" s="234"/>
      <c r="C545" s="235"/>
      <c r="D545" s="235"/>
      <c r="E545" s="236"/>
      <c r="F545" s="9"/>
      <c r="G545" s="7"/>
    </row>
    <row r="546" spans="1:7" ht="30" hidden="1" customHeight="1" outlineLevel="2" x14ac:dyDescent="0.2">
      <c r="A546" s="215" t="s">
        <v>532</v>
      </c>
      <c r="B546" s="234"/>
      <c r="C546" s="235"/>
      <c r="D546" s="235"/>
      <c r="E546" s="236"/>
      <c r="F546" s="9"/>
      <c r="G546" s="7"/>
    </row>
    <row r="547" spans="1:7" ht="30" hidden="1" customHeight="1" outlineLevel="2" x14ac:dyDescent="0.2">
      <c r="A547" s="215" t="s">
        <v>553</v>
      </c>
      <c r="B547" s="234">
        <v>2</v>
      </c>
      <c r="C547" s="235"/>
      <c r="D547" s="235"/>
      <c r="E547" s="236"/>
      <c r="F547" s="9"/>
      <c r="G547" s="7"/>
    </row>
    <row r="548" spans="1:7" ht="30" hidden="1" customHeight="1" outlineLevel="2" x14ac:dyDescent="0.2">
      <c r="A548" s="215" t="s">
        <v>536</v>
      </c>
      <c r="B548" s="234" t="s">
        <v>558</v>
      </c>
      <c r="C548" s="235"/>
      <c r="D548" s="235"/>
      <c r="E548" s="236"/>
      <c r="F548" s="9"/>
      <c r="G548" s="7"/>
    </row>
    <row r="549" spans="1:7" ht="30" hidden="1" customHeight="1" outlineLevel="2" x14ac:dyDescent="0.2">
      <c r="A549" s="215" t="s">
        <v>535</v>
      </c>
      <c r="B549" s="234" t="s">
        <v>559</v>
      </c>
      <c r="C549" s="235"/>
      <c r="D549" s="235"/>
      <c r="E549" s="236"/>
      <c r="F549" s="9"/>
      <c r="G549" s="7"/>
    </row>
    <row r="550" spans="1:7" ht="30" hidden="1" customHeight="1" outlineLevel="2" x14ac:dyDescent="0.2">
      <c r="A550" s="215" t="s">
        <v>549</v>
      </c>
      <c r="B550" s="234"/>
      <c r="C550" s="235"/>
      <c r="D550" s="235"/>
      <c r="E550" s="236"/>
      <c r="F550" s="9"/>
      <c r="G550" s="7"/>
    </row>
    <row r="551" spans="1:7" ht="30" hidden="1" customHeight="1" outlineLevel="2" x14ac:dyDescent="0.2">
      <c r="A551" s="215" t="s">
        <v>548</v>
      </c>
      <c r="B551" s="234" t="s">
        <v>573</v>
      </c>
      <c r="C551" s="235"/>
      <c r="D551" s="235"/>
      <c r="E551" s="236"/>
      <c r="F551" s="9"/>
      <c r="G551" s="7"/>
    </row>
    <row r="552" spans="1:7" ht="30" hidden="1" customHeight="1" outlineLevel="2" x14ac:dyDescent="0.2">
      <c r="A552" s="215" t="s">
        <v>533</v>
      </c>
      <c r="B552" s="234"/>
      <c r="C552" s="235"/>
      <c r="D552" s="235"/>
      <c r="E552" s="236"/>
      <c r="F552" s="9"/>
      <c r="G552" s="7"/>
    </row>
    <row r="553" spans="1:7" ht="30" hidden="1" customHeight="1" outlineLevel="2" x14ac:dyDescent="0.2">
      <c r="A553" s="215" t="s">
        <v>534</v>
      </c>
      <c r="B553" s="234" t="s">
        <v>562</v>
      </c>
      <c r="C553" s="235"/>
      <c r="D553" s="235"/>
      <c r="E553" s="236"/>
      <c r="F553" s="9"/>
      <c r="G553" s="7"/>
    </row>
    <row r="554" spans="1:7" ht="30" hidden="1" customHeight="1" outlineLevel="2" x14ac:dyDescent="0.2">
      <c r="A554" s="215" t="s">
        <v>538</v>
      </c>
      <c r="B554" s="234"/>
      <c r="C554" s="235"/>
      <c r="D554" s="235"/>
      <c r="E554" s="236"/>
      <c r="F554" s="9"/>
      <c r="G554" s="7"/>
    </row>
    <row r="555" spans="1:7" ht="30" hidden="1" customHeight="1" outlineLevel="2" x14ac:dyDescent="0.2">
      <c r="A555" s="215" t="s">
        <v>539</v>
      </c>
      <c r="B555" s="234" t="s">
        <v>562</v>
      </c>
      <c r="C555" s="235"/>
      <c r="D555" s="235"/>
      <c r="E555" s="236"/>
      <c r="F555" s="9"/>
      <c r="G555" s="7"/>
    </row>
    <row r="556" spans="1:7" ht="30" hidden="1" customHeight="1" outlineLevel="2" x14ac:dyDescent="0.2">
      <c r="A556" s="215" t="s">
        <v>575</v>
      </c>
      <c r="B556" s="234" t="s">
        <v>36</v>
      </c>
      <c r="C556" s="235"/>
      <c r="D556" s="235"/>
      <c r="E556" s="236"/>
      <c r="F556" s="9"/>
      <c r="G556" s="7"/>
    </row>
    <row r="557" spans="1:7" ht="49.5" hidden="1" customHeight="1" outlineLevel="2" x14ac:dyDescent="0.2">
      <c r="A557" s="215"/>
      <c r="B557" s="234" t="s">
        <v>574</v>
      </c>
      <c r="C557" s="235"/>
      <c r="D557" s="235"/>
      <c r="E557" s="236"/>
      <c r="F557" s="9"/>
      <c r="G557" s="7"/>
    </row>
    <row r="558" spans="1:7" ht="30" hidden="1" customHeight="1" outlineLevel="2" x14ac:dyDescent="0.2">
      <c r="A558" s="215" t="s">
        <v>540</v>
      </c>
      <c r="B558" s="234" t="s">
        <v>36</v>
      </c>
      <c r="C558" s="235"/>
      <c r="D558" s="235"/>
      <c r="E558" s="236"/>
      <c r="F558" s="9"/>
      <c r="G558" s="7"/>
    </row>
    <row r="559" spans="1:7" ht="30" hidden="1" customHeight="1" outlineLevel="2" x14ac:dyDescent="0.2">
      <c r="A559" s="215" t="s">
        <v>564</v>
      </c>
      <c r="B559" s="234" t="s">
        <v>32</v>
      </c>
      <c r="C559" s="235"/>
      <c r="D559" s="235"/>
      <c r="E559" s="236"/>
      <c r="F559" s="9"/>
      <c r="G559" s="7"/>
    </row>
    <row r="560" spans="1:7" ht="60" hidden="1" customHeight="1" outlineLevel="2" x14ac:dyDescent="0.2">
      <c r="A560" s="215" t="s">
        <v>563</v>
      </c>
      <c r="B560" s="234" t="s">
        <v>36</v>
      </c>
      <c r="C560" s="235"/>
      <c r="D560" s="235"/>
      <c r="E560" s="236"/>
      <c r="F560" s="9"/>
      <c r="G560" s="7"/>
    </row>
    <row r="561" spans="1:7" ht="30" hidden="1" customHeight="1" outlineLevel="2" x14ac:dyDescent="0.2">
      <c r="A561" s="219" t="s">
        <v>71</v>
      </c>
      <c r="B561" s="234"/>
      <c r="C561" s="235"/>
      <c r="D561" s="235"/>
      <c r="E561" s="236"/>
      <c r="F561" s="9"/>
      <c r="G561" s="7"/>
    </row>
    <row r="562" spans="1:7" ht="30" hidden="1" customHeight="1" outlineLevel="2" x14ac:dyDescent="0.2">
      <c r="A562" s="219" t="s">
        <v>72</v>
      </c>
      <c r="B562" s="234"/>
      <c r="C562" s="235"/>
      <c r="D562" s="235"/>
      <c r="E562" s="236"/>
      <c r="F562" s="9"/>
      <c r="G562" s="7"/>
    </row>
    <row r="563" spans="1:7" ht="30" hidden="1" customHeight="1" outlineLevel="2" x14ac:dyDescent="0.2">
      <c r="A563" s="220" t="s">
        <v>226</v>
      </c>
      <c r="B563" s="243"/>
      <c r="C563" s="241"/>
      <c r="D563" s="241"/>
      <c r="E563" s="242"/>
      <c r="F563" s="9"/>
      <c r="G563" s="7"/>
    </row>
    <row r="564" spans="1:7" ht="30" customHeight="1" outlineLevel="1" x14ac:dyDescent="0.2">
      <c r="A564" s="219"/>
      <c r="B564" s="243"/>
      <c r="C564" s="241"/>
      <c r="D564" s="241"/>
      <c r="E564" s="242"/>
      <c r="F564" s="9"/>
      <c r="G564" s="7"/>
    </row>
    <row r="565" spans="1:7" s="4" customFormat="1" ht="30" customHeight="1" outlineLevel="1" x14ac:dyDescent="0.2">
      <c r="A565" s="27" t="s">
        <v>570</v>
      </c>
      <c r="B565" s="483" t="s">
        <v>542</v>
      </c>
      <c r="C565" s="484"/>
      <c r="D565" s="484"/>
      <c r="E565" s="485"/>
      <c r="F565" s="3" t="s">
        <v>69</v>
      </c>
      <c r="G565" s="20" t="s">
        <v>70</v>
      </c>
    </row>
    <row r="566" spans="1:7" ht="30" customHeight="1" outlineLevel="1" collapsed="1" x14ac:dyDescent="0.2">
      <c r="A566" s="215" t="s">
        <v>556</v>
      </c>
      <c r="B566" s="234" t="s">
        <v>19</v>
      </c>
      <c r="C566" s="235"/>
      <c r="D566" s="235"/>
      <c r="E566" s="236"/>
      <c r="F566" s="9" t="s">
        <v>79</v>
      </c>
      <c r="G566" s="7">
        <v>0</v>
      </c>
    </row>
    <row r="567" spans="1:7" ht="30" hidden="1" customHeight="1" outlineLevel="2" x14ac:dyDescent="0.2">
      <c r="A567" s="215" t="s">
        <v>555</v>
      </c>
      <c r="B567" s="243"/>
      <c r="C567" s="241"/>
      <c r="D567" s="241"/>
      <c r="E567" s="242"/>
      <c r="F567" s="9"/>
      <c r="G567" s="7"/>
    </row>
    <row r="568" spans="1:7" ht="30" hidden="1" customHeight="1" outlineLevel="2" x14ac:dyDescent="0.2">
      <c r="A568" s="215" t="s">
        <v>576</v>
      </c>
      <c r="B568" s="234"/>
      <c r="C568" s="235"/>
      <c r="D568" s="235"/>
      <c r="E568" s="236"/>
      <c r="F568" s="9"/>
      <c r="G568" s="7">
        <v>0</v>
      </c>
    </row>
    <row r="569" spans="1:7" ht="30" hidden="1" customHeight="1" outlineLevel="2" x14ac:dyDescent="0.2">
      <c r="A569" s="215" t="s">
        <v>541</v>
      </c>
      <c r="B569" s="234"/>
      <c r="C569" s="235"/>
      <c r="D569" s="235"/>
      <c r="E569" s="236"/>
      <c r="F569" s="9"/>
      <c r="G569" s="7"/>
    </row>
    <row r="570" spans="1:7" ht="30" hidden="1" customHeight="1" outlineLevel="2" x14ac:dyDescent="0.2">
      <c r="A570" s="215" t="s">
        <v>552</v>
      </c>
      <c r="B570" s="234" t="s">
        <v>572</v>
      </c>
      <c r="C570" s="235"/>
      <c r="D570" s="235"/>
      <c r="E570" s="236"/>
      <c r="F570" s="9"/>
      <c r="G570" s="7"/>
    </row>
    <row r="571" spans="1:7" ht="30" hidden="1" customHeight="1" outlineLevel="2" x14ac:dyDescent="0.2">
      <c r="A571" s="215" t="s">
        <v>550</v>
      </c>
      <c r="B571" s="234" t="s">
        <v>554</v>
      </c>
      <c r="C571" s="235"/>
      <c r="D571" s="235"/>
      <c r="E571" s="236"/>
      <c r="F571" s="9"/>
      <c r="G571" s="7"/>
    </row>
    <row r="572" spans="1:7" ht="30" hidden="1" customHeight="1" outlineLevel="2" x14ac:dyDescent="0.2">
      <c r="A572" s="215" t="s">
        <v>543</v>
      </c>
      <c r="B572" s="234"/>
      <c r="C572" s="235"/>
      <c r="D572" s="235"/>
      <c r="E572" s="236"/>
      <c r="F572" s="9"/>
      <c r="G572" s="7"/>
    </row>
    <row r="573" spans="1:7" ht="30" hidden="1" customHeight="1" outlineLevel="2" x14ac:dyDescent="0.2">
      <c r="A573" s="215" t="s">
        <v>544</v>
      </c>
      <c r="B573" s="234"/>
      <c r="C573" s="235"/>
      <c r="D573" s="235"/>
      <c r="E573" s="236"/>
      <c r="F573" s="9"/>
      <c r="G573" s="7"/>
    </row>
    <row r="574" spans="1:7" ht="30" hidden="1" customHeight="1" outlineLevel="2" x14ac:dyDescent="0.2">
      <c r="A574" s="215" t="s">
        <v>545</v>
      </c>
      <c r="B574" s="234"/>
      <c r="C574" s="235"/>
      <c r="D574" s="235"/>
      <c r="E574" s="236"/>
      <c r="F574" s="9"/>
      <c r="G574" s="7"/>
    </row>
    <row r="575" spans="1:7" ht="30" hidden="1" customHeight="1" outlineLevel="2" x14ac:dyDescent="0.2">
      <c r="A575" s="215" t="s">
        <v>546</v>
      </c>
      <c r="B575" s="234" t="s">
        <v>551</v>
      </c>
      <c r="C575" s="235"/>
      <c r="D575" s="235"/>
      <c r="E575" s="236"/>
      <c r="F575" s="9"/>
      <c r="G575" s="7"/>
    </row>
    <row r="576" spans="1:7" ht="30" hidden="1" customHeight="1" outlineLevel="2" x14ac:dyDescent="0.2">
      <c r="A576" s="215" t="s">
        <v>537</v>
      </c>
      <c r="B576" s="234"/>
      <c r="C576" s="235"/>
      <c r="D576" s="235"/>
      <c r="E576" s="236"/>
      <c r="F576" s="9"/>
      <c r="G576" s="7"/>
    </row>
    <row r="577" spans="1:7" ht="30" hidden="1" customHeight="1" outlineLevel="2" x14ac:dyDescent="0.2">
      <c r="A577" s="215" t="s">
        <v>529</v>
      </c>
      <c r="B577" s="234"/>
      <c r="C577" s="235"/>
      <c r="D577" s="235"/>
      <c r="E577" s="236"/>
      <c r="F577" s="9"/>
      <c r="G577" s="7"/>
    </row>
    <row r="578" spans="1:7" ht="30" hidden="1" customHeight="1" outlineLevel="2" x14ac:dyDescent="0.2">
      <c r="A578" s="215" t="s">
        <v>530</v>
      </c>
      <c r="B578" s="234"/>
      <c r="C578" s="235"/>
      <c r="D578" s="235"/>
      <c r="E578" s="236"/>
      <c r="F578" s="9"/>
      <c r="G578" s="7"/>
    </row>
    <row r="579" spans="1:7" ht="30" hidden="1" customHeight="1" outlineLevel="2" x14ac:dyDescent="0.2">
      <c r="A579" s="215" t="s">
        <v>547</v>
      </c>
      <c r="B579" s="234" t="s">
        <v>557</v>
      </c>
      <c r="C579" s="235"/>
      <c r="D579" s="235"/>
      <c r="E579" s="236"/>
      <c r="F579" s="9"/>
      <c r="G579" s="7"/>
    </row>
    <row r="580" spans="1:7" ht="30" hidden="1" customHeight="1" outlineLevel="2" x14ac:dyDescent="0.2">
      <c r="A580" s="215" t="s">
        <v>531</v>
      </c>
      <c r="B580" s="234"/>
      <c r="C580" s="235"/>
      <c r="D580" s="235"/>
      <c r="E580" s="236"/>
      <c r="F580" s="9"/>
      <c r="G580" s="7"/>
    </row>
    <row r="581" spans="1:7" ht="30" hidden="1" customHeight="1" outlineLevel="2" x14ac:dyDescent="0.2">
      <c r="A581" s="215" t="s">
        <v>532</v>
      </c>
      <c r="B581" s="234"/>
      <c r="C581" s="235"/>
      <c r="D581" s="235"/>
      <c r="E581" s="236"/>
      <c r="F581" s="9"/>
      <c r="G581" s="7"/>
    </row>
    <row r="582" spans="1:7" ht="30" hidden="1" customHeight="1" outlineLevel="2" x14ac:dyDescent="0.2">
      <c r="A582" s="215" t="s">
        <v>553</v>
      </c>
      <c r="B582" s="234">
        <v>2</v>
      </c>
      <c r="C582" s="235"/>
      <c r="D582" s="235"/>
      <c r="E582" s="236"/>
      <c r="F582" s="9"/>
      <c r="G582" s="7"/>
    </row>
    <row r="583" spans="1:7" ht="30" hidden="1" customHeight="1" outlineLevel="2" x14ac:dyDescent="0.2">
      <c r="A583" s="215" t="s">
        <v>536</v>
      </c>
      <c r="B583" s="234" t="s">
        <v>558</v>
      </c>
      <c r="C583" s="235"/>
      <c r="D583" s="235"/>
      <c r="E583" s="236"/>
      <c r="F583" s="9"/>
      <c r="G583" s="7"/>
    </row>
    <row r="584" spans="1:7" ht="30" hidden="1" customHeight="1" outlineLevel="2" x14ac:dyDescent="0.2">
      <c r="A584" s="215" t="s">
        <v>535</v>
      </c>
      <c r="B584" s="234" t="s">
        <v>559</v>
      </c>
      <c r="C584" s="235"/>
      <c r="D584" s="235"/>
      <c r="E584" s="236"/>
      <c r="F584" s="9"/>
      <c r="G584" s="7"/>
    </row>
    <row r="585" spans="1:7" ht="30" hidden="1" customHeight="1" outlineLevel="2" x14ac:dyDescent="0.2">
      <c r="A585" s="215" t="s">
        <v>549</v>
      </c>
      <c r="B585" s="234"/>
      <c r="C585" s="235"/>
      <c r="D585" s="235"/>
      <c r="E585" s="236"/>
      <c r="F585" s="9"/>
      <c r="G585" s="7"/>
    </row>
    <row r="586" spans="1:7" ht="30" hidden="1" customHeight="1" outlineLevel="2" x14ac:dyDescent="0.2">
      <c r="A586" s="215" t="s">
        <v>548</v>
      </c>
      <c r="B586" s="234" t="s">
        <v>573</v>
      </c>
      <c r="C586" s="235"/>
      <c r="D586" s="235"/>
      <c r="E586" s="236"/>
      <c r="F586" s="9"/>
      <c r="G586" s="7"/>
    </row>
    <row r="587" spans="1:7" ht="30" hidden="1" customHeight="1" outlineLevel="2" x14ac:dyDescent="0.2">
      <c r="A587" s="215" t="s">
        <v>533</v>
      </c>
      <c r="B587" s="234"/>
      <c r="C587" s="235"/>
      <c r="D587" s="235"/>
      <c r="E587" s="236"/>
      <c r="F587" s="9"/>
      <c r="G587" s="7"/>
    </row>
    <row r="588" spans="1:7" ht="30" hidden="1" customHeight="1" outlineLevel="2" x14ac:dyDescent="0.2">
      <c r="A588" s="215" t="s">
        <v>534</v>
      </c>
      <c r="B588" s="234" t="s">
        <v>562</v>
      </c>
      <c r="C588" s="235"/>
      <c r="D588" s="235"/>
      <c r="E588" s="236"/>
      <c r="F588" s="9"/>
      <c r="G588" s="7"/>
    </row>
    <row r="589" spans="1:7" ht="30" hidden="1" customHeight="1" outlineLevel="2" x14ac:dyDescent="0.2">
      <c r="A589" s="215" t="s">
        <v>538</v>
      </c>
      <c r="B589" s="234"/>
      <c r="C589" s="235"/>
      <c r="D589" s="235"/>
      <c r="E589" s="236"/>
      <c r="F589" s="9"/>
      <c r="G589" s="7"/>
    </row>
    <row r="590" spans="1:7" ht="30" hidden="1" customHeight="1" outlineLevel="2" x14ac:dyDescent="0.2">
      <c r="A590" s="215" t="s">
        <v>539</v>
      </c>
      <c r="B590" s="234" t="s">
        <v>562</v>
      </c>
      <c r="C590" s="235"/>
      <c r="D590" s="235"/>
      <c r="E590" s="236"/>
      <c r="F590" s="9"/>
      <c r="G590" s="7"/>
    </row>
    <row r="591" spans="1:7" ht="30" hidden="1" customHeight="1" outlineLevel="2" x14ac:dyDescent="0.2">
      <c r="A591" s="215" t="s">
        <v>575</v>
      </c>
      <c r="B591" s="234" t="s">
        <v>36</v>
      </c>
      <c r="C591" s="235"/>
      <c r="D591" s="235"/>
      <c r="E591" s="236"/>
      <c r="F591" s="9"/>
      <c r="G591" s="7"/>
    </row>
    <row r="592" spans="1:7" ht="49.5" hidden="1" customHeight="1" outlineLevel="2" x14ac:dyDescent="0.2">
      <c r="A592" s="215"/>
      <c r="B592" s="234" t="s">
        <v>574</v>
      </c>
      <c r="C592" s="235"/>
      <c r="D592" s="235"/>
      <c r="E592" s="236"/>
      <c r="F592" s="9"/>
      <c r="G592" s="7"/>
    </row>
    <row r="593" spans="1:7" ht="30" hidden="1" customHeight="1" outlineLevel="2" x14ac:dyDescent="0.2">
      <c r="A593" s="215" t="s">
        <v>540</v>
      </c>
      <c r="B593" s="234" t="s">
        <v>36</v>
      </c>
      <c r="C593" s="235"/>
      <c r="D593" s="235"/>
      <c r="E593" s="236"/>
      <c r="F593" s="9"/>
      <c r="G593" s="7"/>
    </row>
    <row r="594" spans="1:7" ht="30" hidden="1" customHeight="1" outlineLevel="2" x14ac:dyDescent="0.2">
      <c r="A594" s="215" t="s">
        <v>564</v>
      </c>
      <c r="B594" s="234" t="s">
        <v>32</v>
      </c>
      <c r="C594" s="235"/>
      <c r="D594" s="235"/>
      <c r="E594" s="236"/>
      <c r="F594" s="9"/>
      <c r="G594" s="7"/>
    </row>
    <row r="595" spans="1:7" ht="60" hidden="1" customHeight="1" outlineLevel="2" x14ac:dyDescent="0.2">
      <c r="A595" s="215" t="s">
        <v>563</v>
      </c>
      <c r="B595" s="234" t="s">
        <v>36</v>
      </c>
      <c r="C595" s="235"/>
      <c r="D595" s="235"/>
      <c r="E595" s="236"/>
      <c r="F595" s="9"/>
      <c r="G595" s="7"/>
    </row>
    <row r="596" spans="1:7" ht="30" hidden="1" customHeight="1" outlineLevel="2" x14ac:dyDescent="0.2">
      <c r="A596" s="219" t="s">
        <v>71</v>
      </c>
      <c r="B596" s="234"/>
      <c r="C596" s="235"/>
      <c r="D596" s="235"/>
      <c r="E596" s="236"/>
      <c r="F596" s="9"/>
      <c r="G596" s="7"/>
    </row>
    <row r="597" spans="1:7" ht="30" hidden="1" customHeight="1" outlineLevel="2" x14ac:dyDescent="0.2">
      <c r="A597" s="219" t="s">
        <v>72</v>
      </c>
      <c r="B597" s="234"/>
      <c r="C597" s="235"/>
      <c r="D597" s="235"/>
      <c r="E597" s="236"/>
      <c r="F597" s="9"/>
      <c r="G597" s="7"/>
    </row>
    <row r="598" spans="1:7" ht="30" hidden="1" customHeight="1" outlineLevel="2" x14ac:dyDescent="0.2">
      <c r="A598" s="220" t="s">
        <v>226</v>
      </c>
      <c r="B598" s="243"/>
      <c r="C598" s="241"/>
      <c r="D598" s="241"/>
      <c r="E598" s="242"/>
      <c r="F598" s="9"/>
      <c r="G598" s="7"/>
    </row>
    <row r="599" spans="1:7" ht="30" customHeight="1" outlineLevel="1" x14ac:dyDescent="0.2">
      <c r="A599" s="219"/>
      <c r="B599" s="243"/>
      <c r="C599" s="241"/>
      <c r="D599" s="241"/>
      <c r="E599" s="242"/>
      <c r="F599" s="9"/>
      <c r="G599" s="7"/>
    </row>
    <row r="600" spans="1:7" s="4" customFormat="1" ht="30" customHeight="1" outlineLevel="1" x14ac:dyDescent="0.2">
      <c r="A600" s="27" t="s">
        <v>571</v>
      </c>
      <c r="B600" s="483" t="s">
        <v>542</v>
      </c>
      <c r="C600" s="484"/>
      <c r="D600" s="484"/>
      <c r="E600" s="485"/>
      <c r="F600" s="3" t="s">
        <v>69</v>
      </c>
      <c r="G600" s="20" t="s">
        <v>70</v>
      </c>
    </row>
    <row r="601" spans="1:7" ht="30" customHeight="1" outlineLevel="1" collapsed="1" x14ac:dyDescent="0.2">
      <c r="A601" s="215" t="s">
        <v>556</v>
      </c>
      <c r="B601" s="234" t="s">
        <v>19</v>
      </c>
      <c r="C601" s="235"/>
      <c r="D601" s="235"/>
      <c r="E601" s="236"/>
      <c r="F601" s="9" t="s">
        <v>79</v>
      </c>
      <c r="G601" s="7">
        <v>0</v>
      </c>
    </row>
    <row r="602" spans="1:7" ht="30" hidden="1" customHeight="1" outlineLevel="2" x14ac:dyDescent="0.2">
      <c r="A602" s="215" t="s">
        <v>555</v>
      </c>
      <c r="B602" s="243"/>
      <c r="C602" s="241"/>
      <c r="D602" s="241"/>
      <c r="E602" s="242"/>
      <c r="F602" s="9"/>
      <c r="G602" s="7"/>
    </row>
    <row r="603" spans="1:7" ht="30" hidden="1" customHeight="1" outlineLevel="2" x14ac:dyDescent="0.2">
      <c r="A603" s="215" t="s">
        <v>576</v>
      </c>
      <c r="B603" s="234"/>
      <c r="C603" s="235"/>
      <c r="D603" s="235"/>
      <c r="E603" s="236"/>
      <c r="F603" s="9"/>
      <c r="G603" s="7">
        <v>0</v>
      </c>
    </row>
    <row r="604" spans="1:7" ht="30" hidden="1" customHeight="1" outlineLevel="2" x14ac:dyDescent="0.2">
      <c r="A604" s="215" t="s">
        <v>541</v>
      </c>
      <c r="B604" s="234"/>
      <c r="C604" s="235"/>
      <c r="D604" s="235"/>
      <c r="E604" s="236"/>
      <c r="F604" s="9"/>
      <c r="G604" s="7"/>
    </row>
    <row r="605" spans="1:7" ht="30" hidden="1" customHeight="1" outlineLevel="2" x14ac:dyDescent="0.2">
      <c r="A605" s="215" t="s">
        <v>552</v>
      </c>
      <c r="B605" s="234" t="s">
        <v>572</v>
      </c>
      <c r="C605" s="235"/>
      <c r="D605" s="235"/>
      <c r="E605" s="236"/>
      <c r="F605" s="9"/>
      <c r="G605" s="7"/>
    </row>
    <row r="606" spans="1:7" ht="30" hidden="1" customHeight="1" outlineLevel="2" x14ac:dyDescent="0.2">
      <c r="A606" s="215" t="s">
        <v>550</v>
      </c>
      <c r="B606" s="234" t="s">
        <v>554</v>
      </c>
      <c r="C606" s="235"/>
      <c r="D606" s="235"/>
      <c r="E606" s="236"/>
      <c r="F606" s="9"/>
      <c r="G606" s="7"/>
    </row>
    <row r="607" spans="1:7" ht="30" hidden="1" customHeight="1" outlineLevel="2" x14ac:dyDescent="0.2">
      <c r="A607" s="215" t="s">
        <v>543</v>
      </c>
      <c r="B607" s="234"/>
      <c r="C607" s="235"/>
      <c r="D607" s="235"/>
      <c r="E607" s="236"/>
      <c r="F607" s="9"/>
      <c r="G607" s="7"/>
    </row>
    <row r="608" spans="1:7" ht="30" hidden="1" customHeight="1" outlineLevel="2" x14ac:dyDescent="0.2">
      <c r="A608" s="215" t="s">
        <v>544</v>
      </c>
      <c r="B608" s="234"/>
      <c r="C608" s="235"/>
      <c r="D608" s="235"/>
      <c r="E608" s="236"/>
      <c r="F608" s="9"/>
      <c r="G608" s="7"/>
    </row>
    <row r="609" spans="1:7" ht="30" hidden="1" customHeight="1" outlineLevel="2" x14ac:dyDescent="0.2">
      <c r="A609" s="215" t="s">
        <v>545</v>
      </c>
      <c r="B609" s="234"/>
      <c r="C609" s="235"/>
      <c r="D609" s="235"/>
      <c r="E609" s="236"/>
      <c r="F609" s="9"/>
      <c r="G609" s="7"/>
    </row>
    <row r="610" spans="1:7" ht="30" hidden="1" customHeight="1" outlineLevel="2" x14ac:dyDescent="0.2">
      <c r="A610" s="215" t="s">
        <v>546</v>
      </c>
      <c r="B610" s="234" t="s">
        <v>551</v>
      </c>
      <c r="C610" s="235"/>
      <c r="D610" s="235"/>
      <c r="E610" s="236"/>
      <c r="F610" s="9"/>
      <c r="G610" s="7"/>
    </row>
    <row r="611" spans="1:7" ht="30" hidden="1" customHeight="1" outlineLevel="2" x14ac:dyDescent="0.2">
      <c r="A611" s="215" t="s">
        <v>537</v>
      </c>
      <c r="B611" s="234"/>
      <c r="C611" s="235"/>
      <c r="D611" s="235"/>
      <c r="E611" s="236"/>
      <c r="F611" s="9"/>
      <c r="G611" s="7"/>
    </row>
    <row r="612" spans="1:7" ht="30" hidden="1" customHeight="1" outlineLevel="2" x14ac:dyDescent="0.2">
      <c r="A612" s="215" t="s">
        <v>529</v>
      </c>
      <c r="B612" s="234"/>
      <c r="C612" s="235"/>
      <c r="D612" s="235"/>
      <c r="E612" s="236"/>
      <c r="F612" s="9"/>
      <c r="G612" s="7"/>
    </row>
    <row r="613" spans="1:7" ht="30" hidden="1" customHeight="1" outlineLevel="2" x14ac:dyDescent="0.2">
      <c r="A613" s="215" t="s">
        <v>530</v>
      </c>
      <c r="B613" s="234"/>
      <c r="C613" s="235"/>
      <c r="D613" s="235"/>
      <c r="E613" s="236"/>
      <c r="F613" s="9"/>
      <c r="G613" s="7"/>
    </row>
    <row r="614" spans="1:7" ht="30" hidden="1" customHeight="1" outlineLevel="2" x14ac:dyDescent="0.2">
      <c r="A614" s="215" t="s">
        <v>547</v>
      </c>
      <c r="B614" s="234" t="s">
        <v>557</v>
      </c>
      <c r="C614" s="235"/>
      <c r="D614" s="235"/>
      <c r="E614" s="236"/>
      <c r="F614" s="9"/>
      <c r="G614" s="7"/>
    </row>
    <row r="615" spans="1:7" ht="30" hidden="1" customHeight="1" outlineLevel="2" x14ac:dyDescent="0.2">
      <c r="A615" s="215" t="s">
        <v>531</v>
      </c>
      <c r="B615" s="234"/>
      <c r="C615" s="235"/>
      <c r="D615" s="235"/>
      <c r="E615" s="236"/>
      <c r="F615" s="9"/>
      <c r="G615" s="7"/>
    </row>
    <row r="616" spans="1:7" ht="30" hidden="1" customHeight="1" outlineLevel="2" x14ac:dyDescent="0.2">
      <c r="A616" s="215" t="s">
        <v>532</v>
      </c>
      <c r="B616" s="234"/>
      <c r="C616" s="235"/>
      <c r="D616" s="235"/>
      <c r="E616" s="236"/>
      <c r="F616" s="9"/>
      <c r="G616" s="7"/>
    </row>
    <row r="617" spans="1:7" ht="30" hidden="1" customHeight="1" outlineLevel="2" x14ac:dyDescent="0.2">
      <c r="A617" s="215" t="s">
        <v>553</v>
      </c>
      <c r="B617" s="234">
        <v>2</v>
      </c>
      <c r="C617" s="235"/>
      <c r="D617" s="235"/>
      <c r="E617" s="236"/>
      <c r="F617" s="9"/>
      <c r="G617" s="7"/>
    </row>
    <row r="618" spans="1:7" ht="30" hidden="1" customHeight="1" outlineLevel="2" x14ac:dyDescent="0.2">
      <c r="A618" s="215" t="s">
        <v>536</v>
      </c>
      <c r="B618" s="234" t="s">
        <v>558</v>
      </c>
      <c r="C618" s="235"/>
      <c r="D618" s="235"/>
      <c r="E618" s="236"/>
      <c r="F618" s="9"/>
      <c r="G618" s="7"/>
    </row>
    <row r="619" spans="1:7" ht="30" hidden="1" customHeight="1" outlineLevel="2" x14ac:dyDescent="0.2">
      <c r="A619" s="215" t="s">
        <v>535</v>
      </c>
      <c r="B619" s="234" t="s">
        <v>559</v>
      </c>
      <c r="C619" s="235"/>
      <c r="D619" s="235"/>
      <c r="E619" s="236"/>
      <c r="F619" s="9"/>
      <c r="G619" s="7"/>
    </row>
    <row r="620" spans="1:7" ht="30" hidden="1" customHeight="1" outlineLevel="2" x14ac:dyDescent="0.2">
      <c r="A620" s="215" t="s">
        <v>549</v>
      </c>
      <c r="B620" s="234"/>
      <c r="C620" s="235"/>
      <c r="D620" s="235"/>
      <c r="E620" s="236"/>
      <c r="F620" s="9"/>
      <c r="G620" s="7"/>
    </row>
    <row r="621" spans="1:7" ht="30" hidden="1" customHeight="1" outlineLevel="2" x14ac:dyDescent="0.2">
      <c r="A621" s="215" t="s">
        <v>548</v>
      </c>
      <c r="B621" s="234" t="s">
        <v>573</v>
      </c>
      <c r="C621" s="235"/>
      <c r="D621" s="235"/>
      <c r="E621" s="236"/>
      <c r="F621" s="9"/>
      <c r="G621" s="7"/>
    </row>
    <row r="622" spans="1:7" ht="30" hidden="1" customHeight="1" outlineLevel="2" x14ac:dyDescent="0.2">
      <c r="A622" s="215" t="s">
        <v>533</v>
      </c>
      <c r="B622" s="234"/>
      <c r="C622" s="235"/>
      <c r="D622" s="235"/>
      <c r="E622" s="236"/>
      <c r="F622" s="9"/>
      <c r="G622" s="7"/>
    </row>
    <row r="623" spans="1:7" ht="30" hidden="1" customHeight="1" outlineLevel="2" x14ac:dyDescent="0.2">
      <c r="A623" s="215" t="s">
        <v>534</v>
      </c>
      <c r="B623" s="234" t="s">
        <v>562</v>
      </c>
      <c r="C623" s="235"/>
      <c r="D623" s="235"/>
      <c r="E623" s="236"/>
      <c r="F623" s="9"/>
      <c r="G623" s="7"/>
    </row>
    <row r="624" spans="1:7" ht="30" hidden="1" customHeight="1" outlineLevel="2" x14ac:dyDescent="0.2">
      <c r="A624" s="215" t="s">
        <v>538</v>
      </c>
      <c r="B624" s="234"/>
      <c r="C624" s="235"/>
      <c r="D624" s="235"/>
      <c r="E624" s="236"/>
      <c r="F624" s="9"/>
      <c r="G624" s="7"/>
    </row>
    <row r="625" spans="1:7" ht="30" hidden="1" customHeight="1" outlineLevel="2" x14ac:dyDescent="0.2">
      <c r="A625" s="215" t="s">
        <v>539</v>
      </c>
      <c r="B625" s="234" t="s">
        <v>562</v>
      </c>
      <c r="C625" s="235"/>
      <c r="D625" s="235"/>
      <c r="E625" s="236"/>
      <c r="F625" s="9"/>
      <c r="G625" s="7"/>
    </row>
    <row r="626" spans="1:7" ht="30" hidden="1" customHeight="1" outlineLevel="2" x14ac:dyDescent="0.2">
      <c r="A626" s="215" t="s">
        <v>575</v>
      </c>
      <c r="B626" s="234" t="s">
        <v>36</v>
      </c>
      <c r="C626" s="235"/>
      <c r="D626" s="235"/>
      <c r="E626" s="236"/>
      <c r="F626" s="9"/>
      <c r="G626" s="7"/>
    </row>
    <row r="627" spans="1:7" ht="49.5" hidden="1" customHeight="1" outlineLevel="2" x14ac:dyDescent="0.2">
      <c r="A627" s="215"/>
      <c r="B627" s="234" t="s">
        <v>574</v>
      </c>
      <c r="C627" s="235"/>
      <c r="D627" s="235"/>
      <c r="E627" s="236"/>
      <c r="F627" s="9"/>
      <c r="G627" s="7"/>
    </row>
    <row r="628" spans="1:7" ht="30" hidden="1" customHeight="1" outlineLevel="2" x14ac:dyDescent="0.2">
      <c r="A628" s="215" t="s">
        <v>540</v>
      </c>
      <c r="B628" s="234" t="s">
        <v>36</v>
      </c>
      <c r="C628" s="235"/>
      <c r="D628" s="235"/>
      <c r="E628" s="236"/>
      <c r="F628" s="9"/>
      <c r="G628" s="7"/>
    </row>
    <row r="629" spans="1:7" ht="30" hidden="1" customHeight="1" outlineLevel="2" x14ac:dyDescent="0.2">
      <c r="A629" s="215" t="s">
        <v>564</v>
      </c>
      <c r="B629" s="234" t="s">
        <v>32</v>
      </c>
      <c r="C629" s="235"/>
      <c r="D629" s="235"/>
      <c r="E629" s="236"/>
      <c r="F629" s="9"/>
      <c r="G629" s="7"/>
    </row>
    <row r="630" spans="1:7" ht="60" hidden="1" customHeight="1" outlineLevel="2" x14ac:dyDescent="0.2">
      <c r="A630" s="215" t="s">
        <v>563</v>
      </c>
      <c r="B630" s="234" t="s">
        <v>36</v>
      </c>
      <c r="C630" s="235"/>
      <c r="D630" s="235"/>
      <c r="E630" s="236"/>
      <c r="F630" s="9"/>
      <c r="G630" s="7"/>
    </row>
    <row r="631" spans="1:7" ht="30" hidden="1" customHeight="1" outlineLevel="2" x14ac:dyDescent="0.2">
      <c r="A631" s="219" t="s">
        <v>71</v>
      </c>
      <c r="B631" s="234"/>
      <c r="C631" s="235"/>
      <c r="D631" s="235"/>
      <c r="E631" s="236"/>
      <c r="F631" s="9"/>
      <c r="G631" s="7"/>
    </row>
    <row r="632" spans="1:7" ht="30" hidden="1" customHeight="1" outlineLevel="2" x14ac:dyDescent="0.2">
      <c r="A632" s="219" t="s">
        <v>72</v>
      </c>
      <c r="B632" s="234"/>
      <c r="C632" s="235"/>
      <c r="D632" s="235"/>
      <c r="E632" s="236"/>
      <c r="F632" s="9"/>
      <c r="G632" s="7"/>
    </row>
    <row r="633" spans="1:7" ht="30" hidden="1" customHeight="1" outlineLevel="2" x14ac:dyDescent="0.2">
      <c r="A633" s="220" t="s">
        <v>226</v>
      </c>
      <c r="B633" s="243"/>
      <c r="C633" s="241"/>
      <c r="D633" s="241"/>
      <c r="E633" s="242"/>
      <c r="F633" s="9"/>
      <c r="G633" s="7"/>
    </row>
    <row r="634" spans="1:7" ht="30" customHeight="1" outlineLevel="1" x14ac:dyDescent="0.2">
      <c r="A634" s="219"/>
      <c r="B634" s="243"/>
      <c r="C634" s="241"/>
      <c r="D634" s="241"/>
      <c r="E634" s="242"/>
      <c r="F634" s="9"/>
      <c r="G634" s="7"/>
    </row>
    <row r="635" spans="1:7" ht="30" customHeight="1" outlineLevel="1" x14ac:dyDescent="0.2">
      <c r="A635" s="14" t="s">
        <v>228</v>
      </c>
      <c r="B635" s="243"/>
      <c r="C635" s="241"/>
      <c r="D635" s="241"/>
      <c r="E635" s="242"/>
      <c r="F635" s="154"/>
      <c r="G635" s="7"/>
    </row>
    <row r="636" spans="1:7" ht="30" customHeight="1" outlineLevel="1" x14ac:dyDescent="0.2">
      <c r="A636" s="5" t="s">
        <v>73</v>
      </c>
      <c r="B636" s="243"/>
      <c r="C636" s="241"/>
      <c r="D636" s="241"/>
      <c r="E636" s="242"/>
      <c r="F636" s="9" t="s">
        <v>36</v>
      </c>
      <c r="G636" s="7">
        <v>5000000</v>
      </c>
    </row>
    <row r="637" spans="1:7" ht="30" customHeight="1" outlineLevel="1" x14ac:dyDescent="0.2">
      <c r="A637" s="11" t="s">
        <v>62</v>
      </c>
      <c r="B637" s="243"/>
      <c r="C637" s="241"/>
      <c r="D637" s="241"/>
      <c r="E637" s="242"/>
      <c r="F637" s="9" t="s">
        <v>22</v>
      </c>
      <c r="G637" s="7">
        <v>25000</v>
      </c>
    </row>
    <row r="638" spans="1:7" ht="30" customHeight="1" outlineLevel="1" x14ac:dyDescent="0.2">
      <c r="A638" s="11" t="s">
        <v>74</v>
      </c>
      <c r="B638" s="243"/>
      <c r="C638" s="241"/>
      <c r="D638" s="241"/>
      <c r="E638" s="242"/>
      <c r="F638" s="9" t="s">
        <v>22</v>
      </c>
      <c r="G638" s="7">
        <v>7500</v>
      </c>
    </row>
    <row r="639" spans="1:7" ht="30" customHeight="1" outlineLevel="1" x14ac:dyDescent="0.2">
      <c r="A639" s="11" t="s">
        <v>75</v>
      </c>
      <c r="B639" s="243"/>
      <c r="C639" s="241"/>
      <c r="D639" s="241"/>
      <c r="E639" s="242"/>
      <c r="F639" s="9" t="s">
        <v>22</v>
      </c>
      <c r="G639" s="7">
        <v>10000</v>
      </c>
    </row>
    <row r="640" spans="1:7" ht="30" customHeight="1" outlineLevel="1" x14ac:dyDescent="0.2">
      <c r="A640" s="11" t="s">
        <v>76</v>
      </c>
      <c r="B640" s="243"/>
      <c r="C640" s="241"/>
      <c r="D640" s="241"/>
      <c r="E640" s="242"/>
      <c r="F640" s="9" t="s">
        <v>36</v>
      </c>
      <c r="G640" s="7" t="s">
        <v>77</v>
      </c>
    </row>
    <row r="641" spans="1:7" ht="30" customHeight="1" outlineLevel="1" x14ac:dyDescent="0.2">
      <c r="A641" s="11" t="s">
        <v>139</v>
      </c>
      <c r="B641" s="243"/>
      <c r="C641" s="241"/>
      <c r="D641" s="241"/>
      <c r="E641" s="242"/>
      <c r="F641" s="9" t="s">
        <v>22</v>
      </c>
      <c r="G641" s="7">
        <v>0</v>
      </c>
    </row>
    <row r="642" spans="1:7" ht="30" customHeight="1" outlineLevel="1" x14ac:dyDescent="0.2">
      <c r="A642" s="11" t="s">
        <v>140</v>
      </c>
      <c r="B642" s="243"/>
      <c r="C642" s="241"/>
      <c r="D642" s="241"/>
      <c r="E642" s="242"/>
      <c r="F642" s="9"/>
      <c r="G642" s="7"/>
    </row>
    <row r="643" spans="1:7" ht="30" customHeight="1" outlineLevel="1" x14ac:dyDescent="0.2">
      <c r="A643" s="11" t="s">
        <v>140</v>
      </c>
      <c r="B643" s="243"/>
      <c r="C643" s="241"/>
      <c r="D643" s="241"/>
      <c r="E643" s="242"/>
      <c r="F643" s="9"/>
      <c r="G643" s="7"/>
    </row>
    <row r="644" spans="1:7" ht="30" customHeight="1" outlineLevel="1" x14ac:dyDescent="0.2">
      <c r="A644" s="11" t="s">
        <v>140</v>
      </c>
      <c r="B644" s="243"/>
      <c r="C644" s="241"/>
      <c r="D644" s="241"/>
      <c r="E644" s="242"/>
      <c r="F644" s="9"/>
      <c r="G644" s="7"/>
    </row>
    <row r="645" spans="1:7" ht="30" customHeight="1" outlineLevel="1" x14ac:dyDescent="0.2">
      <c r="A645" s="5"/>
      <c r="B645" s="243"/>
      <c r="C645" s="241"/>
      <c r="D645" s="241"/>
      <c r="E645" s="242"/>
      <c r="F645" s="9"/>
      <c r="G645" s="7"/>
    </row>
    <row r="646" spans="1:7" ht="66" customHeight="1" outlineLevel="1" x14ac:dyDescent="0.2">
      <c r="A646" s="251" t="s">
        <v>136</v>
      </c>
      <c r="B646" s="252"/>
      <c r="C646" s="252"/>
      <c r="D646" s="252"/>
      <c r="E646" s="252"/>
      <c r="F646" s="330"/>
      <c r="G646" s="13"/>
    </row>
    <row r="647" spans="1:7" ht="30" customHeight="1" x14ac:dyDescent="0.2">
      <c r="A647" s="155"/>
      <c r="B647" s="243"/>
      <c r="C647" s="241"/>
      <c r="D647" s="241"/>
      <c r="E647" s="242"/>
      <c r="F647" s="156"/>
      <c r="G647" s="149"/>
    </row>
    <row r="648" spans="1:7" ht="30" customHeight="1" x14ac:dyDescent="0.15">
      <c r="A648" s="321" t="s">
        <v>115</v>
      </c>
      <c r="B648" s="322"/>
      <c r="C648" s="135" t="s">
        <v>134</v>
      </c>
      <c r="D648" s="135" t="s">
        <v>36</v>
      </c>
      <c r="E648" s="323" t="s">
        <v>60</v>
      </c>
      <c r="F648" s="268"/>
      <c r="G648" s="137" t="s">
        <v>22</v>
      </c>
    </row>
    <row r="649" spans="1:7" ht="77.25" customHeight="1" x14ac:dyDescent="0.15">
      <c r="A649" s="336" t="s">
        <v>486</v>
      </c>
      <c r="B649" s="337"/>
      <c r="C649" s="337"/>
      <c r="D649" s="337"/>
      <c r="E649" s="338"/>
      <c r="F649" s="338"/>
      <c r="G649" s="339"/>
    </row>
    <row r="650" spans="1:7" s="10" customFormat="1" ht="30" customHeight="1" outlineLevel="1" x14ac:dyDescent="0.2">
      <c r="A650" s="2">
        <f>B32</f>
        <v>0</v>
      </c>
      <c r="B650" s="318" t="s">
        <v>226</v>
      </c>
      <c r="C650" s="319"/>
      <c r="D650" s="319"/>
      <c r="E650" s="320"/>
      <c r="F650" s="3"/>
      <c r="G650" s="20" t="s">
        <v>68</v>
      </c>
    </row>
    <row r="651" spans="1:7" ht="30" customHeight="1" outlineLevel="1" x14ac:dyDescent="0.2">
      <c r="A651" s="5" t="s">
        <v>116</v>
      </c>
      <c r="B651" s="243"/>
      <c r="C651" s="241"/>
      <c r="D651" s="241"/>
      <c r="E651" s="242"/>
      <c r="F651" s="9" t="s">
        <v>36</v>
      </c>
      <c r="G651" s="7">
        <v>0</v>
      </c>
    </row>
    <row r="652" spans="1:7" ht="30" customHeight="1" outlineLevel="1" x14ac:dyDescent="0.2">
      <c r="A652" s="5" t="s">
        <v>117</v>
      </c>
      <c r="B652" s="243"/>
      <c r="C652" s="241"/>
      <c r="D652" s="241"/>
      <c r="E652" s="242"/>
      <c r="F652" s="9" t="s">
        <v>36</v>
      </c>
      <c r="G652" s="7">
        <v>0</v>
      </c>
    </row>
    <row r="653" spans="1:7" ht="30" customHeight="1" outlineLevel="1" thickBot="1" x14ac:dyDescent="0.25">
      <c r="A653" s="5"/>
      <c r="B653" s="243"/>
      <c r="C653" s="241"/>
      <c r="D653" s="241"/>
      <c r="E653" s="242"/>
      <c r="F653" s="102"/>
      <c r="G653" s="24">
        <f>SUM(G651:G652)</f>
        <v>0</v>
      </c>
    </row>
    <row r="654" spans="1:7" s="10" customFormat="1" ht="30" customHeight="1" outlineLevel="1" thickTop="1" x14ac:dyDescent="0.2">
      <c r="A654" s="2" t="str">
        <f>B33</f>
        <v>n/a</v>
      </c>
      <c r="B654" s="243"/>
      <c r="C654" s="241"/>
      <c r="D654" s="241"/>
      <c r="E654" s="242"/>
      <c r="F654" s="3"/>
      <c r="G654" s="20"/>
    </row>
    <row r="655" spans="1:7" ht="30" customHeight="1" outlineLevel="1" x14ac:dyDescent="0.2">
      <c r="A655" s="5" t="s">
        <v>116</v>
      </c>
      <c r="B655" s="243"/>
      <c r="C655" s="241"/>
      <c r="D655" s="241"/>
      <c r="E655" s="242"/>
      <c r="F655" s="9" t="s">
        <v>36</v>
      </c>
      <c r="G655" s="7">
        <v>0</v>
      </c>
    </row>
    <row r="656" spans="1:7" ht="30" customHeight="1" outlineLevel="1" x14ac:dyDescent="0.2">
      <c r="A656" s="5" t="s">
        <v>117</v>
      </c>
      <c r="B656" s="243"/>
      <c r="C656" s="241"/>
      <c r="D656" s="241"/>
      <c r="E656" s="242"/>
      <c r="F656" s="9" t="s">
        <v>36</v>
      </c>
      <c r="G656" s="7">
        <v>0</v>
      </c>
    </row>
    <row r="657" spans="1:7" ht="30" customHeight="1" outlineLevel="1" thickBot="1" x14ac:dyDescent="0.25">
      <c r="A657" s="5"/>
      <c r="B657" s="243"/>
      <c r="C657" s="241"/>
      <c r="D657" s="241"/>
      <c r="E657" s="242"/>
      <c r="F657" s="102"/>
      <c r="G657" s="24">
        <f>SUM(G655:G656)</f>
        <v>0</v>
      </c>
    </row>
    <row r="658" spans="1:7" s="10" customFormat="1" ht="30" customHeight="1" outlineLevel="1" thickTop="1" x14ac:dyDescent="0.2">
      <c r="A658" s="2" t="str">
        <f>B34</f>
        <v>n/a</v>
      </c>
      <c r="B658" s="243"/>
      <c r="C658" s="241"/>
      <c r="D658" s="241"/>
      <c r="E658" s="242"/>
      <c r="F658" s="3"/>
      <c r="G658" s="20"/>
    </row>
    <row r="659" spans="1:7" ht="30" customHeight="1" outlineLevel="1" x14ac:dyDescent="0.2">
      <c r="A659" s="5" t="s">
        <v>116</v>
      </c>
      <c r="B659" s="243"/>
      <c r="C659" s="241"/>
      <c r="D659" s="241"/>
      <c r="E659" s="242"/>
      <c r="F659" s="9" t="s">
        <v>36</v>
      </c>
      <c r="G659" s="7">
        <v>0</v>
      </c>
    </row>
    <row r="660" spans="1:7" ht="30" customHeight="1" outlineLevel="1" x14ac:dyDescent="0.2">
      <c r="A660" s="5" t="s">
        <v>117</v>
      </c>
      <c r="B660" s="243"/>
      <c r="C660" s="241"/>
      <c r="D660" s="241"/>
      <c r="E660" s="242"/>
      <c r="F660" s="9" t="s">
        <v>36</v>
      </c>
      <c r="G660" s="7">
        <v>0</v>
      </c>
    </row>
    <row r="661" spans="1:7" ht="30" customHeight="1" outlineLevel="1" thickBot="1" x14ac:dyDescent="0.25">
      <c r="A661" s="5"/>
      <c r="B661" s="243"/>
      <c r="C661" s="241"/>
      <c r="D661" s="241"/>
      <c r="E661" s="242"/>
      <c r="F661" s="102"/>
      <c r="G661" s="24">
        <f>SUM(G659:G660)</f>
        <v>0</v>
      </c>
    </row>
    <row r="662" spans="1:7" ht="30" customHeight="1" outlineLevel="1" thickTop="1" x14ac:dyDescent="0.2">
      <c r="A662" s="14" t="s">
        <v>154</v>
      </c>
      <c r="B662" s="243"/>
      <c r="C662" s="241"/>
      <c r="D662" s="241"/>
      <c r="E662" s="242"/>
      <c r="F662" s="12"/>
      <c r="G662" s="25"/>
    </row>
    <row r="663" spans="1:7" ht="30" customHeight="1" outlineLevel="1" x14ac:dyDescent="0.2">
      <c r="A663" s="5" t="s">
        <v>161</v>
      </c>
      <c r="B663" s="243"/>
      <c r="C663" s="241"/>
      <c r="D663" s="241"/>
      <c r="E663" s="242"/>
      <c r="F663" s="9" t="s">
        <v>22</v>
      </c>
      <c r="G663" s="25"/>
    </row>
    <row r="664" spans="1:7" ht="30" customHeight="1" outlineLevel="1" x14ac:dyDescent="0.2">
      <c r="A664" s="5"/>
      <c r="B664" s="243"/>
      <c r="C664" s="241"/>
      <c r="D664" s="241"/>
      <c r="E664" s="242"/>
      <c r="F664" s="12"/>
      <c r="G664" s="25"/>
    </row>
    <row r="665" spans="1:7" ht="66" customHeight="1" outlineLevel="1" x14ac:dyDescent="0.2">
      <c r="A665" s="251" t="s">
        <v>136</v>
      </c>
      <c r="B665" s="252"/>
      <c r="C665" s="252"/>
      <c r="D665" s="252"/>
      <c r="E665" s="252"/>
      <c r="F665" s="330"/>
      <c r="G665" s="13"/>
    </row>
    <row r="666" spans="1:7" ht="30" customHeight="1" x14ac:dyDescent="0.2">
      <c r="A666" s="5"/>
      <c r="B666" s="243"/>
      <c r="C666" s="241"/>
      <c r="D666" s="241"/>
      <c r="E666" s="242"/>
      <c r="F666" s="6"/>
      <c r="G666" s="13"/>
    </row>
    <row r="667" spans="1:7" ht="30" customHeight="1" x14ac:dyDescent="0.15">
      <c r="A667" s="142" t="s">
        <v>90</v>
      </c>
      <c r="B667" s="143"/>
      <c r="C667" s="135" t="s">
        <v>134</v>
      </c>
      <c r="D667" s="135" t="s">
        <v>36</v>
      </c>
      <c r="E667" s="323" t="s">
        <v>60</v>
      </c>
      <c r="F667" s="268"/>
      <c r="G667" s="137" t="s">
        <v>22</v>
      </c>
    </row>
    <row r="668" spans="1:7" ht="45" customHeight="1" x14ac:dyDescent="0.15">
      <c r="A668" s="336" t="s">
        <v>229</v>
      </c>
      <c r="B668" s="337"/>
      <c r="C668" s="337"/>
      <c r="D668" s="337"/>
      <c r="E668" s="338"/>
      <c r="F668" s="338"/>
      <c r="G668" s="339"/>
    </row>
    <row r="669" spans="1:7" ht="30" customHeight="1" outlineLevel="1" x14ac:dyDescent="0.2">
      <c r="A669" s="344">
        <f>B32</f>
        <v>0</v>
      </c>
      <c r="B669" s="345"/>
      <c r="C669" s="345"/>
      <c r="D669" s="345"/>
      <c r="E669" s="345"/>
      <c r="F669" s="345"/>
      <c r="G669" s="346"/>
    </row>
    <row r="670" spans="1:7" s="4" customFormat="1" ht="30" customHeight="1" outlineLevel="1" x14ac:dyDescent="0.2">
      <c r="A670" s="19" t="s">
        <v>91</v>
      </c>
      <c r="B670" s="341" t="s">
        <v>226</v>
      </c>
      <c r="C670" s="342"/>
      <c r="D670" s="342"/>
      <c r="E670" s="343"/>
      <c r="F670" s="3" t="s">
        <v>69</v>
      </c>
      <c r="G670" s="20" t="s">
        <v>66</v>
      </c>
    </row>
    <row r="671" spans="1:7" ht="30" customHeight="1" outlineLevel="1" x14ac:dyDescent="0.2">
      <c r="A671" s="5" t="s">
        <v>32</v>
      </c>
      <c r="B671" s="327"/>
      <c r="C671" s="328"/>
      <c r="D671" s="328"/>
      <c r="E671" s="329"/>
      <c r="F671" s="12" t="s">
        <v>79</v>
      </c>
      <c r="G671" s="7">
        <v>0</v>
      </c>
    </row>
    <row r="672" spans="1:7" ht="30" customHeight="1" outlineLevel="1" x14ac:dyDescent="0.2">
      <c r="A672" s="11" t="s">
        <v>155</v>
      </c>
      <c r="B672" s="327"/>
      <c r="C672" s="328"/>
      <c r="D672" s="328"/>
      <c r="E672" s="329"/>
      <c r="F672" s="12"/>
      <c r="G672" s="7">
        <v>0</v>
      </c>
    </row>
    <row r="673" spans="1:7" ht="30" customHeight="1" outlineLevel="1" x14ac:dyDescent="0.2">
      <c r="A673" s="11" t="s">
        <v>162</v>
      </c>
      <c r="B673" s="327"/>
      <c r="C673" s="328"/>
      <c r="D673" s="328"/>
      <c r="E673" s="329"/>
      <c r="F673" s="12"/>
      <c r="G673" s="7">
        <v>0</v>
      </c>
    </row>
    <row r="674" spans="1:7" ht="30" customHeight="1" outlineLevel="1" x14ac:dyDescent="0.2">
      <c r="A674" s="5" t="s">
        <v>32</v>
      </c>
      <c r="B674" s="327"/>
      <c r="C674" s="328"/>
      <c r="D674" s="328"/>
      <c r="E674" s="329"/>
      <c r="F674" s="12" t="s">
        <v>79</v>
      </c>
      <c r="G674" s="7">
        <v>0</v>
      </c>
    </row>
    <row r="675" spans="1:7" ht="30" customHeight="1" outlineLevel="1" x14ac:dyDescent="0.2">
      <c r="A675" s="11" t="s">
        <v>155</v>
      </c>
      <c r="B675" s="327"/>
      <c r="C675" s="328"/>
      <c r="D675" s="328"/>
      <c r="E675" s="329"/>
      <c r="F675" s="12"/>
      <c r="G675" s="7">
        <v>0</v>
      </c>
    </row>
    <row r="676" spans="1:7" ht="30" customHeight="1" outlineLevel="1" x14ac:dyDescent="0.2">
      <c r="A676" s="11" t="s">
        <v>162</v>
      </c>
      <c r="B676" s="327"/>
      <c r="C676" s="328"/>
      <c r="D676" s="328"/>
      <c r="E676" s="329"/>
      <c r="F676" s="12"/>
      <c r="G676" s="7">
        <v>0</v>
      </c>
    </row>
    <row r="677" spans="1:7" ht="30" customHeight="1" outlineLevel="1" x14ac:dyDescent="0.2">
      <c r="A677" s="5" t="s">
        <v>32</v>
      </c>
      <c r="B677" s="327"/>
      <c r="C677" s="328"/>
      <c r="D677" s="328"/>
      <c r="E677" s="329"/>
      <c r="F677" s="12" t="s">
        <v>79</v>
      </c>
      <c r="G677" s="7">
        <v>0</v>
      </c>
    </row>
    <row r="678" spans="1:7" ht="30" customHeight="1" outlineLevel="1" x14ac:dyDescent="0.2">
      <c r="A678" s="11" t="s">
        <v>155</v>
      </c>
      <c r="B678" s="327"/>
      <c r="C678" s="328"/>
      <c r="D678" s="328"/>
      <c r="E678" s="329"/>
      <c r="F678" s="12"/>
      <c r="G678" s="7">
        <v>0</v>
      </c>
    </row>
    <row r="679" spans="1:7" ht="30" customHeight="1" outlineLevel="1" x14ac:dyDescent="0.2">
      <c r="A679" s="11" t="s">
        <v>162</v>
      </c>
      <c r="B679" s="327"/>
      <c r="C679" s="328"/>
      <c r="D679" s="328"/>
      <c r="E679" s="329"/>
      <c r="F679" s="12"/>
      <c r="G679" s="7">
        <v>0</v>
      </c>
    </row>
    <row r="680" spans="1:7" ht="30" customHeight="1" outlineLevel="1" x14ac:dyDescent="0.2">
      <c r="A680" s="5" t="s">
        <v>32</v>
      </c>
      <c r="B680" s="327"/>
      <c r="C680" s="328"/>
      <c r="D680" s="328"/>
      <c r="E680" s="329"/>
      <c r="F680" s="12" t="s">
        <v>79</v>
      </c>
      <c r="G680" s="7">
        <v>0</v>
      </c>
    </row>
    <row r="681" spans="1:7" ht="30" customHeight="1" outlineLevel="1" x14ac:dyDescent="0.2">
      <c r="A681" s="11" t="s">
        <v>155</v>
      </c>
      <c r="B681" s="327"/>
      <c r="C681" s="328"/>
      <c r="D681" s="328"/>
      <c r="E681" s="329"/>
      <c r="F681" s="12"/>
      <c r="G681" s="7">
        <v>0</v>
      </c>
    </row>
    <row r="682" spans="1:7" ht="30" customHeight="1" outlineLevel="1" x14ac:dyDescent="0.2">
      <c r="A682" s="11" t="s">
        <v>162</v>
      </c>
      <c r="B682" s="327"/>
      <c r="C682" s="328"/>
      <c r="D682" s="328"/>
      <c r="E682" s="329"/>
      <c r="F682" s="12"/>
      <c r="G682" s="7">
        <v>0</v>
      </c>
    </row>
    <row r="683" spans="1:7" ht="30" customHeight="1" outlineLevel="1" thickBot="1" x14ac:dyDescent="0.25">
      <c r="A683" s="5"/>
      <c r="B683" s="327"/>
      <c r="C683" s="328"/>
      <c r="D683" s="328"/>
      <c r="E683" s="329"/>
      <c r="F683" s="12"/>
      <c r="G683" s="24">
        <f>SUM(G671:G682)</f>
        <v>0</v>
      </c>
    </row>
    <row r="684" spans="1:7" ht="30" customHeight="1" outlineLevel="1" thickTop="1" x14ac:dyDescent="0.2">
      <c r="A684" s="5"/>
      <c r="B684" s="327"/>
      <c r="C684" s="328"/>
      <c r="D684" s="328"/>
      <c r="E684" s="329"/>
      <c r="F684" s="12"/>
      <c r="G684" s="25"/>
    </row>
    <row r="685" spans="1:7" ht="30" customHeight="1" outlineLevel="1" x14ac:dyDescent="0.2">
      <c r="A685" s="11" t="s">
        <v>92</v>
      </c>
      <c r="B685" s="331"/>
      <c r="C685" s="331"/>
      <c r="D685" s="331"/>
      <c r="E685" s="331"/>
      <c r="F685" s="331"/>
      <c r="G685" s="13"/>
    </row>
    <row r="686" spans="1:7" ht="30" customHeight="1" outlineLevel="1" x14ac:dyDescent="0.2">
      <c r="A686" s="11" t="s">
        <v>93</v>
      </c>
      <c r="B686" s="331"/>
      <c r="C686" s="331"/>
      <c r="D686" s="331"/>
      <c r="E686" s="331"/>
      <c r="F686" s="331"/>
      <c r="G686" s="13"/>
    </row>
    <row r="687" spans="1:7" ht="30" customHeight="1" outlineLevel="1" x14ac:dyDescent="0.2">
      <c r="A687" s="11" t="s">
        <v>94</v>
      </c>
      <c r="B687" s="347"/>
      <c r="C687" s="347"/>
      <c r="D687" s="347"/>
      <c r="E687" s="347"/>
      <c r="F687" s="347"/>
      <c r="G687" s="13"/>
    </row>
    <row r="688" spans="1:7" ht="30" customHeight="1" outlineLevel="1" x14ac:dyDescent="0.2">
      <c r="A688" s="11" t="s">
        <v>95</v>
      </c>
      <c r="B688" s="331"/>
      <c r="C688" s="331"/>
      <c r="D688" s="331"/>
      <c r="E688" s="331"/>
      <c r="F688" s="331"/>
      <c r="G688" s="13"/>
    </row>
    <row r="689" spans="1:7" ht="30" customHeight="1" outlineLevel="1" x14ac:dyDescent="0.2">
      <c r="A689" s="11" t="s">
        <v>96</v>
      </c>
      <c r="B689" s="331" t="s">
        <v>36</v>
      </c>
      <c r="C689" s="331"/>
      <c r="D689" s="331"/>
      <c r="E689" s="331"/>
      <c r="F689" s="331"/>
      <c r="G689" s="13"/>
    </row>
    <row r="690" spans="1:7" ht="30" customHeight="1" outlineLevel="1" x14ac:dyDescent="0.2">
      <c r="A690" s="11" t="s">
        <v>97</v>
      </c>
      <c r="B690" s="331" t="s">
        <v>98</v>
      </c>
      <c r="C690" s="331"/>
      <c r="D690" s="331"/>
      <c r="E690" s="331"/>
      <c r="F690" s="331"/>
      <c r="G690" s="13"/>
    </row>
    <row r="691" spans="1:7" ht="30" customHeight="1" outlineLevel="1" x14ac:dyDescent="0.2">
      <c r="A691" s="5"/>
      <c r="B691" s="327"/>
      <c r="C691" s="328"/>
      <c r="D691" s="328"/>
      <c r="E691" s="329"/>
      <c r="F691" s="12"/>
      <c r="G691" s="25"/>
    </row>
    <row r="692" spans="1:7" ht="30" customHeight="1" outlineLevel="1" x14ac:dyDescent="0.2">
      <c r="A692" s="14" t="s">
        <v>99</v>
      </c>
      <c r="B692" s="327"/>
      <c r="C692" s="328"/>
      <c r="D692" s="328"/>
      <c r="E692" s="329"/>
      <c r="F692" s="12"/>
      <c r="G692" s="25"/>
    </row>
    <row r="693" spans="1:7" ht="30" customHeight="1" outlineLevel="1" x14ac:dyDescent="0.2">
      <c r="A693" s="11" t="s">
        <v>156</v>
      </c>
      <c r="B693" s="327"/>
      <c r="C693" s="328"/>
      <c r="D693" s="328"/>
      <c r="E693" s="329"/>
      <c r="F693" s="9" t="s">
        <v>22</v>
      </c>
      <c r="G693" s="7">
        <v>0</v>
      </c>
    </row>
    <row r="694" spans="1:7" ht="30" customHeight="1" outlineLevel="1" x14ac:dyDescent="0.2">
      <c r="A694" s="11" t="s">
        <v>101</v>
      </c>
      <c r="B694" s="327"/>
      <c r="C694" s="328"/>
      <c r="D694" s="328"/>
      <c r="E694" s="329"/>
      <c r="F694" s="9" t="s">
        <v>22</v>
      </c>
      <c r="G694" s="7">
        <v>0</v>
      </c>
    </row>
    <row r="695" spans="1:7" ht="30" customHeight="1" outlineLevel="1" x14ac:dyDescent="0.2">
      <c r="A695" s="11" t="s">
        <v>100</v>
      </c>
      <c r="B695" s="327"/>
      <c r="C695" s="328"/>
      <c r="D695" s="328"/>
      <c r="E695" s="329"/>
      <c r="F695" s="9" t="s">
        <v>22</v>
      </c>
      <c r="G695" s="7">
        <v>0</v>
      </c>
    </row>
    <row r="696" spans="1:7" ht="30" customHeight="1" outlineLevel="1" x14ac:dyDescent="0.2">
      <c r="A696" s="11" t="s">
        <v>157</v>
      </c>
      <c r="B696" s="327"/>
      <c r="C696" s="328"/>
      <c r="D696" s="328"/>
      <c r="E696" s="329"/>
      <c r="F696" s="9" t="s">
        <v>22</v>
      </c>
      <c r="G696" s="7">
        <v>0</v>
      </c>
    </row>
    <row r="697" spans="1:7" ht="30" customHeight="1" outlineLevel="1" thickBot="1" x14ac:dyDescent="0.25">
      <c r="A697" s="5"/>
      <c r="B697" s="327"/>
      <c r="C697" s="328"/>
      <c r="D697" s="328"/>
      <c r="E697" s="329"/>
      <c r="F697" s="12"/>
      <c r="G697" s="24">
        <f>SUM(G693:G696)</f>
        <v>0</v>
      </c>
    </row>
    <row r="698" spans="1:7" ht="30" customHeight="1" outlineLevel="1" thickTop="1" x14ac:dyDescent="0.2">
      <c r="A698" s="5"/>
      <c r="B698" s="327"/>
      <c r="C698" s="328"/>
      <c r="D698" s="328"/>
      <c r="E698" s="329"/>
      <c r="F698" s="12"/>
      <c r="G698" s="7"/>
    </row>
    <row r="699" spans="1:7" ht="66" customHeight="1" outlineLevel="1" x14ac:dyDescent="0.2">
      <c r="A699" s="251" t="s">
        <v>136</v>
      </c>
      <c r="B699" s="252"/>
      <c r="C699" s="252"/>
      <c r="D699" s="252"/>
      <c r="E699" s="252"/>
      <c r="F699" s="330"/>
      <c r="G699" s="13"/>
    </row>
    <row r="700" spans="1:7" ht="30" customHeight="1" x14ac:dyDescent="0.2">
      <c r="A700" s="162"/>
      <c r="B700" s="243"/>
      <c r="C700" s="241"/>
      <c r="D700" s="241"/>
      <c r="E700" s="242"/>
      <c r="F700" s="163"/>
      <c r="G700" s="13"/>
    </row>
    <row r="701" spans="1:7" ht="30" customHeight="1" x14ac:dyDescent="0.15">
      <c r="A701" s="321" t="s">
        <v>244</v>
      </c>
      <c r="B701" s="322"/>
      <c r="C701" s="135" t="s">
        <v>134</v>
      </c>
      <c r="D701" s="135" t="s">
        <v>36</v>
      </c>
      <c r="E701" s="323" t="s">
        <v>60</v>
      </c>
      <c r="F701" s="268"/>
      <c r="G701" s="137" t="s">
        <v>22</v>
      </c>
    </row>
    <row r="702" spans="1:7" ht="97.5" customHeight="1" x14ac:dyDescent="0.15">
      <c r="A702" s="336" t="s">
        <v>487</v>
      </c>
      <c r="B702" s="337"/>
      <c r="C702" s="337"/>
      <c r="D702" s="337"/>
      <c r="E702" s="338"/>
      <c r="F702" s="338"/>
      <c r="G702" s="339"/>
    </row>
    <row r="703" spans="1:7" ht="37.5" customHeight="1" outlineLevel="1" x14ac:dyDescent="0.2">
      <c r="A703" s="333">
        <f>B32</f>
        <v>0</v>
      </c>
      <c r="B703" s="334"/>
      <c r="C703" s="334"/>
      <c r="D703" s="334"/>
      <c r="E703" s="334"/>
      <c r="F703" s="334"/>
      <c r="G703" s="335"/>
    </row>
    <row r="704" spans="1:7" s="10" customFormat="1" ht="30" customHeight="1" outlineLevel="1" x14ac:dyDescent="0.2">
      <c r="A704" s="2" t="s">
        <v>445</v>
      </c>
      <c r="B704" s="340" t="s">
        <v>266</v>
      </c>
      <c r="C704" s="340"/>
      <c r="D704" s="340" t="s">
        <v>446</v>
      </c>
      <c r="E704" s="340"/>
      <c r="F704" s="34" t="s">
        <v>61</v>
      </c>
      <c r="G704" s="20" t="s">
        <v>66</v>
      </c>
    </row>
    <row r="705" spans="1:7" ht="30" customHeight="1" outlineLevel="1" x14ac:dyDescent="0.2">
      <c r="A705" s="11"/>
      <c r="B705" s="243"/>
      <c r="C705" s="242"/>
      <c r="D705" s="332"/>
      <c r="E705" s="332"/>
      <c r="F705" s="9" t="s">
        <v>447</v>
      </c>
      <c r="G705" s="7">
        <v>0</v>
      </c>
    </row>
    <row r="706" spans="1:7" ht="30" customHeight="1" outlineLevel="1" x14ac:dyDescent="0.2">
      <c r="A706" s="11"/>
      <c r="B706" s="243"/>
      <c r="C706" s="242"/>
      <c r="D706" s="332"/>
      <c r="E706" s="332"/>
      <c r="F706" s="9" t="s">
        <v>448</v>
      </c>
      <c r="G706" s="7">
        <v>0</v>
      </c>
    </row>
    <row r="707" spans="1:7" ht="30" customHeight="1" outlineLevel="1" x14ac:dyDescent="0.2">
      <c r="A707" s="11"/>
      <c r="B707" s="243"/>
      <c r="C707" s="242"/>
      <c r="D707" s="332"/>
      <c r="E707" s="332"/>
      <c r="F707" s="9"/>
      <c r="G707" s="7">
        <v>0</v>
      </c>
    </row>
    <row r="708" spans="1:7" ht="30" customHeight="1" outlineLevel="1" x14ac:dyDescent="0.2">
      <c r="A708" s="11"/>
      <c r="B708" s="243"/>
      <c r="C708" s="242"/>
      <c r="D708" s="332"/>
      <c r="E708" s="332"/>
      <c r="F708" s="9"/>
      <c r="G708" s="7">
        <v>0</v>
      </c>
    </row>
    <row r="709" spans="1:7" ht="30" customHeight="1" outlineLevel="1" x14ac:dyDescent="0.2">
      <c r="A709" s="11"/>
      <c r="B709" s="243"/>
      <c r="C709" s="242"/>
      <c r="D709" s="332"/>
      <c r="E709" s="332"/>
      <c r="F709" s="9"/>
      <c r="G709" s="7">
        <v>0</v>
      </c>
    </row>
    <row r="710" spans="1:7" ht="30" customHeight="1" outlineLevel="1" x14ac:dyDescent="0.2">
      <c r="A710" s="11"/>
      <c r="B710" s="243"/>
      <c r="C710" s="242"/>
      <c r="D710" s="332"/>
      <c r="E710" s="332"/>
      <c r="F710" s="9"/>
      <c r="G710" s="7">
        <v>0</v>
      </c>
    </row>
    <row r="711" spans="1:7" ht="30" customHeight="1" outlineLevel="1" x14ac:dyDescent="0.2">
      <c r="A711" s="11"/>
      <c r="B711" s="243"/>
      <c r="C711" s="242"/>
      <c r="D711" s="332"/>
      <c r="E711" s="332"/>
      <c r="F711" s="9"/>
      <c r="G711" s="7">
        <v>0</v>
      </c>
    </row>
    <row r="712" spans="1:7" ht="30" customHeight="1" outlineLevel="1" x14ac:dyDescent="0.2">
      <c r="A712" s="11"/>
      <c r="B712" s="243"/>
      <c r="C712" s="242"/>
      <c r="D712" s="332"/>
      <c r="E712" s="332"/>
      <c r="F712" s="9"/>
      <c r="G712" s="7">
        <v>0</v>
      </c>
    </row>
    <row r="713" spans="1:7" ht="30" customHeight="1" outlineLevel="1" thickBot="1" x14ac:dyDescent="0.25">
      <c r="A713" s="5"/>
      <c r="B713" s="243"/>
      <c r="C713" s="241"/>
      <c r="D713" s="241"/>
      <c r="E713" s="242"/>
      <c r="F713" s="9"/>
      <c r="G713" s="24">
        <f>SUM(G705:G712)</f>
        <v>0</v>
      </c>
    </row>
    <row r="714" spans="1:7" ht="30" customHeight="1" outlineLevel="1" thickTop="1" x14ac:dyDescent="0.2">
      <c r="A714" s="146"/>
      <c r="B714" s="243"/>
      <c r="C714" s="241"/>
      <c r="D714" s="241"/>
      <c r="E714" s="242"/>
      <c r="F714" s="15"/>
      <c r="G714" s="150"/>
    </row>
    <row r="715" spans="1:7" ht="30" customHeight="1" outlineLevel="1" x14ac:dyDescent="0.2">
      <c r="A715" s="11" t="s">
        <v>118</v>
      </c>
      <c r="B715" s="243"/>
      <c r="C715" s="241"/>
      <c r="D715" s="241"/>
      <c r="E715" s="242"/>
      <c r="F715" s="9" t="s">
        <v>36</v>
      </c>
      <c r="G715" s="150"/>
    </row>
    <row r="716" spans="1:7" ht="30" customHeight="1" outlineLevel="1" x14ac:dyDescent="0.2">
      <c r="A716" s="152" t="s">
        <v>67</v>
      </c>
      <c r="B716" s="243"/>
      <c r="C716" s="241"/>
      <c r="D716" s="241"/>
      <c r="E716" s="242"/>
      <c r="F716" s="15"/>
      <c r="G716" s="151"/>
    </row>
    <row r="717" spans="1:7" ht="30" customHeight="1" outlineLevel="1" x14ac:dyDescent="0.2">
      <c r="A717" s="11" t="s">
        <v>78</v>
      </c>
      <c r="B717" s="243"/>
      <c r="C717" s="241"/>
      <c r="D717" s="241"/>
      <c r="E717" s="242"/>
      <c r="F717" s="9" t="s">
        <v>22</v>
      </c>
      <c r="G717" s="7">
        <v>0</v>
      </c>
    </row>
    <row r="718" spans="1:7" ht="30" customHeight="1" outlineLevel="1" x14ac:dyDescent="0.2">
      <c r="A718" s="11" t="s">
        <v>119</v>
      </c>
      <c r="B718" s="243"/>
      <c r="C718" s="241"/>
      <c r="D718" s="241"/>
      <c r="E718" s="242"/>
      <c r="F718" s="9" t="s">
        <v>22</v>
      </c>
      <c r="G718" s="7">
        <v>0</v>
      </c>
    </row>
    <row r="719" spans="1:7" ht="30" customHeight="1" outlineLevel="1" x14ac:dyDescent="0.2">
      <c r="A719" s="11" t="s">
        <v>120</v>
      </c>
      <c r="B719" s="243"/>
      <c r="C719" s="241"/>
      <c r="D719" s="241"/>
      <c r="E719" s="242"/>
      <c r="F719" s="9">
        <v>3</v>
      </c>
      <c r="G719" s="7"/>
    </row>
    <row r="720" spans="1:7" ht="30" customHeight="1" outlineLevel="1" x14ac:dyDescent="0.2">
      <c r="A720" s="11" t="s">
        <v>121</v>
      </c>
      <c r="B720" s="243"/>
      <c r="C720" s="241"/>
      <c r="D720" s="241"/>
      <c r="E720" s="242"/>
      <c r="F720" s="9" t="s">
        <v>22</v>
      </c>
      <c r="G720" s="7">
        <v>0</v>
      </c>
    </row>
    <row r="721" spans="1:7" ht="30" customHeight="1" outlineLevel="1" x14ac:dyDescent="0.2">
      <c r="A721" s="11" t="s">
        <v>122</v>
      </c>
      <c r="B721" s="243"/>
      <c r="C721" s="241"/>
      <c r="D721" s="241"/>
      <c r="E721" s="242"/>
      <c r="F721" s="9" t="s">
        <v>22</v>
      </c>
      <c r="G721" s="7">
        <v>0</v>
      </c>
    </row>
    <row r="722" spans="1:7" ht="30" customHeight="1" outlineLevel="1" x14ac:dyDescent="0.2">
      <c r="A722" s="11" t="s">
        <v>578</v>
      </c>
      <c r="B722" s="243"/>
      <c r="C722" s="241"/>
      <c r="D722" s="241"/>
      <c r="E722" s="242"/>
      <c r="F722" s="9" t="s">
        <v>22</v>
      </c>
      <c r="G722" s="150"/>
    </row>
    <row r="723" spans="1:7" ht="30" customHeight="1" outlineLevel="1" x14ac:dyDescent="0.2">
      <c r="A723" s="33"/>
      <c r="B723" s="243"/>
      <c r="C723" s="241"/>
      <c r="D723" s="241"/>
      <c r="E723" s="242"/>
      <c r="F723" s="9"/>
      <c r="G723" s="150"/>
    </row>
    <row r="724" spans="1:7" ht="30" customHeight="1" outlineLevel="1" x14ac:dyDescent="0.2">
      <c r="A724" s="157" t="s">
        <v>65</v>
      </c>
      <c r="B724" s="243"/>
      <c r="C724" s="241"/>
      <c r="D724" s="241"/>
      <c r="E724" s="242"/>
      <c r="F724" s="15"/>
      <c r="G724" s="7"/>
    </row>
    <row r="725" spans="1:7" ht="30" customHeight="1" outlineLevel="1" x14ac:dyDescent="0.2">
      <c r="A725" s="22" t="s">
        <v>63</v>
      </c>
      <c r="B725" s="243"/>
      <c r="C725" s="241"/>
      <c r="D725" s="241"/>
      <c r="E725" s="242"/>
      <c r="F725" s="138" t="s">
        <v>36</v>
      </c>
      <c r="G725" s="7"/>
    </row>
    <row r="726" spans="1:7" ht="30" customHeight="1" outlineLevel="1" x14ac:dyDescent="0.2">
      <c r="A726" s="22" t="s">
        <v>123</v>
      </c>
      <c r="B726" s="243"/>
      <c r="C726" s="241"/>
      <c r="D726" s="241"/>
      <c r="E726" s="242"/>
      <c r="F726" s="138" t="s">
        <v>36</v>
      </c>
      <c r="G726" s="164"/>
    </row>
    <row r="727" spans="1:7" ht="30" customHeight="1" outlineLevel="1" x14ac:dyDescent="0.2">
      <c r="A727" s="157"/>
      <c r="B727" s="243"/>
      <c r="C727" s="241"/>
      <c r="D727" s="241"/>
      <c r="E727" s="242"/>
      <c r="F727" s="15"/>
      <c r="G727" s="7"/>
    </row>
    <row r="728" spans="1:7" ht="30" customHeight="1" outlineLevel="1" x14ac:dyDescent="0.2">
      <c r="A728" s="14" t="s">
        <v>133</v>
      </c>
      <c r="B728" s="243"/>
      <c r="C728" s="241"/>
      <c r="D728" s="241"/>
      <c r="E728" s="242"/>
      <c r="G728" s="7"/>
    </row>
    <row r="729" spans="1:7" ht="30" customHeight="1" outlineLevel="1" x14ac:dyDescent="0.2">
      <c r="A729" s="5" t="s">
        <v>466</v>
      </c>
      <c r="B729" s="243"/>
      <c r="C729" s="241"/>
      <c r="D729" s="241"/>
      <c r="E729" s="242"/>
      <c r="F729" s="9" t="s">
        <v>36</v>
      </c>
      <c r="G729" s="25"/>
    </row>
    <row r="730" spans="1:7" ht="30" customHeight="1" outlineLevel="1" x14ac:dyDescent="0.2">
      <c r="A730" s="17"/>
      <c r="B730" s="243"/>
      <c r="C730" s="241"/>
      <c r="D730" s="241"/>
      <c r="E730" s="242"/>
      <c r="F730" s="104"/>
      <c r="G730" s="25"/>
    </row>
    <row r="731" spans="1:7" ht="66" customHeight="1" outlineLevel="1" x14ac:dyDescent="0.2">
      <c r="A731" s="251" t="s">
        <v>136</v>
      </c>
      <c r="B731" s="262"/>
      <c r="C731" s="262"/>
      <c r="D731" s="262"/>
      <c r="E731" s="262"/>
      <c r="F731" s="263"/>
      <c r="G731" s="13"/>
    </row>
    <row r="732" spans="1:7" ht="30" customHeight="1" x14ac:dyDescent="0.2">
      <c r="A732" s="5"/>
      <c r="B732" s="264"/>
      <c r="C732" s="265"/>
      <c r="D732" s="265"/>
      <c r="E732" s="266"/>
      <c r="F732" s="16"/>
      <c r="G732" s="7"/>
    </row>
    <row r="733" spans="1:7" ht="30" customHeight="1" x14ac:dyDescent="0.15">
      <c r="A733" s="321" t="s">
        <v>176</v>
      </c>
      <c r="B733" s="322"/>
      <c r="C733" s="135" t="s">
        <v>134</v>
      </c>
      <c r="D733" s="135" t="s">
        <v>36</v>
      </c>
      <c r="E733" s="323" t="s">
        <v>60</v>
      </c>
      <c r="F733" s="268"/>
      <c r="G733" s="137" t="s">
        <v>22</v>
      </c>
    </row>
    <row r="734" spans="1:7" ht="59.25" customHeight="1" x14ac:dyDescent="0.15">
      <c r="A734" s="324" t="s">
        <v>247</v>
      </c>
      <c r="B734" s="325"/>
      <c r="C734" s="325"/>
      <c r="D734" s="325"/>
      <c r="E734" s="325"/>
      <c r="F734" s="325"/>
      <c r="G734" s="326"/>
    </row>
    <row r="735" spans="1:7" s="168" customFormat="1" ht="30" customHeight="1" outlineLevel="1" x14ac:dyDescent="0.2">
      <c r="A735" s="165" t="s">
        <v>177</v>
      </c>
      <c r="B735" s="318" t="s">
        <v>226</v>
      </c>
      <c r="C735" s="319"/>
      <c r="D735" s="319"/>
      <c r="E735" s="320"/>
      <c r="F735" s="166" t="s">
        <v>61</v>
      </c>
      <c r="G735" s="167" t="s">
        <v>66</v>
      </c>
    </row>
    <row r="736" spans="1:7" ht="30" customHeight="1" outlineLevel="1" x14ac:dyDescent="0.2">
      <c r="A736" s="17" t="s">
        <v>491</v>
      </c>
      <c r="B736" s="243"/>
      <c r="C736" s="241"/>
      <c r="D736" s="241"/>
      <c r="E736" s="242"/>
      <c r="F736" s="9" t="s">
        <v>22</v>
      </c>
      <c r="G736" s="144">
        <f>IF(F736="Yes",250000,0)</f>
        <v>0</v>
      </c>
    </row>
    <row r="737" spans="1:7" ht="30" customHeight="1" outlineLevel="1" x14ac:dyDescent="0.2">
      <c r="A737" s="17"/>
      <c r="B737" s="243"/>
      <c r="C737" s="241"/>
      <c r="D737" s="241"/>
      <c r="E737" s="242"/>
      <c r="F737" s="9"/>
      <c r="G737" s="144"/>
    </row>
    <row r="738" spans="1:7" ht="66" customHeight="1" outlineLevel="1" x14ac:dyDescent="0.2">
      <c r="A738" s="251" t="s">
        <v>136</v>
      </c>
      <c r="B738" s="262"/>
      <c r="C738" s="262"/>
      <c r="D738" s="262"/>
      <c r="E738" s="262"/>
      <c r="F738" s="263"/>
      <c r="G738" s="13"/>
    </row>
    <row r="739" spans="1:7" ht="30" customHeight="1" x14ac:dyDescent="0.2">
      <c r="A739" s="5"/>
      <c r="B739" s="264"/>
      <c r="C739" s="265"/>
      <c r="D739" s="265"/>
      <c r="E739" s="266"/>
      <c r="F739" s="140"/>
      <c r="G739" s="144"/>
    </row>
    <row r="740" spans="1:7" ht="30" customHeight="1" x14ac:dyDescent="0.15">
      <c r="A740" s="105" t="s">
        <v>178</v>
      </c>
      <c r="B740" s="106"/>
      <c r="C740" s="135" t="s">
        <v>134</v>
      </c>
      <c r="D740" s="135" t="s">
        <v>36</v>
      </c>
      <c r="E740" s="141" t="s">
        <v>60</v>
      </c>
      <c r="F740" s="136"/>
      <c r="G740" s="137" t="s">
        <v>22</v>
      </c>
    </row>
    <row r="741" spans="1:7" ht="120" customHeight="1" x14ac:dyDescent="0.2">
      <c r="A741" s="315" t="s">
        <v>488</v>
      </c>
      <c r="B741" s="316"/>
      <c r="C741" s="316"/>
      <c r="D741" s="316"/>
      <c r="E741" s="316"/>
      <c r="F741" s="316"/>
      <c r="G741" s="317"/>
    </row>
    <row r="742" spans="1:7" s="128" customFormat="1" ht="30" customHeight="1" outlineLevel="1" x14ac:dyDescent="0.2">
      <c r="A742" s="165" t="s">
        <v>179</v>
      </c>
      <c r="B742" s="318" t="s">
        <v>226</v>
      </c>
      <c r="C742" s="319"/>
      <c r="D742" s="319"/>
      <c r="E742" s="320"/>
      <c r="F742" s="169" t="s">
        <v>61</v>
      </c>
      <c r="G742" s="167" t="s">
        <v>66</v>
      </c>
    </row>
    <row r="743" spans="1:7" s="128" customFormat="1" ht="30" customHeight="1" outlineLevel="1" x14ac:dyDescent="0.2">
      <c r="A743" s="157" t="s">
        <v>180</v>
      </c>
      <c r="B743" s="259"/>
      <c r="C743" s="260"/>
      <c r="D743" s="260"/>
      <c r="E743" s="261"/>
      <c r="F743" s="15"/>
      <c r="G743" s="149"/>
    </row>
    <row r="744" spans="1:7" ht="30" customHeight="1" outlineLevel="1" collapsed="1" x14ac:dyDescent="0.2">
      <c r="A744" s="17" t="s">
        <v>42</v>
      </c>
      <c r="B744" s="259"/>
      <c r="C744" s="260"/>
      <c r="D744" s="260"/>
      <c r="E744" s="261"/>
      <c r="F744" s="9" t="s">
        <v>22</v>
      </c>
      <c r="G744" s="144">
        <f>IF(F744="Yes",1,0)</f>
        <v>0</v>
      </c>
    </row>
    <row r="745" spans="1:7" ht="15" hidden="1" customHeight="1" outlineLevel="2" x14ac:dyDescent="0.2">
      <c r="A745" s="17" t="s">
        <v>183</v>
      </c>
      <c r="B745" s="259"/>
      <c r="C745" s="260"/>
      <c r="D745" s="260"/>
      <c r="E745" s="261"/>
      <c r="F745" s="9"/>
      <c r="G745" s="144">
        <f>IF(F744="Yes",50000,0)</f>
        <v>0</v>
      </c>
    </row>
    <row r="746" spans="1:7" ht="15" hidden="1" customHeight="1" outlineLevel="2" x14ac:dyDescent="0.2">
      <c r="A746" s="17" t="s">
        <v>181</v>
      </c>
      <c r="B746" s="259"/>
      <c r="C746" s="260"/>
      <c r="D746" s="260"/>
      <c r="E746" s="261"/>
      <c r="F746" s="9"/>
      <c r="G746" s="144">
        <f>IF(F744="Yes",25000,0)</f>
        <v>0</v>
      </c>
    </row>
    <row r="747" spans="1:7" ht="30" customHeight="1" outlineLevel="1" collapsed="1" x14ac:dyDescent="0.2">
      <c r="A747" s="17" t="s">
        <v>182</v>
      </c>
      <c r="B747" s="259"/>
      <c r="C747" s="260"/>
      <c r="D747" s="260"/>
      <c r="E747" s="261"/>
      <c r="F747" s="9" t="s">
        <v>22</v>
      </c>
      <c r="G747" s="144">
        <f>IF(F747="Yes",1,0)</f>
        <v>0</v>
      </c>
    </row>
    <row r="748" spans="1:7" ht="15" hidden="1" customHeight="1" outlineLevel="2" x14ac:dyDescent="0.2">
      <c r="A748" s="17" t="s">
        <v>183</v>
      </c>
      <c r="B748" s="259"/>
      <c r="C748" s="260"/>
      <c r="D748" s="260"/>
      <c r="E748" s="261"/>
      <c r="F748" s="9"/>
      <c r="G748" s="144">
        <f>IF(F747="Yes",110000,0)</f>
        <v>0</v>
      </c>
    </row>
    <row r="749" spans="1:7" ht="15" hidden="1" customHeight="1" outlineLevel="2" x14ac:dyDescent="0.2">
      <c r="A749" s="17" t="s">
        <v>181</v>
      </c>
      <c r="B749" s="259"/>
      <c r="C749" s="260"/>
      <c r="D749" s="260"/>
      <c r="E749" s="261"/>
      <c r="F749" s="9"/>
      <c r="G749" s="144">
        <f>IF(F747="Yes",67500,0)</f>
        <v>0</v>
      </c>
    </row>
    <row r="750" spans="1:7" ht="30" customHeight="1" outlineLevel="1" x14ac:dyDescent="0.2">
      <c r="A750" s="17"/>
      <c r="B750" s="259"/>
      <c r="C750" s="260"/>
      <c r="D750" s="260"/>
      <c r="E750" s="261"/>
      <c r="F750" s="9"/>
      <c r="G750" s="144"/>
    </row>
    <row r="751" spans="1:7" ht="66" customHeight="1" outlineLevel="1" x14ac:dyDescent="0.2">
      <c r="A751" s="251" t="s">
        <v>136</v>
      </c>
      <c r="B751" s="262"/>
      <c r="C751" s="262"/>
      <c r="D751" s="262"/>
      <c r="E751" s="262"/>
      <c r="F751" s="263"/>
      <c r="G751" s="13"/>
    </row>
    <row r="752" spans="1:7" ht="30" customHeight="1" x14ac:dyDescent="0.2">
      <c r="A752" s="5"/>
      <c r="B752" s="264"/>
      <c r="C752" s="265"/>
      <c r="D752" s="265"/>
      <c r="E752" s="266"/>
      <c r="F752" s="140"/>
      <c r="G752" s="144"/>
    </row>
    <row r="753" spans="1:7" ht="30" customHeight="1" x14ac:dyDescent="0.15">
      <c r="A753" s="267" t="s">
        <v>184</v>
      </c>
      <c r="B753" s="268"/>
      <c r="C753" s="135" t="s">
        <v>134</v>
      </c>
      <c r="D753" s="135" t="s">
        <v>36</v>
      </c>
      <c r="E753" s="141" t="s">
        <v>60</v>
      </c>
      <c r="F753" s="136"/>
      <c r="G753" s="137" t="s">
        <v>22</v>
      </c>
    </row>
    <row r="754" spans="1:7" ht="30" customHeight="1" outlineLevel="1" x14ac:dyDescent="0.2">
      <c r="A754" s="165" t="s">
        <v>179</v>
      </c>
      <c r="B754" s="247" t="s">
        <v>226</v>
      </c>
      <c r="C754" s="247"/>
      <c r="D754" s="247"/>
      <c r="E754" s="248"/>
      <c r="F754" s="166" t="s">
        <v>61</v>
      </c>
      <c r="G754" s="170" t="s">
        <v>66</v>
      </c>
    </row>
    <row r="755" spans="1:7" s="128" customFormat="1" ht="30" customHeight="1" outlineLevel="1" collapsed="1" x14ac:dyDescent="0.2">
      <c r="A755" s="157" t="s">
        <v>185</v>
      </c>
      <c r="B755" s="249"/>
      <c r="C755" s="249"/>
      <c r="D755" s="249"/>
      <c r="E755" s="250"/>
      <c r="F755" s="9" t="s">
        <v>22</v>
      </c>
      <c r="G755" s="13">
        <f>SUBTOTAL(9,G756:G765)</f>
        <v>0</v>
      </c>
    </row>
    <row r="756" spans="1:7" ht="30" hidden="1" customHeight="1" outlineLevel="2" x14ac:dyDescent="0.2">
      <c r="A756" s="17" t="s">
        <v>186</v>
      </c>
      <c r="B756" s="249"/>
      <c r="C756" s="249"/>
      <c r="D756" s="249"/>
      <c r="E756" s="250"/>
      <c r="F756" s="9" t="s">
        <v>22</v>
      </c>
      <c r="G756" s="7">
        <v>0</v>
      </c>
    </row>
    <row r="757" spans="1:7" ht="30" hidden="1" customHeight="1" outlineLevel="2" x14ac:dyDescent="0.2">
      <c r="A757" s="17" t="s">
        <v>188</v>
      </c>
      <c r="B757" s="249"/>
      <c r="C757" s="249"/>
      <c r="D757" s="249"/>
      <c r="E757" s="250"/>
      <c r="F757" s="9" t="s">
        <v>22</v>
      </c>
      <c r="G757" s="7">
        <v>0</v>
      </c>
    </row>
    <row r="758" spans="1:7" ht="30" hidden="1" customHeight="1" outlineLevel="2" x14ac:dyDescent="0.2">
      <c r="A758" s="17" t="s">
        <v>189</v>
      </c>
      <c r="B758" s="249"/>
      <c r="C758" s="249"/>
      <c r="D758" s="249"/>
      <c r="E758" s="250"/>
      <c r="F758" s="9" t="s">
        <v>22</v>
      </c>
      <c r="G758" s="7">
        <v>0</v>
      </c>
    </row>
    <row r="759" spans="1:7" ht="30" hidden="1" customHeight="1" outlineLevel="2" x14ac:dyDescent="0.2">
      <c r="A759" s="17" t="s">
        <v>190</v>
      </c>
      <c r="B759" s="249"/>
      <c r="C759" s="249"/>
      <c r="D759" s="249"/>
      <c r="E759" s="250"/>
      <c r="F759" s="9" t="s">
        <v>22</v>
      </c>
      <c r="G759" s="7">
        <v>0</v>
      </c>
    </row>
    <row r="760" spans="1:7" ht="30" hidden="1" customHeight="1" outlineLevel="2" x14ac:dyDescent="0.2">
      <c r="A760" s="17" t="s">
        <v>191</v>
      </c>
      <c r="B760" s="249"/>
      <c r="C760" s="249"/>
      <c r="D760" s="249"/>
      <c r="E760" s="250"/>
      <c r="F760" s="9" t="s">
        <v>22</v>
      </c>
      <c r="G760" s="7">
        <v>0</v>
      </c>
    </row>
    <row r="761" spans="1:7" ht="30" hidden="1" customHeight="1" outlineLevel="2" x14ac:dyDescent="0.2">
      <c r="A761" s="17" t="s">
        <v>192</v>
      </c>
      <c r="B761" s="249"/>
      <c r="C761" s="249"/>
      <c r="D761" s="249"/>
      <c r="E761" s="250"/>
      <c r="F761" s="9" t="s">
        <v>22</v>
      </c>
      <c r="G761" s="7">
        <v>0</v>
      </c>
    </row>
    <row r="762" spans="1:7" ht="30" hidden="1" customHeight="1" outlineLevel="2" x14ac:dyDescent="0.2">
      <c r="A762" s="17" t="s">
        <v>193</v>
      </c>
      <c r="B762" s="249"/>
      <c r="C762" s="249"/>
      <c r="D762" s="249"/>
      <c r="E762" s="250"/>
      <c r="F762" s="9" t="s">
        <v>22</v>
      </c>
      <c r="G762" s="7">
        <v>0</v>
      </c>
    </row>
    <row r="763" spans="1:7" ht="30" hidden="1" customHeight="1" outlineLevel="2" x14ac:dyDescent="0.2">
      <c r="A763" s="17" t="s">
        <v>194</v>
      </c>
      <c r="B763" s="249"/>
      <c r="C763" s="249"/>
      <c r="D763" s="249"/>
      <c r="E763" s="250"/>
      <c r="F763" s="9" t="s">
        <v>22</v>
      </c>
      <c r="G763" s="7">
        <v>0</v>
      </c>
    </row>
    <row r="764" spans="1:7" ht="30" hidden="1" customHeight="1" outlineLevel="2" x14ac:dyDescent="0.2">
      <c r="A764" s="17" t="s">
        <v>195</v>
      </c>
      <c r="B764" s="249"/>
      <c r="C764" s="249"/>
      <c r="D764" s="249"/>
      <c r="E764" s="250"/>
      <c r="F764" s="9" t="s">
        <v>22</v>
      </c>
      <c r="G764" s="7">
        <v>0</v>
      </c>
    </row>
    <row r="765" spans="1:7" ht="30" hidden="1" customHeight="1" outlineLevel="2" x14ac:dyDescent="0.2">
      <c r="A765" s="17" t="s">
        <v>196</v>
      </c>
      <c r="B765" s="249"/>
      <c r="C765" s="249"/>
      <c r="D765" s="249"/>
      <c r="E765" s="250"/>
      <c r="F765" s="9" t="s">
        <v>22</v>
      </c>
      <c r="G765" s="7">
        <v>0</v>
      </c>
    </row>
    <row r="766" spans="1:7" ht="11.25" customHeight="1" outlineLevel="1" x14ac:dyDescent="0.2">
      <c r="A766" s="17"/>
      <c r="B766" s="249"/>
      <c r="C766" s="249"/>
      <c r="D766" s="249"/>
      <c r="E766" s="250"/>
      <c r="F766" s="9"/>
      <c r="G766" s="7"/>
    </row>
    <row r="767" spans="1:7" s="128" customFormat="1" ht="30" customHeight="1" outlineLevel="1" collapsed="1" x14ac:dyDescent="0.2">
      <c r="A767" s="17" t="s">
        <v>187</v>
      </c>
      <c r="B767" s="235"/>
      <c r="C767" s="235"/>
      <c r="D767" s="235"/>
      <c r="E767" s="236"/>
      <c r="F767" s="9" t="s">
        <v>22</v>
      </c>
      <c r="G767" s="7">
        <f>SUBTOTAL(9,G768:G798)</f>
        <v>0</v>
      </c>
    </row>
    <row r="768" spans="1:7" ht="30" hidden="1" customHeight="1" outlineLevel="2" x14ac:dyDescent="0.2">
      <c r="A768" s="17" t="s">
        <v>197</v>
      </c>
      <c r="B768" s="249"/>
      <c r="C768" s="249"/>
      <c r="D768" s="249"/>
      <c r="E768" s="250"/>
      <c r="F768" s="9" t="s">
        <v>22</v>
      </c>
      <c r="G768" s="7">
        <v>0</v>
      </c>
    </row>
    <row r="769" spans="1:7" ht="30" hidden="1" customHeight="1" outlineLevel="2" x14ac:dyDescent="0.2">
      <c r="A769" s="17" t="s">
        <v>198</v>
      </c>
      <c r="B769" s="249"/>
      <c r="C769" s="249"/>
      <c r="D769" s="249"/>
      <c r="E769" s="250"/>
      <c r="F769" s="9" t="s">
        <v>22</v>
      </c>
      <c r="G769" s="7">
        <v>0</v>
      </c>
    </row>
    <row r="770" spans="1:7" ht="30" hidden="1" customHeight="1" outlineLevel="2" x14ac:dyDescent="0.2">
      <c r="A770" s="17" t="s">
        <v>199</v>
      </c>
      <c r="B770" s="249"/>
      <c r="C770" s="249"/>
      <c r="D770" s="249"/>
      <c r="E770" s="250"/>
      <c r="F770" s="9" t="s">
        <v>22</v>
      </c>
      <c r="G770" s="7">
        <v>0</v>
      </c>
    </row>
    <row r="771" spans="1:7" ht="30" hidden="1" customHeight="1" outlineLevel="2" x14ac:dyDescent="0.2">
      <c r="A771" s="17" t="s">
        <v>200</v>
      </c>
      <c r="B771" s="249"/>
      <c r="C771" s="249"/>
      <c r="D771" s="249"/>
      <c r="E771" s="250"/>
      <c r="F771" s="9" t="s">
        <v>22</v>
      </c>
      <c r="G771" s="7">
        <v>0</v>
      </c>
    </row>
    <row r="772" spans="1:7" ht="30" hidden="1" customHeight="1" outlineLevel="2" x14ac:dyDescent="0.2">
      <c r="A772" s="17" t="s">
        <v>233</v>
      </c>
      <c r="B772" s="249"/>
      <c r="C772" s="249"/>
      <c r="D772" s="249"/>
      <c r="E772" s="250"/>
      <c r="F772" s="9" t="s">
        <v>22</v>
      </c>
      <c r="G772" s="7">
        <v>0</v>
      </c>
    </row>
    <row r="773" spans="1:7" ht="30" hidden="1" customHeight="1" outlineLevel="2" x14ac:dyDescent="0.2">
      <c r="A773" s="17" t="s">
        <v>201</v>
      </c>
      <c r="B773" s="249"/>
      <c r="C773" s="249"/>
      <c r="D773" s="249"/>
      <c r="E773" s="250"/>
      <c r="F773" s="9" t="s">
        <v>22</v>
      </c>
      <c r="G773" s="7">
        <v>0</v>
      </c>
    </row>
    <row r="774" spans="1:7" ht="30" hidden="1" customHeight="1" outlineLevel="2" x14ac:dyDescent="0.2">
      <c r="A774" s="17" t="s">
        <v>202</v>
      </c>
      <c r="B774" s="249"/>
      <c r="C774" s="249"/>
      <c r="D774" s="249"/>
      <c r="E774" s="250"/>
      <c r="F774" s="9" t="s">
        <v>22</v>
      </c>
      <c r="G774" s="7">
        <v>0</v>
      </c>
    </row>
    <row r="775" spans="1:7" ht="30" hidden="1" customHeight="1" outlineLevel="2" x14ac:dyDescent="0.2">
      <c r="A775" s="17" t="s">
        <v>203</v>
      </c>
      <c r="B775" s="249"/>
      <c r="C775" s="249"/>
      <c r="D775" s="249"/>
      <c r="E775" s="250"/>
      <c r="F775" s="9" t="s">
        <v>22</v>
      </c>
      <c r="G775" s="7">
        <v>0</v>
      </c>
    </row>
    <row r="776" spans="1:7" ht="30" hidden="1" customHeight="1" outlineLevel="2" x14ac:dyDescent="0.2">
      <c r="A776" s="17" t="s">
        <v>204</v>
      </c>
      <c r="B776" s="249"/>
      <c r="C776" s="249"/>
      <c r="D776" s="249"/>
      <c r="E776" s="250"/>
      <c r="F776" s="9" t="s">
        <v>22</v>
      </c>
      <c r="G776" s="7">
        <v>0</v>
      </c>
    </row>
    <row r="777" spans="1:7" ht="30" hidden="1" customHeight="1" outlineLevel="2" x14ac:dyDescent="0.2">
      <c r="A777" s="17" t="s">
        <v>205</v>
      </c>
      <c r="B777" s="249"/>
      <c r="C777" s="249"/>
      <c r="D777" s="249"/>
      <c r="E777" s="250"/>
      <c r="F777" s="9" t="s">
        <v>22</v>
      </c>
      <c r="G777" s="7">
        <v>0</v>
      </c>
    </row>
    <row r="778" spans="1:7" ht="30" hidden="1" customHeight="1" outlineLevel="2" x14ac:dyDescent="0.2">
      <c r="A778" s="17" t="s">
        <v>206</v>
      </c>
      <c r="B778" s="249"/>
      <c r="C778" s="249"/>
      <c r="D778" s="249"/>
      <c r="E778" s="250"/>
      <c r="F778" s="9" t="s">
        <v>22</v>
      </c>
      <c r="G778" s="7">
        <v>0</v>
      </c>
    </row>
    <row r="779" spans="1:7" ht="30" hidden="1" customHeight="1" outlineLevel="2" x14ac:dyDescent="0.2">
      <c r="A779" s="17" t="s">
        <v>207</v>
      </c>
      <c r="B779" s="249"/>
      <c r="C779" s="249"/>
      <c r="D779" s="249"/>
      <c r="E779" s="250"/>
      <c r="F779" s="9" t="s">
        <v>22</v>
      </c>
      <c r="G779" s="7">
        <v>0</v>
      </c>
    </row>
    <row r="780" spans="1:7" ht="30" hidden="1" customHeight="1" outlineLevel="2" x14ac:dyDescent="0.2">
      <c r="A780" s="17" t="s">
        <v>208</v>
      </c>
      <c r="B780" s="249"/>
      <c r="C780" s="249"/>
      <c r="D780" s="249"/>
      <c r="E780" s="250"/>
      <c r="F780" s="9" t="s">
        <v>22</v>
      </c>
      <c r="G780" s="7">
        <v>0</v>
      </c>
    </row>
    <row r="781" spans="1:7" ht="30" hidden="1" customHeight="1" outlineLevel="2" x14ac:dyDescent="0.2">
      <c r="A781" s="17" t="s">
        <v>209</v>
      </c>
      <c r="B781" s="249"/>
      <c r="C781" s="249"/>
      <c r="D781" s="249"/>
      <c r="E781" s="250"/>
      <c r="F781" s="9" t="s">
        <v>22</v>
      </c>
      <c r="G781" s="7"/>
    </row>
    <row r="782" spans="1:7" ht="30" hidden="1" customHeight="1" outlineLevel="2" x14ac:dyDescent="0.2">
      <c r="A782" s="33" t="s">
        <v>210</v>
      </c>
      <c r="B782" s="235"/>
      <c r="C782" s="235"/>
      <c r="D782" s="235"/>
      <c r="E782" s="236"/>
      <c r="F782" s="171" t="s">
        <v>211</v>
      </c>
      <c r="G782" s="7">
        <v>0</v>
      </c>
    </row>
    <row r="783" spans="1:7" ht="30" hidden="1" customHeight="1" outlineLevel="2" x14ac:dyDescent="0.2">
      <c r="A783" s="17" t="s">
        <v>212</v>
      </c>
      <c r="B783" s="249"/>
      <c r="C783" s="249"/>
      <c r="D783" s="249"/>
      <c r="E783" s="250"/>
      <c r="F783" s="9" t="s">
        <v>22</v>
      </c>
      <c r="G783" s="7">
        <v>0</v>
      </c>
    </row>
    <row r="784" spans="1:7" ht="30" hidden="1" customHeight="1" outlineLevel="2" x14ac:dyDescent="0.2">
      <c r="A784" s="17" t="s">
        <v>213</v>
      </c>
      <c r="B784" s="249"/>
      <c r="C784" s="249"/>
      <c r="D784" s="249"/>
      <c r="E784" s="250"/>
      <c r="F784" s="9" t="s">
        <v>22</v>
      </c>
      <c r="G784" s="7">
        <v>0</v>
      </c>
    </row>
    <row r="785" spans="1:7" ht="30" hidden="1" customHeight="1" outlineLevel="2" x14ac:dyDescent="0.2">
      <c r="A785" s="17" t="s">
        <v>214</v>
      </c>
      <c r="B785" s="249"/>
      <c r="C785" s="249"/>
      <c r="D785" s="249"/>
      <c r="E785" s="250"/>
      <c r="F785" s="9" t="s">
        <v>22</v>
      </c>
      <c r="G785" s="7">
        <v>0</v>
      </c>
    </row>
    <row r="786" spans="1:7" ht="30" hidden="1" customHeight="1" outlineLevel="2" x14ac:dyDescent="0.2">
      <c r="A786" s="17" t="s">
        <v>215</v>
      </c>
      <c r="B786" s="249"/>
      <c r="C786" s="249"/>
      <c r="D786" s="249"/>
      <c r="E786" s="250"/>
      <c r="F786" s="9" t="s">
        <v>22</v>
      </c>
      <c r="G786" s="7">
        <v>0</v>
      </c>
    </row>
    <row r="787" spans="1:7" ht="30" hidden="1" customHeight="1" outlineLevel="2" x14ac:dyDescent="0.2">
      <c r="A787" s="17" t="s">
        <v>216</v>
      </c>
      <c r="B787" s="249"/>
      <c r="C787" s="249"/>
      <c r="D787" s="249"/>
      <c r="E787" s="250"/>
      <c r="F787" s="9" t="s">
        <v>22</v>
      </c>
      <c r="G787" s="7">
        <v>0</v>
      </c>
    </row>
    <row r="788" spans="1:7" ht="30" hidden="1" customHeight="1" outlineLevel="2" x14ac:dyDescent="0.2">
      <c r="A788" s="17" t="s">
        <v>217</v>
      </c>
      <c r="B788" s="249"/>
      <c r="C788" s="249"/>
      <c r="D788" s="249"/>
      <c r="E788" s="250"/>
      <c r="F788" s="9" t="s">
        <v>22</v>
      </c>
      <c r="G788" s="7">
        <v>0</v>
      </c>
    </row>
    <row r="789" spans="1:7" ht="30" hidden="1" customHeight="1" outlineLevel="2" x14ac:dyDescent="0.2">
      <c r="A789" s="17" t="s">
        <v>218</v>
      </c>
      <c r="B789" s="249"/>
      <c r="C789" s="249"/>
      <c r="D789" s="249"/>
      <c r="E789" s="250"/>
      <c r="F789" s="9" t="s">
        <v>22</v>
      </c>
      <c r="G789" s="7">
        <v>0</v>
      </c>
    </row>
    <row r="790" spans="1:7" ht="30" hidden="1" customHeight="1" outlineLevel="2" x14ac:dyDescent="0.2">
      <c r="A790" s="17" t="s">
        <v>219</v>
      </c>
      <c r="B790" s="249"/>
      <c r="C790" s="249"/>
      <c r="D790" s="249"/>
      <c r="E790" s="250"/>
      <c r="F790" s="9" t="s">
        <v>22</v>
      </c>
      <c r="G790" s="7">
        <v>0</v>
      </c>
    </row>
    <row r="791" spans="1:7" ht="30" hidden="1" customHeight="1" outlineLevel="2" x14ac:dyDescent="0.2">
      <c r="A791" s="17" t="s">
        <v>220</v>
      </c>
      <c r="B791" s="249"/>
      <c r="C791" s="249"/>
      <c r="D791" s="249"/>
      <c r="E791" s="250"/>
      <c r="F791" s="9" t="s">
        <v>22</v>
      </c>
      <c r="G791" s="7">
        <v>0</v>
      </c>
    </row>
    <row r="792" spans="1:7" ht="30" hidden="1" customHeight="1" outlineLevel="2" x14ac:dyDescent="0.2">
      <c r="A792" s="17" t="s">
        <v>221</v>
      </c>
      <c r="B792" s="235"/>
      <c r="C792" s="235"/>
      <c r="D792" s="235"/>
      <c r="E792" s="236"/>
      <c r="F792" s="9" t="s">
        <v>323</v>
      </c>
      <c r="G792" s="7"/>
    </row>
    <row r="793" spans="1:7" ht="30" hidden="1" customHeight="1" outlineLevel="2" x14ac:dyDescent="0.2">
      <c r="A793" s="33" t="s">
        <v>316</v>
      </c>
      <c r="B793" s="241"/>
      <c r="C793" s="241"/>
      <c r="D793" s="241"/>
      <c r="E793" s="242"/>
      <c r="F793" s="148" t="str">
        <f>IF(F792="Group J","No","Yes")</f>
        <v>No</v>
      </c>
      <c r="G793" s="7"/>
    </row>
    <row r="794" spans="1:7" ht="30" hidden="1" customHeight="1" outlineLevel="2" x14ac:dyDescent="0.2">
      <c r="A794" s="172" t="s">
        <v>317</v>
      </c>
      <c r="B794" s="235"/>
      <c r="C794" s="235"/>
      <c r="D794" s="235"/>
      <c r="E794" s="236"/>
      <c r="F794" s="9" t="s">
        <v>22</v>
      </c>
      <c r="G794" s="7"/>
    </row>
    <row r="795" spans="1:7" ht="30" hidden="1" customHeight="1" outlineLevel="2" x14ac:dyDescent="0.2">
      <c r="A795" s="33" t="s">
        <v>222</v>
      </c>
      <c r="B795" s="235"/>
      <c r="C795" s="235"/>
      <c r="D795" s="235"/>
      <c r="E795" s="236"/>
      <c r="F795" s="9" t="s">
        <v>457</v>
      </c>
      <c r="G795" s="7"/>
    </row>
    <row r="796" spans="1:7" ht="30" hidden="1" customHeight="1" outlineLevel="2" x14ac:dyDescent="0.2">
      <c r="A796" s="17" t="s">
        <v>223</v>
      </c>
      <c r="B796" s="249"/>
      <c r="C796" s="249"/>
      <c r="D796" s="249"/>
      <c r="E796" s="250"/>
      <c r="F796" s="9" t="s">
        <v>22</v>
      </c>
      <c r="G796" s="7">
        <v>0</v>
      </c>
    </row>
    <row r="797" spans="1:7" ht="30" hidden="1" customHeight="1" outlineLevel="2" x14ac:dyDescent="0.2">
      <c r="A797" s="17" t="s">
        <v>224</v>
      </c>
      <c r="B797" s="249"/>
      <c r="C797" s="249"/>
      <c r="D797" s="249"/>
      <c r="E797" s="250"/>
      <c r="F797" s="9" t="s">
        <v>22</v>
      </c>
      <c r="G797" s="7">
        <v>0</v>
      </c>
    </row>
    <row r="798" spans="1:7" ht="30" hidden="1" customHeight="1" outlineLevel="2" x14ac:dyDescent="0.2">
      <c r="A798" s="17" t="s">
        <v>225</v>
      </c>
      <c r="B798" s="249"/>
      <c r="C798" s="249"/>
      <c r="D798" s="249"/>
      <c r="E798" s="250"/>
      <c r="F798" s="9" t="s">
        <v>22</v>
      </c>
      <c r="G798" s="7">
        <v>0</v>
      </c>
    </row>
    <row r="799" spans="1:7" ht="30" hidden="1" customHeight="1" outlineLevel="2" x14ac:dyDescent="0.2">
      <c r="A799" s="240"/>
      <c r="B799" s="241"/>
      <c r="C799" s="241"/>
      <c r="D799" s="241"/>
      <c r="E799" s="241"/>
      <c r="F799" s="242"/>
      <c r="G799" s="7"/>
    </row>
    <row r="800" spans="1:7" ht="66" customHeight="1" outlineLevel="1" x14ac:dyDescent="0.2">
      <c r="A800" s="251" t="s">
        <v>136</v>
      </c>
      <c r="B800" s="252"/>
      <c r="C800" s="252"/>
      <c r="D800" s="252"/>
      <c r="E800" s="252"/>
      <c r="F800" s="252"/>
      <c r="G800" s="13"/>
    </row>
    <row r="801" spans="1:7" ht="30" customHeight="1" thickBot="1" x14ac:dyDescent="0.25">
      <c r="A801" s="17"/>
      <c r="B801" s="221"/>
      <c r="C801" s="221"/>
      <c r="D801" s="221"/>
      <c r="E801" s="222"/>
      <c r="F801" s="173"/>
      <c r="G801" s="144"/>
    </row>
    <row r="802" spans="1:7" ht="30" customHeight="1" x14ac:dyDescent="0.15">
      <c r="A802" s="253" t="s">
        <v>124</v>
      </c>
      <c r="B802" s="254"/>
      <c r="C802" s="254"/>
      <c r="D802" s="254"/>
      <c r="E802" s="254"/>
      <c r="F802" s="254"/>
      <c r="G802" s="255"/>
    </row>
    <row r="803" spans="1:7" ht="30" customHeight="1" x14ac:dyDescent="0.2">
      <c r="A803" s="2" t="s">
        <v>125</v>
      </c>
      <c r="B803" s="256"/>
      <c r="C803" s="257"/>
      <c r="D803" s="258"/>
      <c r="E803" s="15" t="s">
        <v>133</v>
      </c>
      <c r="F803" s="15" t="s">
        <v>61</v>
      </c>
      <c r="G803" s="29" t="s">
        <v>126</v>
      </c>
    </row>
    <row r="804" spans="1:7" ht="30" customHeight="1" x14ac:dyDescent="0.2">
      <c r="A804" s="17" t="s">
        <v>490</v>
      </c>
      <c r="B804" s="243"/>
      <c r="C804" s="241"/>
      <c r="D804" s="242"/>
      <c r="E804" s="9" t="s">
        <v>36</v>
      </c>
      <c r="F804" s="9" t="s">
        <v>22</v>
      </c>
      <c r="G804" s="151" t="s">
        <v>22</v>
      </c>
    </row>
    <row r="805" spans="1:7" ht="30" customHeight="1" x14ac:dyDescent="0.2">
      <c r="A805" s="17" t="s">
        <v>503</v>
      </c>
      <c r="B805" s="243"/>
      <c r="C805" s="241"/>
      <c r="D805" s="242"/>
      <c r="E805" s="9" t="s">
        <v>36</v>
      </c>
      <c r="F805" s="9" t="s">
        <v>22</v>
      </c>
      <c r="G805" s="151" t="s">
        <v>22</v>
      </c>
    </row>
    <row r="806" spans="1:7" ht="30" customHeight="1" x14ac:dyDescent="0.2">
      <c r="A806" s="17" t="s">
        <v>499</v>
      </c>
      <c r="B806" s="243"/>
      <c r="C806" s="241"/>
      <c r="D806" s="242"/>
      <c r="E806" s="9" t="s">
        <v>36</v>
      </c>
      <c r="F806" s="9" t="s">
        <v>22</v>
      </c>
      <c r="G806" s="151" t="s">
        <v>22</v>
      </c>
    </row>
    <row r="807" spans="1:7" ht="30" customHeight="1" x14ac:dyDescent="0.2">
      <c r="A807" s="17" t="s">
        <v>128</v>
      </c>
      <c r="B807" s="243"/>
      <c r="C807" s="241"/>
      <c r="D807" s="242"/>
      <c r="E807" s="9" t="s">
        <v>36</v>
      </c>
      <c r="F807" s="9" t="s">
        <v>22</v>
      </c>
      <c r="G807" s="151" t="s">
        <v>22</v>
      </c>
    </row>
    <row r="808" spans="1:7" ht="30" customHeight="1" x14ac:dyDescent="0.2">
      <c r="A808" s="17" t="s">
        <v>500</v>
      </c>
      <c r="B808" s="243"/>
      <c r="C808" s="241"/>
      <c r="D808" s="242"/>
      <c r="E808" s="9" t="s">
        <v>36</v>
      </c>
      <c r="F808" s="9" t="s">
        <v>22</v>
      </c>
      <c r="G808" s="151" t="s">
        <v>22</v>
      </c>
    </row>
    <row r="809" spans="1:7" ht="30" customHeight="1" x14ac:dyDescent="0.2">
      <c r="A809" s="17" t="s">
        <v>501</v>
      </c>
      <c r="B809" s="243"/>
      <c r="C809" s="241"/>
      <c r="D809" s="242"/>
      <c r="E809" s="9" t="s">
        <v>36</v>
      </c>
      <c r="F809" s="9" t="s">
        <v>22</v>
      </c>
      <c r="G809" s="151" t="s">
        <v>22</v>
      </c>
    </row>
    <row r="810" spans="1:7" ht="30" customHeight="1" x14ac:dyDescent="0.2">
      <c r="A810" s="17" t="s">
        <v>502</v>
      </c>
      <c r="B810" s="243"/>
      <c r="C810" s="241"/>
      <c r="D810" s="242"/>
      <c r="E810" s="9" t="s">
        <v>36</v>
      </c>
      <c r="F810" s="9" t="s">
        <v>22</v>
      </c>
      <c r="G810" s="151" t="s">
        <v>22</v>
      </c>
    </row>
    <row r="811" spans="1:7" ht="30" customHeight="1" thickBot="1" x14ac:dyDescent="0.25">
      <c r="A811" s="17"/>
      <c r="B811" s="244"/>
      <c r="C811" s="245"/>
      <c r="D811" s="246"/>
      <c r="E811" s="9"/>
      <c r="F811" s="9"/>
      <c r="G811" s="7"/>
    </row>
    <row r="812" spans="1:7" ht="30" hidden="1" customHeight="1" thickBot="1" x14ac:dyDescent="0.2">
      <c r="A812" s="237" t="s">
        <v>240</v>
      </c>
      <c r="B812" s="238"/>
      <c r="C812" s="238"/>
      <c r="D812" s="238"/>
      <c r="E812" s="238"/>
      <c r="F812" s="238"/>
      <c r="G812" s="239"/>
    </row>
    <row r="813" spans="1:7" ht="30" customHeight="1" outlineLevel="1" x14ac:dyDescent="0.2">
      <c r="A813" s="174" t="s">
        <v>58</v>
      </c>
      <c r="B813" s="175"/>
      <c r="C813" s="176"/>
      <c r="D813" s="177"/>
      <c r="E813" s="176"/>
      <c r="F813" s="178"/>
      <c r="G813" s="179">
        <v>0</v>
      </c>
    </row>
    <row r="814" spans="1:7" ht="30" customHeight="1" outlineLevel="1" x14ac:dyDescent="0.2">
      <c r="A814" s="180" t="s">
        <v>238</v>
      </c>
      <c r="B814" s="181"/>
      <c r="C814" s="182"/>
      <c r="D814" s="183"/>
      <c r="E814" s="182"/>
      <c r="F814" s="184"/>
      <c r="G814" s="185">
        <v>0</v>
      </c>
    </row>
    <row r="815" spans="1:7" ht="30" customHeight="1" outlineLevel="1" x14ac:dyDescent="0.2">
      <c r="A815" s="180" t="s">
        <v>464</v>
      </c>
      <c r="B815" s="181"/>
      <c r="C815" s="182"/>
      <c r="D815" s="183"/>
      <c r="E815" s="182"/>
      <c r="F815" s="184"/>
      <c r="G815" s="185">
        <v>0</v>
      </c>
    </row>
    <row r="816" spans="1:7" ht="30" customHeight="1" outlineLevel="1" x14ac:dyDescent="0.2">
      <c r="A816" s="180" t="s">
        <v>164</v>
      </c>
      <c r="B816" s="186"/>
      <c r="C816" s="182"/>
      <c r="D816" s="183"/>
      <c r="E816" s="182"/>
      <c r="F816" s="187"/>
      <c r="G816" s="185">
        <v>0</v>
      </c>
    </row>
    <row r="817" spans="1:9" ht="30" customHeight="1" outlineLevel="1" x14ac:dyDescent="0.2">
      <c r="A817" s="180" t="s">
        <v>239</v>
      </c>
      <c r="B817" s="186"/>
      <c r="C817" s="182"/>
      <c r="D817" s="183"/>
      <c r="E817" s="182"/>
      <c r="F817" s="184"/>
      <c r="G817" s="185">
        <v>0</v>
      </c>
    </row>
    <row r="818" spans="1:9" ht="30" customHeight="1" outlineLevel="1" thickBot="1" x14ac:dyDescent="0.25">
      <c r="A818" s="180" t="s">
        <v>160</v>
      </c>
      <c r="B818" s="186"/>
      <c r="C818" s="182"/>
      <c r="D818" s="183"/>
      <c r="E818" s="182"/>
      <c r="F818" s="184"/>
      <c r="G818" s="188">
        <f>SUM(G813:G817)</f>
        <v>0</v>
      </c>
    </row>
    <row r="819" spans="1:9" ht="10.5" hidden="1" customHeight="1" x14ac:dyDescent="0.2">
      <c r="A819" s="274"/>
      <c r="B819" s="260"/>
      <c r="C819" s="260"/>
      <c r="D819" s="260"/>
      <c r="E819" s="260"/>
      <c r="F819" s="260"/>
      <c r="G819" s="275"/>
    </row>
    <row r="820" spans="1:9" ht="30" customHeight="1" outlineLevel="1" thickTop="1" x14ac:dyDescent="0.2">
      <c r="A820" s="180" t="s">
        <v>59</v>
      </c>
      <c r="B820" s="186"/>
      <c r="C820" s="182"/>
      <c r="D820" s="183"/>
      <c r="E820" s="182"/>
      <c r="F820" s="184"/>
      <c r="G820" s="185">
        <v>0</v>
      </c>
    </row>
    <row r="821" spans="1:9" ht="30" customHeight="1" outlineLevel="1" x14ac:dyDescent="0.2">
      <c r="A821" s="180" t="s">
        <v>241</v>
      </c>
      <c r="B821" s="186"/>
      <c r="C821" s="182"/>
      <c r="D821" s="183"/>
      <c r="E821" s="182"/>
      <c r="F821" s="187"/>
      <c r="G821" s="185">
        <v>0</v>
      </c>
      <c r="I821" s="8" t="str">
        <f>A821</f>
        <v xml:space="preserve">MONTHLY SASRIA </v>
      </c>
    </row>
    <row r="822" spans="1:9" ht="30" customHeight="1" outlineLevel="1" x14ac:dyDescent="0.2">
      <c r="A822" s="180" t="s">
        <v>465</v>
      </c>
      <c r="B822" s="181"/>
      <c r="C822" s="182"/>
      <c r="D822" s="183"/>
      <c r="E822" s="182"/>
      <c r="F822" s="184"/>
      <c r="G822" s="185">
        <v>0</v>
      </c>
    </row>
    <row r="823" spans="1:9" ht="30" customHeight="1" outlineLevel="1" x14ac:dyDescent="0.2">
      <c r="A823" s="180" t="s">
        <v>163</v>
      </c>
      <c r="B823" s="186"/>
      <c r="C823" s="182"/>
      <c r="D823" s="183"/>
      <c r="E823" s="182"/>
      <c r="F823" s="187"/>
      <c r="G823" s="185">
        <v>0</v>
      </c>
    </row>
    <row r="824" spans="1:9" ht="30" customHeight="1" outlineLevel="1" x14ac:dyDescent="0.2">
      <c r="A824" s="180" t="s">
        <v>237</v>
      </c>
      <c r="B824" s="186"/>
      <c r="C824" s="182"/>
      <c r="D824" s="189"/>
      <c r="E824" s="182"/>
      <c r="F824" s="182"/>
      <c r="G824" s="185">
        <v>0</v>
      </c>
    </row>
    <row r="825" spans="1:9" ht="30" customHeight="1" outlineLevel="1" thickBot="1" x14ac:dyDescent="0.25">
      <c r="A825" s="180" t="s">
        <v>131</v>
      </c>
      <c r="B825" s="186"/>
      <c r="C825" s="182"/>
      <c r="D825" s="183"/>
      <c r="E825" s="182"/>
      <c r="F825" s="184"/>
      <c r="G825" s="188">
        <f>SUM(G820:G824)</f>
        <v>0</v>
      </c>
    </row>
    <row r="826" spans="1:9" ht="13.5" hidden="1" customHeight="1" thickBot="1" x14ac:dyDescent="0.25">
      <c r="A826" s="180"/>
      <c r="B826" s="186"/>
      <c r="C826" s="182"/>
      <c r="D826" s="183"/>
      <c r="E826" s="182"/>
      <c r="F826" s="184"/>
      <c r="G826" s="185"/>
    </row>
    <row r="827" spans="1:9" ht="30" customHeight="1" thickTop="1" x14ac:dyDescent="0.15">
      <c r="A827" s="253" t="s">
        <v>130</v>
      </c>
      <c r="B827" s="254"/>
      <c r="C827" s="254"/>
      <c r="D827" s="254"/>
      <c r="E827" s="309"/>
      <c r="F827" s="310" t="s">
        <v>159</v>
      </c>
      <c r="G827" s="311"/>
    </row>
    <row r="828" spans="1:9" ht="35.25" customHeight="1" x14ac:dyDescent="0.2">
      <c r="A828" s="312" t="s">
        <v>158</v>
      </c>
      <c r="B828" s="313"/>
      <c r="C828" s="313"/>
      <c r="D828" s="313"/>
      <c r="E828" s="314"/>
      <c r="F828" s="301" t="s">
        <v>36</v>
      </c>
      <c r="G828" s="302"/>
    </row>
    <row r="829" spans="1:9" ht="35.25" customHeight="1" x14ac:dyDescent="0.2">
      <c r="A829" s="276" t="s">
        <v>248</v>
      </c>
      <c r="B829" s="277"/>
      <c r="C829" s="277"/>
      <c r="D829" s="277"/>
      <c r="E829" s="278"/>
      <c r="F829" s="301" t="s">
        <v>22</v>
      </c>
      <c r="G829" s="302"/>
    </row>
    <row r="830" spans="1:9" ht="35.25" customHeight="1" x14ac:dyDescent="0.15">
      <c r="A830" s="279"/>
      <c r="B830" s="280"/>
      <c r="C830" s="280"/>
      <c r="D830" s="280"/>
      <c r="E830" s="280"/>
      <c r="F830" s="280"/>
      <c r="G830" s="281"/>
    </row>
    <row r="831" spans="1:9" ht="35.25" customHeight="1" x14ac:dyDescent="0.15">
      <c r="A831" s="282"/>
      <c r="B831" s="283"/>
      <c r="C831" s="283"/>
      <c r="D831" s="283"/>
      <c r="E831" s="283"/>
      <c r="F831" s="283"/>
      <c r="G831" s="284"/>
    </row>
    <row r="832" spans="1:9" ht="37.5" customHeight="1" x14ac:dyDescent="0.15">
      <c r="A832" s="285" t="s">
        <v>234</v>
      </c>
      <c r="B832" s="286"/>
      <c r="C832" s="286"/>
      <c r="D832" s="286"/>
      <c r="E832" s="286"/>
      <c r="F832" s="286"/>
      <c r="G832" s="287"/>
    </row>
    <row r="833" spans="1:7" ht="30" customHeight="1" x14ac:dyDescent="0.15">
      <c r="A833" s="288" t="s">
        <v>235</v>
      </c>
      <c r="B833" s="289"/>
      <c r="C833" s="289"/>
      <c r="D833" s="289"/>
      <c r="E833" s="289"/>
      <c r="F833" s="289"/>
      <c r="G833" s="290"/>
    </row>
    <row r="834" spans="1:7" ht="39.75" customHeight="1" x14ac:dyDescent="0.15">
      <c r="A834" s="288" t="s">
        <v>236</v>
      </c>
      <c r="B834" s="289"/>
      <c r="C834" s="289"/>
      <c r="D834" s="289"/>
      <c r="E834" s="289"/>
      <c r="F834" s="289"/>
      <c r="G834" s="290"/>
    </row>
    <row r="835" spans="1:7" ht="63" customHeight="1" x14ac:dyDescent="0.15">
      <c r="A835" s="306" t="s">
        <v>459</v>
      </c>
      <c r="B835" s="307"/>
      <c r="C835" s="307"/>
      <c r="D835" s="307"/>
      <c r="E835" s="307"/>
      <c r="F835" s="307"/>
      <c r="G835" s="308"/>
    </row>
    <row r="836" spans="1:7" ht="30" customHeight="1" x14ac:dyDescent="0.2">
      <c r="A836" s="303"/>
      <c r="B836" s="304"/>
      <c r="C836" s="304"/>
      <c r="D836" s="304"/>
      <c r="E836" s="304"/>
      <c r="F836" s="304"/>
      <c r="G836" s="305"/>
    </row>
    <row r="837" spans="1:7" ht="30" customHeight="1" x14ac:dyDescent="0.15">
      <c r="A837" s="291"/>
      <c r="B837" s="292"/>
      <c r="C837" s="293"/>
      <c r="D837" s="297"/>
      <c r="E837" s="293"/>
      <c r="F837" s="297"/>
      <c r="G837" s="299"/>
    </row>
    <row r="838" spans="1:7" ht="30" customHeight="1" x14ac:dyDescent="0.15">
      <c r="A838" s="294"/>
      <c r="B838" s="295"/>
      <c r="C838" s="296"/>
      <c r="D838" s="298"/>
      <c r="E838" s="296"/>
      <c r="F838" s="298"/>
      <c r="G838" s="300"/>
    </row>
    <row r="839" spans="1:7" ht="30" customHeight="1" thickBot="1" x14ac:dyDescent="0.2">
      <c r="A839" s="269" t="s">
        <v>243</v>
      </c>
      <c r="B839" s="270"/>
      <c r="C839" s="271"/>
      <c r="D839" s="272" t="s">
        <v>242</v>
      </c>
      <c r="E839" s="271"/>
      <c r="F839" s="272" t="s">
        <v>595</v>
      </c>
      <c r="G839" s="273"/>
    </row>
    <row r="840" spans="1:7" ht="15" customHeight="1" x14ac:dyDescent="0.15"/>
    <row r="841" spans="1:7" ht="15" customHeight="1" x14ac:dyDescent="0.15"/>
    <row r="842" spans="1:7" ht="15" customHeight="1" x14ac:dyDescent="0.15"/>
  </sheetData>
  <dataConsolidate/>
  <mergeCells count="919">
    <mergeCell ref="A116:G116"/>
    <mergeCell ref="B307:E307"/>
    <mergeCell ref="B723:E723"/>
    <mergeCell ref="B645:E645"/>
    <mergeCell ref="B636:E636"/>
    <mergeCell ref="B637:E637"/>
    <mergeCell ref="B638:E638"/>
    <mergeCell ref="B639:E639"/>
    <mergeCell ref="B640:E640"/>
    <mergeCell ref="B641:E641"/>
    <mergeCell ref="B642:E642"/>
    <mergeCell ref="B643:E643"/>
    <mergeCell ref="B644:E644"/>
    <mergeCell ref="B382:E382"/>
    <mergeCell ref="B388:E388"/>
    <mergeCell ref="B423:E423"/>
    <mergeCell ref="B458:E458"/>
    <mergeCell ref="B493:E493"/>
    <mergeCell ref="B563:E563"/>
    <mergeCell ref="B598:E598"/>
    <mergeCell ref="B633:E633"/>
    <mergeCell ref="B635:E635"/>
    <mergeCell ref="B629:E629"/>
    <mergeCell ref="B630:E630"/>
    <mergeCell ref="B631:E631"/>
    <mergeCell ref="B632:E632"/>
    <mergeCell ref="B634:E634"/>
    <mergeCell ref="B627:E627"/>
    <mergeCell ref="B592:E592"/>
    <mergeCell ref="B557:E557"/>
    <mergeCell ref="B522:E522"/>
    <mergeCell ref="B619:E619"/>
    <mergeCell ref="B620:E620"/>
    <mergeCell ref="B621:E621"/>
    <mergeCell ref="B622:E622"/>
    <mergeCell ref="B623:E623"/>
    <mergeCell ref="B624:E624"/>
    <mergeCell ref="B625:E625"/>
    <mergeCell ref="B626:E626"/>
    <mergeCell ref="B628:E628"/>
    <mergeCell ref="B610:E610"/>
    <mergeCell ref="B611:E611"/>
    <mergeCell ref="B612:E612"/>
    <mergeCell ref="B613:E613"/>
    <mergeCell ref="B614:E614"/>
    <mergeCell ref="B615:E615"/>
    <mergeCell ref="B616:E616"/>
    <mergeCell ref="B617:E617"/>
    <mergeCell ref="B618:E618"/>
    <mergeCell ref="B601:E601"/>
    <mergeCell ref="B602:E602"/>
    <mergeCell ref="B603:E603"/>
    <mergeCell ref="B604:E604"/>
    <mergeCell ref="B605:E605"/>
    <mergeCell ref="B606:E606"/>
    <mergeCell ref="B607:E607"/>
    <mergeCell ref="B608:E608"/>
    <mergeCell ref="B609:E609"/>
    <mergeCell ref="B597:E597"/>
    <mergeCell ref="B389:E389"/>
    <mergeCell ref="B424:E424"/>
    <mergeCell ref="B459:E459"/>
    <mergeCell ref="B599:E599"/>
    <mergeCell ref="B494:E494"/>
    <mergeCell ref="B529:E529"/>
    <mergeCell ref="B564:E564"/>
    <mergeCell ref="B600:E600"/>
    <mergeCell ref="B487:E487"/>
    <mergeCell ref="B452:E452"/>
    <mergeCell ref="B417:E417"/>
    <mergeCell ref="B587:E587"/>
    <mergeCell ref="B588:E588"/>
    <mergeCell ref="B589:E589"/>
    <mergeCell ref="B590:E590"/>
    <mergeCell ref="B591:E591"/>
    <mergeCell ref="B593:E593"/>
    <mergeCell ref="B594:E594"/>
    <mergeCell ref="B595:E595"/>
    <mergeCell ref="B596:E596"/>
    <mergeCell ref="B578:E578"/>
    <mergeCell ref="B579:E579"/>
    <mergeCell ref="B580:E580"/>
    <mergeCell ref="B581:E581"/>
    <mergeCell ref="B582:E582"/>
    <mergeCell ref="B583:E583"/>
    <mergeCell ref="B584:E584"/>
    <mergeCell ref="B585:E585"/>
    <mergeCell ref="B586:E586"/>
    <mergeCell ref="B569:E569"/>
    <mergeCell ref="B570:E570"/>
    <mergeCell ref="B571:E571"/>
    <mergeCell ref="B572:E572"/>
    <mergeCell ref="B573:E573"/>
    <mergeCell ref="B574:E574"/>
    <mergeCell ref="B575:E575"/>
    <mergeCell ref="B576:E576"/>
    <mergeCell ref="B577:E577"/>
    <mergeCell ref="B566:E566"/>
    <mergeCell ref="B567:E567"/>
    <mergeCell ref="B568:E568"/>
    <mergeCell ref="B530:E530"/>
    <mergeCell ref="B531:E531"/>
    <mergeCell ref="B532:E532"/>
    <mergeCell ref="B533:E533"/>
    <mergeCell ref="B534:E534"/>
    <mergeCell ref="B535:E535"/>
    <mergeCell ref="B565:E565"/>
    <mergeCell ref="B554:E554"/>
    <mergeCell ref="B555:E555"/>
    <mergeCell ref="B556:E556"/>
    <mergeCell ref="B558:E558"/>
    <mergeCell ref="B559:E559"/>
    <mergeCell ref="B560:E560"/>
    <mergeCell ref="B561:E561"/>
    <mergeCell ref="B562:E562"/>
    <mergeCell ref="B545:E545"/>
    <mergeCell ref="B546:E546"/>
    <mergeCell ref="B547:E547"/>
    <mergeCell ref="B548:E548"/>
    <mergeCell ref="B549:E549"/>
    <mergeCell ref="B550:E550"/>
    <mergeCell ref="B551:E551"/>
    <mergeCell ref="B552:E552"/>
    <mergeCell ref="B553:E553"/>
    <mergeCell ref="B536:E536"/>
    <mergeCell ref="B537:E537"/>
    <mergeCell ref="B538:E538"/>
    <mergeCell ref="B539:E539"/>
    <mergeCell ref="B540:E540"/>
    <mergeCell ref="B541:E541"/>
    <mergeCell ref="B542:E542"/>
    <mergeCell ref="B543:E543"/>
    <mergeCell ref="B544:E544"/>
    <mergeCell ref="B520:E520"/>
    <mergeCell ref="B521:E521"/>
    <mergeCell ref="B523:E523"/>
    <mergeCell ref="B524:E524"/>
    <mergeCell ref="B525:E525"/>
    <mergeCell ref="B526:E526"/>
    <mergeCell ref="B527:E527"/>
    <mergeCell ref="B511:E511"/>
    <mergeCell ref="B512:E512"/>
    <mergeCell ref="B513:E513"/>
    <mergeCell ref="B514:E514"/>
    <mergeCell ref="B515:E515"/>
    <mergeCell ref="B516:E516"/>
    <mergeCell ref="B517:E517"/>
    <mergeCell ref="B518:E518"/>
    <mergeCell ref="B519:E519"/>
    <mergeCell ref="B502:E502"/>
    <mergeCell ref="B503:E503"/>
    <mergeCell ref="B504:E504"/>
    <mergeCell ref="B505:E505"/>
    <mergeCell ref="B506:E506"/>
    <mergeCell ref="B507:E507"/>
    <mergeCell ref="B508:E508"/>
    <mergeCell ref="B509:E509"/>
    <mergeCell ref="B510:E510"/>
    <mergeCell ref="B491:E491"/>
    <mergeCell ref="B492:E492"/>
    <mergeCell ref="B495:E495"/>
    <mergeCell ref="B496:E496"/>
    <mergeCell ref="B497:E497"/>
    <mergeCell ref="B498:E498"/>
    <mergeCell ref="B499:E499"/>
    <mergeCell ref="B500:E500"/>
    <mergeCell ref="B501:E501"/>
    <mergeCell ref="B481:E481"/>
    <mergeCell ref="B482:E482"/>
    <mergeCell ref="B483:E483"/>
    <mergeCell ref="B484:E484"/>
    <mergeCell ref="B485:E485"/>
    <mergeCell ref="B486:E486"/>
    <mergeCell ref="B488:E488"/>
    <mergeCell ref="B489:E489"/>
    <mergeCell ref="B490:E490"/>
    <mergeCell ref="B472:E472"/>
    <mergeCell ref="B473:E473"/>
    <mergeCell ref="B474:E474"/>
    <mergeCell ref="B475:E475"/>
    <mergeCell ref="B476:E476"/>
    <mergeCell ref="B477:E477"/>
    <mergeCell ref="B478:E478"/>
    <mergeCell ref="B479:E479"/>
    <mergeCell ref="B480:E480"/>
    <mergeCell ref="B463:E463"/>
    <mergeCell ref="B464:E464"/>
    <mergeCell ref="B465:E465"/>
    <mergeCell ref="B466:E466"/>
    <mergeCell ref="B467:E467"/>
    <mergeCell ref="B468:E468"/>
    <mergeCell ref="B469:E469"/>
    <mergeCell ref="B470:E470"/>
    <mergeCell ref="B471:E471"/>
    <mergeCell ref="B451:E451"/>
    <mergeCell ref="B453:E453"/>
    <mergeCell ref="B454:E454"/>
    <mergeCell ref="B455:E455"/>
    <mergeCell ref="B456:E456"/>
    <mergeCell ref="B457:E457"/>
    <mergeCell ref="B460:E460"/>
    <mergeCell ref="B461:E461"/>
    <mergeCell ref="B462:E462"/>
    <mergeCell ref="B442:E442"/>
    <mergeCell ref="B443:E443"/>
    <mergeCell ref="B444:E444"/>
    <mergeCell ref="B445:E445"/>
    <mergeCell ref="B446:E446"/>
    <mergeCell ref="B447:E447"/>
    <mergeCell ref="B448:E448"/>
    <mergeCell ref="B449:E449"/>
    <mergeCell ref="B450:E450"/>
    <mergeCell ref="B433:E433"/>
    <mergeCell ref="B434:E434"/>
    <mergeCell ref="B435:E435"/>
    <mergeCell ref="B436:E436"/>
    <mergeCell ref="B437:E437"/>
    <mergeCell ref="B438:E438"/>
    <mergeCell ref="B439:E439"/>
    <mergeCell ref="B440:E440"/>
    <mergeCell ref="B441:E441"/>
    <mergeCell ref="B422:E422"/>
    <mergeCell ref="B425:E425"/>
    <mergeCell ref="B426:E426"/>
    <mergeCell ref="B427:E427"/>
    <mergeCell ref="B428:E428"/>
    <mergeCell ref="B429:E429"/>
    <mergeCell ref="B430:E430"/>
    <mergeCell ref="B431:E431"/>
    <mergeCell ref="B432:E432"/>
    <mergeCell ref="B412:E412"/>
    <mergeCell ref="B413:E413"/>
    <mergeCell ref="B414:E414"/>
    <mergeCell ref="B415:E415"/>
    <mergeCell ref="B416:E416"/>
    <mergeCell ref="B418:E418"/>
    <mergeCell ref="B419:E419"/>
    <mergeCell ref="B420:E420"/>
    <mergeCell ref="B421:E421"/>
    <mergeCell ref="B403:E403"/>
    <mergeCell ref="B404:E404"/>
    <mergeCell ref="B405:E405"/>
    <mergeCell ref="B406:E406"/>
    <mergeCell ref="B407:E407"/>
    <mergeCell ref="B408:E408"/>
    <mergeCell ref="B409:E409"/>
    <mergeCell ref="B410:E410"/>
    <mergeCell ref="B411:E411"/>
    <mergeCell ref="B394:E394"/>
    <mergeCell ref="B395:E395"/>
    <mergeCell ref="B396:E396"/>
    <mergeCell ref="B397:E397"/>
    <mergeCell ref="B398:E398"/>
    <mergeCell ref="B399:E399"/>
    <mergeCell ref="B400:E400"/>
    <mergeCell ref="B401:E401"/>
    <mergeCell ref="B402:E402"/>
    <mergeCell ref="B345:E345"/>
    <mergeCell ref="B346:E346"/>
    <mergeCell ref="B347:E347"/>
    <mergeCell ref="B348:E348"/>
    <mergeCell ref="B349:E349"/>
    <mergeCell ref="B350:E350"/>
    <mergeCell ref="A351:F351"/>
    <mergeCell ref="A352:F352"/>
    <mergeCell ref="B650:E650"/>
    <mergeCell ref="E353:F353"/>
    <mergeCell ref="A354:G354"/>
    <mergeCell ref="B357:E357"/>
    <mergeCell ref="B385:E385"/>
    <mergeCell ref="B384:E384"/>
    <mergeCell ref="B386:E386"/>
    <mergeCell ref="B387:E387"/>
    <mergeCell ref="B390:E390"/>
    <mergeCell ref="B391:E391"/>
    <mergeCell ref="B392:E392"/>
    <mergeCell ref="B393:E393"/>
    <mergeCell ref="B355:E355"/>
    <mergeCell ref="B362:E362"/>
    <mergeCell ref="B363:E363"/>
    <mergeCell ref="B364:E364"/>
    <mergeCell ref="B336:E336"/>
    <mergeCell ref="B337:E337"/>
    <mergeCell ref="B338:E338"/>
    <mergeCell ref="B339:E339"/>
    <mergeCell ref="B340:E340"/>
    <mergeCell ref="B341:E341"/>
    <mergeCell ref="B342:E342"/>
    <mergeCell ref="B343:E343"/>
    <mergeCell ref="B344:E344"/>
    <mergeCell ref="B327:E327"/>
    <mergeCell ref="B328:E328"/>
    <mergeCell ref="B329:E329"/>
    <mergeCell ref="B330:E330"/>
    <mergeCell ref="B331:E331"/>
    <mergeCell ref="B332:E332"/>
    <mergeCell ref="B333:E333"/>
    <mergeCell ref="B334:E334"/>
    <mergeCell ref="B335:E335"/>
    <mergeCell ref="B318:E318"/>
    <mergeCell ref="B319:E319"/>
    <mergeCell ref="B320:E320"/>
    <mergeCell ref="B321:E321"/>
    <mergeCell ref="B322:E322"/>
    <mergeCell ref="B323:E323"/>
    <mergeCell ref="B324:E324"/>
    <mergeCell ref="B325:E325"/>
    <mergeCell ref="B326:E326"/>
    <mergeCell ref="A311:B311"/>
    <mergeCell ref="E311:F311"/>
    <mergeCell ref="A312:G312"/>
    <mergeCell ref="B313:E313"/>
    <mergeCell ref="B314:E314"/>
    <mergeCell ref="B315:E315"/>
    <mergeCell ref="B316:E316"/>
    <mergeCell ref="B317:E317"/>
    <mergeCell ref="B279:E279"/>
    <mergeCell ref="A290:G290"/>
    <mergeCell ref="B305:E305"/>
    <mergeCell ref="B291:E291"/>
    <mergeCell ref="B292:E292"/>
    <mergeCell ref="B293:E293"/>
    <mergeCell ref="B286:E286"/>
    <mergeCell ref="A287:F287"/>
    <mergeCell ref="B300:E300"/>
    <mergeCell ref="B294:E294"/>
    <mergeCell ref="B295:E295"/>
    <mergeCell ref="B296:E296"/>
    <mergeCell ref="B297:E297"/>
    <mergeCell ref="B298:E298"/>
    <mergeCell ref="B299:E299"/>
    <mergeCell ref="B282:E282"/>
    <mergeCell ref="D96:E96"/>
    <mergeCell ref="D97:E97"/>
    <mergeCell ref="A103:G103"/>
    <mergeCell ref="B93:G93"/>
    <mergeCell ref="B222:E222"/>
    <mergeCell ref="B271:E271"/>
    <mergeCell ref="B272:E272"/>
    <mergeCell ref="B273:E273"/>
    <mergeCell ref="B274:E274"/>
    <mergeCell ref="B242:E242"/>
    <mergeCell ref="B243:E243"/>
    <mergeCell ref="B244:E244"/>
    <mergeCell ref="B245:E245"/>
    <mergeCell ref="B246:E246"/>
    <mergeCell ref="B247:E247"/>
    <mergeCell ref="B248:E248"/>
    <mergeCell ref="B249:E249"/>
    <mergeCell ref="B148:E148"/>
    <mergeCell ref="A186:F186"/>
    <mergeCell ref="B187:E187"/>
    <mergeCell ref="A188:B188"/>
    <mergeCell ref="E188:F188"/>
    <mergeCell ref="B240:E240"/>
    <mergeCell ref="B241:E241"/>
    <mergeCell ref="B46:C46"/>
    <mergeCell ref="D39:E39"/>
    <mergeCell ref="B42:C42"/>
    <mergeCell ref="B44:G44"/>
    <mergeCell ref="B51:G51"/>
    <mergeCell ref="B52:G52"/>
    <mergeCell ref="B43:G43"/>
    <mergeCell ref="B56:C56"/>
    <mergeCell ref="D56:E56"/>
    <mergeCell ref="B45:C45"/>
    <mergeCell ref="D45:E45"/>
    <mergeCell ref="D46:E46"/>
    <mergeCell ref="D47:E47"/>
    <mergeCell ref="B48:C48"/>
    <mergeCell ref="D48:E48"/>
    <mergeCell ref="B50:C50"/>
    <mergeCell ref="D50:E50"/>
    <mergeCell ref="D95:E95"/>
    <mergeCell ref="A100:G100"/>
    <mergeCell ref="A25:G25"/>
    <mergeCell ref="B26:C26"/>
    <mergeCell ref="D26:E26"/>
    <mergeCell ref="B27:C27"/>
    <mergeCell ref="B28:C28"/>
    <mergeCell ref="B29:C29"/>
    <mergeCell ref="D27:E27"/>
    <mergeCell ref="D28:E28"/>
    <mergeCell ref="D29:E29"/>
    <mergeCell ref="F26:G26"/>
    <mergeCell ref="F27:G27"/>
    <mergeCell ref="F28:G28"/>
    <mergeCell ref="F29:G29"/>
    <mergeCell ref="B30:C30"/>
    <mergeCell ref="D30:E30"/>
    <mergeCell ref="F30:G30"/>
    <mergeCell ref="F64:G64"/>
    <mergeCell ref="B38:C38"/>
    <mergeCell ref="B47:C47"/>
    <mergeCell ref="B55:C55"/>
    <mergeCell ref="B49:C49"/>
    <mergeCell ref="D49:E49"/>
    <mergeCell ref="B158:E158"/>
    <mergeCell ref="B159:E159"/>
    <mergeCell ref="B160:E160"/>
    <mergeCell ref="B161:E161"/>
    <mergeCell ref="B162:E162"/>
    <mergeCell ref="B163:E163"/>
    <mergeCell ref="B233:E233"/>
    <mergeCell ref="B98:C98"/>
    <mergeCell ref="B111:C111"/>
    <mergeCell ref="B112:C112"/>
    <mergeCell ref="B149:E149"/>
    <mergeCell ref="B150:E150"/>
    <mergeCell ref="B151:E151"/>
    <mergeCell ref="B152:E152"/>
    <mergeCell ref="B153:E153"/>
    <mergeCell ref="B154:E154"/>
    <mergeCell ref="B155:E155"/>
    <mergeCell ref="B156:E156"/>
    <mergeCell ref="B157:E157"/>
    <mergeCell ref="A117:G117"/>
    <mergeCell ref="A118:G118"/>
    <mergeCell ref="A119:G119"/>
    <mergeCell ref="A120:G120"/>
    <mergeCell ref="A125:A126"/>
    <mergeCell ref="B704:C704"/>
    <mergeCell ref="B705:C705"/>
    <mergeCell ref="B706:C706"/>
    <mergeCell ref="B707:C707"/>
    <mergeCell ref="B708:C708"/>
    <mergeCell ref="B709:C709"/>
    <mergeCell ref="B710:C710"/>
    <mergeCell ref="B711:C711"/>
    <mergeCell ref="B164:E164"/>
    <mergeCell ref="B165:E165"/>
    <mergeCell ref="B166:E166"/>
    <mergeCell ref="B168:E168"/>
    <mergeCell ref="B169:E169"/>
    <mergeCell ref="B170:E170"/>
    <mergeCell ref="B171:E171"/>
    <mergeCell ref="B172:E172"/>
    <mergeCell ref="B173:E173"/>
    <mergeCell ref="B174:E174"/>
    <mergeCell ref="B175:E175"/>
    <mergeCell ref="B176:E176"/>
    <mergeCell ref="B177:E177"/>
    <mergeCell ref="B178:E178"/>
    <mergeCell ref="B179:E179"/>
    <mergeCell ref="B234:E234"/>
    <mergeCell ref="A15:G15"/>
    <mergeCell ref="B16:E16"/>
    <mergeCell ref="B17:G17"/>
    <mergeCell ref="B18:G18"/>
    <mergeCell ref="B19:G19"/>
    <mergeCell ref="B20:D20"/>
    <mergeCell ref="E20:F20"/>
    <mergeCell ref="A92:G92"/>
    <mergeCell ref="E21:F21"/>
    <mergeCell ref="B22:D22"/>
    <mergeCell ref="E22:F22"/>
    <mergeCell ref="B23:D23"/>
    <mergeCell ref="B35:G35"/>
    <mergeCell ref="B36:C36"/>
    <mergeCell ref="D36:E36"/>
    <mergeCell ref="B37:C37"/>
    <mergeCell ref="D37:E37"/>
    <mergeCell ref="D38:E38"/>
    <mergeCell ref="E23:F23"/>
    <mergeCell ref="B40:C40"/>
    <mergeCell ref="D40:E40"/>
    <mergeCell ref="B34:G34"/>
    <mergeCell ref="A36:A42"/>
    <mergeCell ref="B39:C39"/>
    <mergeCell ref="A8:G8"/>
    <mergeCell ref="A9:G9"/>
    <mergeCell ref="A10:G10"/>
    <mergeCell ref="A11:G11"/>
    <mergeCell ref="A13:G13"/>
    <mergeCell ref="A14:G14"/>
    <mergeCell ref="B41:C41"/>
    <mergeCell ref="A101:F101"/>
    <mergeCell ref="A102:G102"/>
    <mergeCell ref="D41:E41"/>
    <mergeCell ref="D42:E42"/>
    <mergeCell ref="B24:D24"/>
    <mergeCell ref="E24:F24"/>
    <mergeCell ref="B31:G31"/>
    <mergeCell ref="B32:G32"/>
    <mergeCell ref="B33:G33"/>
    <mergeCell ref="B21:D21"/>
    <mergeCell ref="D98:E98"/>
    <mergeCell ref="F95:G95"/>
    <mergeCell ref="F96:G96"/>
    <mergeCell ref="F97:G97"/>
    <mergeCell ref="F98:G98"/>
    <mergeCell ref="A12:G12"/>
    <mergeCell ref="A45:A50"/>
    <mergeCell ref="F6:G6"/>
    <mergeCell ref="F1:G5"/>
    <mergeCell ref="A1:A5"/>
    <mergeCell ref="B2:E2"/>
    <mergeCell ref="B4:E4"/>
    <mergeCell ref="B3:E3"/>
    <mergeCell ref="B5:E5"/>
    <mergeCell ref="B1:E1"/>
    <mergeCell ref="B6:E6"/>
    <mergeCell ref="A53:A59"/>
    <mergeCell ref="B53:C53"/>
    <mergeCell ref="D53:E53"/>
    <mergeCell ref="B54:C54"/>
    <mergeCell ref="D54:E54"/>
    <mergeCell ref="D55:E55"/>
    <mergeCell ref="B59:C59"/>
    <mergeCell ref="D59:E59"/>
    <mergeCell ref="B57:C57"/>
    <mergeCell ref="D57:E57"/>
    <mergeCell ref="B58:C58"/>
    <mergeCell ref="D58:E58"/>
    <mergeCell ref="A73:G73"/>
    <mergeCell ref="A74:G74"/>
    <mergeCell ref="D75:E75"/>
    <mergeCell ref="D76:E76"/>
    <mergeCell ref="D77:E77"/>
    <mergeCell ref="A78:F78"/>
    <mergeCell ref="A70:G70"/>
    <mergeCell ref="A71:G71"/>
    <mergeCell ref="A72:E72"/>
    <mergeCell ref="F72:G72"/>
    <mergeCell ref="A68:G68"/>
    <mergeCell ref="A69:G69"/>
    <mergeCell ref="B60:G60"/>
    <mergeCell ref="A61:G61"/>
    <mergeCell ref="A62:G62"/>
    <mergeCell ref="A64:E64"/>
    <mergeCell ref="A65:E65"/>
    <mergeCell ref="A63:E63"/>
    <mergeCell ref="F63:G63"/>
    <mergeCell ref="A66:E66"/>
    <mergeCell ref="F66:G66"/>
    <mergeCell ref="A67:E67"/>
    <mergeCell ref="F65:G65"/>
    <mergeCell ref="F67:G67"/>
    <mergeCell ref="B82:C82"/>
    <mergeCell ref="D82:E82"/>
    <mergeCell ref="F82:G82"/>
    <mergeCell ref="B83:C83"/>
    <mergeCell ref="D83:E83"/>
    <mergeCell ref="F83:G83"/>
    <mergeCell ref="B79:G79"/>
    <mergeCell ref="B80:C80"/>
    <mergeCell ref="D80:E80"/>
    <mergeCell ref="F80:G80"/>
    <mergeCell ref="B81:C81"/>
    <mergeCell ref="D81:E81"/>
    <mergeCell ref="F81:G81"/>
    <mergeCell ref="B86:C86"/>
    <mergeCell ref="D86:E86"/>
    <mergeCell ref="F86:G86"/>
    <mergeCell ref="B87:C87"/>
    <mergeCell ref="D87:E87"/>
    <mergeCell ref="F87:G87"/>
    <mergeCell ref="B84:C84"/>
    <mergeCell ref="D84:E84"/>
    <mergeCell ref="F84:G84"/>
    <mergeCell ref="B85:C85"/>
    <mergeCell ref="D85:E85"/>
    <mergeCell ref="F85:G85"/>
    <mergeCell ref="B88:C88"/>
    <mergeCell ref="D88:E88"/>
    <mergeCell ref="F88:G88"/>
    <mergeCell ref="B89:C89"/>
    <mergeCell ref="D89:E89"/>
    <mergeCell ref="F89:G89"/>
    <mergeCell ref="A115:G115"/>
    <mergeCell ref="A122:F122"/>
    <mergeCell ref="A99:G99"/>
    <mergeCell ref="A105:G105"/>
    <mergeCell ref="E109:G109"/>
    <mergeCell ref="E114:G114"/>
    <mergeCell ref="E111:G113"/>
    <mergeCell ref="E106:G108"/>
    <mergeCell ref="B107:C107"/>
    <mergeCell ref="B108:C108"/>
    <mergeCell ref="B109:C109"/>
    <mergeCell ref="B113:C113"/>
    <mergeCell ref="A110:G110"/>
    <mergeCell ref="A91:G91"/>
    <mergeCell ref="B94:G94"/>
    <mergeCell ref="B95:C95"/>
    <mergeCell ref="B96:C96"/>
    <mergeCell ref="B97:C97"/>
    <mergeCell ref="B125:E126"/>
    <mergeCell ref="F125:F126"/>
    <mergeCell ref="G125:G126"/>
    <mergeCell ref="A123:F123"/>
    <mergeCell ref="A124:G124"/>
    <mergeCell ref="A121:G121"/>
    <mergeCell ref="E127:F127"/>
    <mergeCell ref="A128:G128"/>
    <mergeCell ref="B129:E129"/>
    <mergeCell ref="B283:E283"/>
    <mergeCell ref="B284:E284"/>
    <mergeCell ref="B280:E280"/>
    <mergeCell ref="B281:E281"/>
    <mergeCell ref="B130:E130"/>
    <mergeCell ref="B131:E131"/>
    <mergeCell ref="B132:E132"/>
    <mergeCell ref="B133:E133"/>
    <mergeCell ref="B134:E134"/>
    <mergeCell ref="B135:E135"/>
    <mergeCell ref="B136:E136"/>
    <mergeCell ref="B257:E257"/>
    <mergeCell ref="B250:E250"/>
    <mergeCell ref="B235:E235"/>
    <mergeCell ref="B236:E236"/>
    <mergeCell ref="B276:E276"/>
    <mergeCell ref="B251:E251"/>
    <mergeCell ref="B252:E252"/>
    <mergeCell ref="B255:E255"/>
    <mergeCell ref="A189:G189"/>
    <mergeCell ref="B180:E180"/>
    <mergeCell ref="B181:E181"/>
    <mergeCell ref="B182:E182"/>
    <mergeCell ref="B183:E183"/>
    <mergeCell ref="B688:F688"/>
    <mergeCell ref="B651:E651"/>
    <mergeCell ref="B682:E682"/>
    <mergeCell ref="B683:E683"/>
    <mergeCell ref="B684:E684"/>
    <mergeCell ref="B685:F685"/>
    <mergeCell ref="B686:F686"/>
    <mergeCell ref="B687:F687"/>
    <mergeCell ref="B661:E661"/>
    <mergeCell ref="B662:E662"/>
    <mergeCell ref="B663:E663"/>
    <mergeCell ref="B664:E664"/>
    <mergeCell ref="A665:F665"/>
    <mergeCell ref="B652:E652"/>
    <mergeCell ref="B653:E653"/>
    <mergeCell ref="B654:E654"/>
    <mergeCell ref="B676:E676"/>
    <mergeCell ref="B677:E677"/>
    <mergeCell ref="B678:E678"/>
    <mergeCell ref="B679:E679"/>
    <mergeCell ref="B655:E655"/>
    <mergeCell ref="B656:E656"/>
    <mergeCell ref="B657:E657"/>
    <mergeCell ref="B658:E658"/>
    <mergeCell ref="B659:E659"/>
    <mergeCell ref="B660:E660"/>
    <mergeCell ref="B142:E142"/>
    <mergeCell ref="B143:E143"/>
    <mergeCell ref="B144:E144"/>
    <mergeCell ref="B145:E145"/>
    <mergeCell ref="B146:E146"/>
    <mergeCell ref="B147:E147"/>
    <mergeCell ref="B137:E137"/>
    <mergeCell ref="B138:E138"/>
    <mergeCell ref="B139:E139"/>
    <mergeCell ref="B140:E140"/>
    <mergeCell ref="B141:E141"/>
    <mergeCell ref="B167:E167"/>
    <mergeCell ref="B185:E185"/>
    <mergeCell ref="B202:E202"/>
    <mergeCell ref="B190:E190"/>
    <mergeCell ref="B191:E191"/>
    <mergeCell ref="B192:E192"/>
    <mergeCell ref="B193:E193"/>
    <mergeCell ref="B194:E194"/>
    <mergeCell ref="B195:E195"/>
    <mergeCell ref="E289:F289"/>
    <mergeCell ref="B275:E275"/>
    <mergeCell ref="B184:E184"/>
    <mergeCell ref="B237:E237"/>
    <mergeCell ref="B238:E238"/>
    <mergeCell ref="B239:E239"/>
    <mergeCell ref="B196:E196"/>
    <mergeCell ref="B197:E197"/>
    <mergeCell ref="B198:E198"/>
    <mergeCell ref="B199:E199"/>
    <mergeCell ref="B200:E200"/>
    <mergeCell ref="B201:E201"/>
    <mergeCell ref="B203:E203"/>
    <mergeCell ref="B204:E204"/>
    <mergeCell ref="B205:E205"/>
    <mergeCell ref="B206:E206"/>
    <mergeCell ref="B207:E207"/>
    <mergeCell ref="B288:E288"/>
    <mergeCell ref="B223:E223"/>
    <mergeCell ref="B224:E224"/>
    <mergeCell ref="B225:E225"/>
    <mergeCell ref="B226:E226"/>
    <mergeCell ref="B227:E227"/>
    <mergeCell ref="B228:E228"/>
    <mergeCell ref="B229:E229"/>
    <mergeCell ref="B230:E230"/>
    <mergeCell ref="B231:E231"/>
    <mergeCell ref="B232:E232"/>
    <mergeCell ref="B278:E278"/>
    <mergeCell ref="B262:E262"/>
    <mergeCell ref="B263:E263"/>
    <mergeCell ref="B264:E264"/>
    <mergeCell ref="B265:E265"/>
    <mergeCell ref="B266:E266"/>
    <mergeCell ref="B267:E267"/>
    <mergeCell ref="B268:E268"/>
    <mergeCell ref="B258:E258"/>
    <mergeCell ref="B259:E259"/>
    <mergeCell ref="B260:E260"/>
    <mergeCell ref="B261:E261"/>
    <mergeCell ref="B269:E269"/>
    <mergeCell ref="B270:E270"/>
    <mergeCell ref="B253:E253"/>
    <mergeCell ref="B254:E254"/>
    <mergeCell ref="B256:E256"/>
    <mergeCell ref="B208:E208"/>
    <mergeCell ref="B209:E209"/>
    <mergeCell ref="B210:E210"/>
    <mergeCell ref="B211:E211"/>
    <mergeCell ref="B212:E212"/>
    <mergeCell ref="B213:E213"/>
    <mergeCell ref="B220:E220"/>
    <mergeCell ref="B221:E221"/>
    <mergeCell ref="B285:E285"/>
    <mergeCell ref="B214:E214"/>
    <mergeCell ref="B215:E215"/>
    <mergeCell ref="B216:E216"/>
    <mergeCell ref="B217:E217"/>
    <mergeCell ref="B218:E218"/>
    <mergeCell ref="B219:E219"/>
    <mergeCell ref="B277:E277"/>
    <mergeCell ref="B675:E675"/>
    <mergeCell ref="A668:G668"/>
    <mergeCell ref="A649:G649"/>
    <mergeCell ref="B301:E301"/>
    <mergeCell ref="B302:E302"/>
    <mergeCell ref="B303:E303"/>
    <mergeCell ref="B304:E304"/>
    <mergeCell ref="A646:F646"/>
    <mergeCell ref="B647:E647"/>
    <mergeCell ref="A669:G669"/>
    <mergeCell ref="B367:E367"/>
    <mergeCell ref="B368:E368"/>
    <mergeCell ref="B370:E370"/>
    <mergeCell ref="B371:E371"/>
    <mergeCell ref="B381:E381"/>
    <mergeCell ref="B383:E383"/>
    <mergeCell ref="E701:F701"/>
    <mergeCell ref="A702:G702"/>
    <mergeCell ref="B692:E692"/>
    <mergeCell ref="B693:E693"/>
    <mergeCell ref="D704:E704"/>
    <mergeCell ref="B719:E719"/>
    <mergeCell ref="B306:E306"/>
    <mergeCell ref="B308:E308"/>
    <mergeCell ref="A309:F309"/>
    <mergeCell ref="B310:E310"/>
    <mergeCell ref="A648:B648"/>
    <mergeCell ref="E648:F648"/>
    <mergeCell ref="B680:E680"/>
    <mergeCell ref="B681:E681"/>
    <mergeCell ref="B670:E670"/>
    <mergeCell ref="B671:E671"/>
    <mergeCell ref="B672:E672"/>
    <mergeCell ref="B673:E673"/>
    <mergeCell ref="B674:E674"/>
    <mergeCell ref="B666:E666"/>
    <mergeCell ref="B694:E694"/>
    <mergeCell ref="B695:E695"/>
    <mergeCell ref="B696:E696"/>
    <mergeCell ref="E667:F667"/>
    <mergeCell ref="B697:E697"/>
    <mergeCell ref="B698:E698"/>
    <mergeCell ref="A699:F699"/>
    <mergeCell ref="B718:E718"/>
    <mergeCell ref="B712:C712"/>
    <mergeCell ref="B689:F689"/>
    <mergeCell ref="B690:F690"/>
    <mergeCell ref="B713:E713"/>
    <mergeCell ref="B714:E714"/>
    <mergeCell ref="B715:E715"/>
    <mergeCell ref="B716:E716"/>
    <mergeCell ref="B717:E717"/>
    <mergeCell ref="D706:E706"/>
    <mergeCell ref="D707:E707"/>
    <mergeCell ref="D708:E708"/>
    <mergeCell ref="D709:E709"/>
    <mergeCell ref="D710:E710"/>
    <mergeCell ref="D711:E711"/>
    <mergeCell ref="D712:E712"/>
    <mergeCell ref="D705:E705"/>
    <mergeCell ref="B700:E700"/>
    <mergeCell ref="A703:G703"/>
    <mergeCell ref="B691:E691"/>
    <mergeCell ref="A701:B701"/>
    <mergeCell ref="B722:E722"/>
    <mergeCell ref="B724:E724"/>
    <mergeCell ref="B725:E725"/>
    <mergeCell ref="B726:E726"/>
    <mergeCell ref="B728:E728"/>
    <mergeCell ref="B729:E729"/>
    <mergeCell ref="B730:E730"/>
    <mergeCell ref="B720:E720"/>
    <mergeCell ref="B721:E721"/>
    <mergeCell ref="B735:E735"/>
    <mergeCell ref="B736:E736"/>
    <mergeCell ref="B737:E737"/>
    <mergeCell ref="B727:E727"/>
    <mergeCell ref="A731:F731"/>
    <mergeCell ref="B732:E732"/>
    <mergeCell ref="A733:B733"/>
    <mergeCell ref="E733:F733"/>
    <mergeCell ref="A734:G734"/>
    <mergeCell ref="B745:E745"/>
    <mergeCell ref="B746:E746"/>
    <mergeCell ref="B747:E747"/>
    <mergeCell ref="B748:E748"/>
    <mergeCell ref="A738:F738"/>
    <mergeCell ref="B739:E739"/>
    <mergeCell ref="A741:G741"/>
    <mergeCell ref="B742:E742"/>
    <mergeCell ref="B749:E749"/>
    <mergeCell ref="B743:E743"/>
    <mergeCell ref="B744:E744"/>
    <mergeCell ref="A839:C839"/>
    <mergeCell ref="D839:E839"/>
    <mergeCell ref="F839:G839"/>
    <mergeCell ref="A819:G819"/>
    <mergeCell ref="A829:E829"/>
    <mergeCell ref="A830:G830"/>
    <mergeCell ref="A831:G831"/>
    <mergeCell ref="A832:G832"/>
    <mergeCell ref="A833:G833"/>
    <mergeCell ref="A834:G834"/>
    <mergeCell ref="A837:C838"/>
    <mergeCell ref="D837:E838"/>
    <mergeCell ref="F837:G838"/>
    <mergeCell ref="F829:G829"/>
    <mergeCell ref="A836:G836"/>
    <mergeCell ref="A835:G835"/>
    <mergeCell ref="A827:E827"/>
    <mergeCell ref="F827:G827"/>
    <mergeCell ref="A828:E828"/>
    <mergeCell ref="F828:G828"/>
    <mergeCell ref="B773:E773"/>
    <mergeCell ref="B750:E750"/>
    <mergeCell ref="A751:F751"/>
    <mergeCell ref="B752:E752"/>
    <mergeCell ref="B786:E786"/>
    <mergeCell ref="B785:E785"/>
    <mergeCell ref="B784:E784"/>
    <mergeCell ref="B783:E783"/>
    <mergeCell ref="B782:E782"/>
    <mergeCell ref="A753:B753"/>
    <mergeCell ref="B767:E767"/>
    <mergeCell ref="B766:E766"/>
    <mergeCell ref="B765:E765"/>
    <mergeCell ref="B764:E764"/>
    <mergeCell ref="B763:E763"/>
    <mergeCell ref="B762:E762"/>
    <mergeCell ref="B810:D810"/>
    <mergeCell ref="B798:E798"/>
    <mergeCell ref="B775:E775"/>
    <mergeCell ref="B797:E797"/>
    <mergeCell ref="B796:E796"/>
    <mergeCell ref="B795:E795"/>
    <mergeCell ref="B794:E794"/>
    <mergeCell ref="B792:E792"/>
    <mergeCell ref="B791:E791"/>
    <mergeCell ref="B807:D807"/>
    <mergeCell ref="B808:D808"/>
    <mergeCell ref="B806:D806"/>
    <mergeCell ref="B787:E787"/>
    <mergeCell ref="B793:E793"/>
    <mergeCell ref="B805:D805"/>
    <mergeCell ref="A800:F800"/>
    <mergeCell ref="A802:G802"/>
    <mergeCell ref="B803:D803"/>
    <mergeCell ref="B804:D804"/>
    <mergeCell ref="B790:E790"/>
    <mergeCell ref="B789:E789"/>
    <mergeCell ref="B788:E788"/>
    <mergeCell ref="A812:G812"/>
    <mergeCell ref="A799:F799"/>
    <mergeCell ref="B809:D809"/>
    <mergeCell ref="B811:D811"/>
    <mergeCell ref="B754:E754"/>
    <mergeCell ref="B755:E755"/>
    <mergeCell ref="B756:E756"/>
    <mergeCell ref="B781:E781"/>
    <mergeCell ref="B780:E780"/>
    <mergeCell ref="B779:E779"/>
    <mergeCell ref="B778:E778"/>
    <mergeCell ref="B777:E777"/>
    <mergeCell ref="B776:E776"/>
    <mergeCell ref="B774:E774"/>
    <mergeCell ref="B761:E761"/>
    <mergeCell ref="B760:E760"/>
    <mergeCell ref="B759:E759"/>
    <mergeCell ref="B758:E758"/>
    <mergeCell ref="B757:E757"/>
    <mergeCell ref="B772:E772"/>
    <mergeCell ref="B771:E771"/>
    <mergeCell ref="B770:E770"/>
    <mergeCell ref="B769:E769"/>
    <mergeCell ref="B768:E768"/>
    <mergeCell ref="B379:E379"/>
    <mergeCell ref="B380:E380"/>
    <mergeCell ref="B372:E372"/>
    <mergeCell ref="B356:E356"/>
    <mergeCell ref="B358:E358"/>
    <mergeCell ref="B359:E359"/>
    <mergeCell ref="B365:E365"/>
    <mergeCell ref="B366:E366"/>
    <mergeCell ref="B369:E369"/>
    <mergeCell ref="B376:E376"/>
    <mergeCell ref="B361:E361"/>
    <mergeCell ref="B360:E360"/>
    <mergeCell ref="B373:E373"/>
    <mergeCell ref="B374:E374"/>
    <mergeCell ref="B375:E375"/>
    <mergeCell ref="B377:E377"/>
    <mergeCell ref="B378:E378"/>
  </mergeCells>
  <dataValidations count="30">
    <dataValidation type="list" allowBlank="1" showInputMessage="1" showErrorMessage="1" sqref="F795">
      <formula1>"30 Days,45 Days,60 Days"</formula1>
    </dataValidation>
    <dataValidation type="list" allowBlank="1" showInputMessage="1" showErrorMessage="1" sqref="F792">
      <formula1>"Group A,Group B,Group C,Group D,Group H,Group K(SUV),Group J,Group M,Group F,Group K,Group Y,Group O,Group E,Group T,LDV"</formula1>
    </dataValidation>
    <dataValidation type="list" allowBlank="1" showInputMessage="1" showErrorMessage="1" sqref="F783:F791 F736 F747 F794 F828:G829 F755:F781 F743:F744 F72:G72 F796:F798 F63:G67">
      <formula1>"Yes,No"</formula1>
    </dataValidation>
    <dataValidation type="list" allowBlank="1" showInputMessage="1" showErrorMessage="1" sqref="B690:F690">
      <formula1>"Private &amp; Pleasure, Commercial (Marine Policy will berequired - No cover personal policy)"</formula1>
    </dataValidation>
    <dataValidation type="list" allowBlank="1" showInputMessage="1" showErrorMessage="1" sqref="F137:F138 F198 F156:F157 F175:F176 F230 F262">
      <formula1>"Primary Residence, Rented Out Property, Hiliday Home, Additional Residence"</formula1>
    </dataValidation>
    <dataValidation type="list" allowBlank="1" showInputMessage="1" showErrorMessage="1" sqref="B689:F689 B418:E419 B453:E454 B488:E489 B523:E524 B558:E559 B593:E594 B628:E629 B626:E626 B591:E591 B556:E556 B521:E521 B486:E486 B451:E451 B416:E416 B381:E381 B383:E384">
      <formula1>"Yes, No, N/A"</formula1>
    </dataValidation>
    <dataValidation type="list" allowBlank="1" showInputMessage="1" showErrorMessage="1" sqref="F719">
      <formula1>"3,6,9,12, N/A"</formula1>
    </dataValidation>
    <dataValidation type="list" allowBlank="1" showInputMessage="1" showErrorMessage="1" sqref="A599 A387 A424 A459 A634:A636 A494 A564 A422 A457 A492 A562 A597 A632 A527 A529">
      <formula1>"30 Days Car Hire - Automatic, 45 Days Car Hire - Automatic, 60 Days Car Hire - Automatic"</formula1>
    </dataValidation>
    <dataValidation type="list" allowBlank="1" showInputMessage="1" showErrorMessage="1" sqref="A386 A421 A456 A491 A526 A561 A596 A631">
      <formula1>"30 Days Car Hire - Manual, 45 Days Car Hire - Manual, 60 Days Car Hire - Manual"</formula1>
    </dataValidation>
    <dataValidation type="list" allowBlank="1" showInputMessage="1" showErrorMessage="1" sqref="G38 G40:G42 G47:G49 G55 G78 F456:F459 F715 F717:F718 F725:F726 F140:F146 F130 F135:F136 F206:F209 F303:F305 F292:F300 B75:B77 F659:F660 F191 F196:F197 F199:F203 F693:F696 F720:F722 F729 F159:F165 F149 F154:F155 F178:F185 F168 F173:F174 F238:F241 F231:F235 F223 F228:F229 F249:F255 F270:F273 F263:F267 F260:F261 F217:F220 E804:G810 F338:F341 F317:F319 F324:F326 F331:F334 F344:F348 F663 F651:F652 F655:F656 F280:F284 B385:E385 F386:F388 B420:E420 F596:F599 B455:E455 F421:F424 B490:E490 B525:E525 F526:F529 B560:E560 F491:F494 B595:E595 F561:F564 B630:E630 F631:F644 F307">
      <formula1>"Yes,No, N/A"</formula1>
    </dataValidation>
    <dataValidation type="list" allowBlank="1" showInputMessage="1" showErrorMessage="1" sqref="B35:G35 D311 D55:E58 D38:E41 G353 G127 G667 G188 G289 G701 G648 D353 D127 D667 D188 D289 D648 D701 G753 D733 G733 D740 G740 D753 G311 D47:E49 B366:E366 B401:E401 B436:E436 B471:E471 B506:E506 B541:E541 B576:E576 B611:E611">
      <formula1>"Yes,No,N/A"</formula1>
    </dataValidation>
    <dataValidation type="list" allowBlank="1" showInputMessage="1" showErrorMessage="1" sqref="F356:F357 F391:F392 F426:F427 F461:F462 F496:F497 F531:F532 F566:F567 F601:F602">
      <formula1>"Comprehensive, TP Fire &amp; Theft, Thirdparty only"</formula1>
    </dataValidation>
    <dataValidation type="list" allowBlank="1" showInputMessage="1" showErrorMessage="1" sqref="F134 F195 F153 F172 F227 F259">
      <formula1>"Additional Residence,Holiday Home,Primary Residence,Primary &amp; Business, Other"</formula1>
    </dataValidation>
    <dataValidation type="list" allowBlank="1" showInputMessage="1" showErrorMessage="1" sqref="F133 F194 F152 F171 F226 F258">
      <formula1>"Apartment, Cluster, Duplex, Farm, Flat above ground Floor,Flat Ground Floor,Free Holding, Holiday Home,House,Park Home,Retirement Village,Townhouse,Other"</formula1>
    </dataValidation>
    <dataValidation type="list" allowBlank="1" showInputMessage="1" showErrorMessage="1" sqref="F98:G98">
      <formula1>"1,3,7,15"</formula1>
    </dataValidation>
    <dataValidation type="list" allowBlank="1" showInputMessage="1" showErrorMessage="1" sqref="B98:C98">
      <formula1>"Current, Savings,Transmission"</formula1>
    </dataValidation>
    <dataValidation type="list" allowBlank="1" showInputMessage="1" showErrorMessage="1" sqref="F705:F712">
      <formula1>"Office Based Only,All Risk"</formula1>
    </dataValidation>
    <dataValidation type="list" allowBlank="1" showInputMessage="1" showErrorMessage="1" sqref="A14:G14">
      <formula1>"NEW POLICY - NEEDS ANALYSIS, RENEWAL - NEEDS ANALYSIS"</formula1>
    </dataValidation>
    <dataValidation type="list" allowBlank="1" showInputMessage="1" showErrorMessage="1" sqref="F839:G839">
      <formula1>"INCEPTION DATE, RENEWAL DATE"</formula1>
    </dataValidation>
    <dataValidation type="list" allowBlank="1" showInputMessage="1" showErrorMessage="1" sqref="D37:E37 D46:E46 D54:E54">
      <formula1>"Brick, Brick/Stone, Concrete, Wood, Asbestos, Other"</formula1>
    </dataValidation>
    <dataValidation type="list" allowBlank="1" showInputMessage="1" showErrorMessage="1" sqref="D36:E36 D45:E45 D53:E53">
      <formula1>"Concrete, Corrugated iron, Metal, Slate, Tile, Thatch, Asbestos, Other"</formula1>
    </dataValidation>
    <dataValidation type="list" allowBlank="1" showInputMessage="1" showErrorMessage="1" sqref="B365:E365 B400:E400 B435:E435 B470:E470 B505:E505 B540:E540 B575:E575 B610:E610">
      <formula1>"New,Used,Rebuilt,Stolen"</formula1>
    </dataValidation>
    <dataValidation type="list" allowBlank="1" showInputMessage="1" showErrorMessage="1" sqref="B372:E372 B407:E407 B442:E442 B477:E477 B512:E512 B547:E547 B582:E582 B617:E617">
      <formula1>"1,2,3,4,5,6,7,8,9,10"</formula1>
    </dataValidation>
    <dataValidation type="list" allowBlank="1" showInputMessage="1" showErrorMessage="1" sqref="B605:E605 B360:E360 B395:E395 B430:E430 B465:E465 B500:E500 B535:E535 B570:E570">
      <formula1>"Sedan/LDV or like, Road Bike, Off Road Bike, 3 Wheeler, Classic Car, Golf Cart, Motorised Wheelchair, Trekker, Other"</formula1>
    </dataValidation>
    <dataValidation type="list" allowBlank="1" showInputMessage="1" showErrorMessage="1" sqref="B361:E361 B396:E396 B431:E431 B466:E466 B501:E501 B536:E536 B571:E571 B606:E606">
      <formula1>"Factory Fitted Immobiliser, VESA 3 or 4 Immobiliser, Active Tracking Device, Early Warning Tracking Device, Double Tracking Device"</formula1>
    </dataValidation>
    <dataValidation type="list" allowBlank="1" showInputMessage="1" showErrorMessage="1" sqref="B369:E369 B404:E404 B439:E439 B474:E474 B509:E509 B544:E544 B579:E579 B614:E614">
      <formula1>"Insured, Spouse, Insured Child, Other"</formula1>
    </dataValidation>
    <dataValidation type="list" allowBlank="1" showInputMessage="1" showErrorMessage="1" sqref="B373:E373 B408:E408 B443:E443 B478:E478 B513:E513 B548:E548 B583:E583 B618:E618">
      <formula1>"Male, Female"</formula1>
    </dataValidation>
    <dataValidation type="list" allowBlank="1" showInputMessage="1" showErrorMessage="1" sqref="B374:E374 B409:E409 B444:E444 B479:E479 B514:E514 B549:E549 B584:E584 B619:E619">
      <formula1>"A, A1, B, C1, C, EB, EC1, EC"</formula1>
    </dataValidation>
    <dataValidation type="list" allowBlank="1" showInputMessage="1" showErrorMessage="1" sqref="B376:E376 B411:E411 B446:E446 B481:E481 B516:E516 B551:E551 B586:E586 B621:E621">
      <formula1>"Social, Private, Business {Excluding transport/carrying of goods}"</formula1>
    </dataValidation>
    <dataValidation type="list" allowBlank="1" showInputMessage="1" showErrorMessage="1" sqref="B378:E378 B380:E380 B413:E413 B415:E415 B448:E448 B450:E450 B483:E483 B485:E485 B518:E518 B520:E520 B553:E553 B555:E555 B588:E588 B590:E590 B623:E623 B625:E625">
      <formula1>"Locked Garage, Behind Locked Gates, Carport, Carport/Secured, In Open, Secure Parking Garage"</formula1>
    </dataValidation>
  </dataValidations>
  <printOptions horizontalCentered="1" verticalCentered="1"/>
  <pageMargins left="0.27559055118110237" right="0.27559055118110237" top="0.39370078740157483" bottom="0.39370078740157483" header="0.15748031496062992" footer="0.15748031496062992"/>
  <pageSetup paperSize="9" scale="15" fitToHeight="2" orientation="portrait" r:id="rId1"/>
  <headerFooter alignWithMargins="0">
    <oddFooter>&amp;L&amp;"Arial Narrow,Regular"&amp;6&amp;D&amp;C&amp;"Arial Narrow,Regular"&amp;6&amp;F&amp;R&amp;"Arial Narrow,Regular"&amp;6&amp;P/&amp;N</oddFooter>
  </headerFooter>
  <rowBreaks count="1" manualBreakCount="1">
    <brk id="116" max="6" man="1"/>
  </rowBreaks>
  <drawing r:id="rId2"/>
  <legacyDrawing r:id="rId3"/>
  <controls>
    <mc:AlternateContent xmlns:mc="http://schemas.openxmlformats.org/markup-compatibility/2006">
      <mc:Choice Requires="x14">
        <control shapeId="8268" r:id="rId4" name="ComboBox1">
          <controlPr defaultSize="0" autoLine="0" linkedCell="Broker_Name" listFillRange="Lists!A30:A38" r:id="rId5">
            <anchor moveWithCells="1">
              <from>
                <xdr:col>0</xdr:col>
                <xdr:colOff>561975</xdr:colOff>
                <xdr:row>15</xdr:row>
                <xdr:rowOff>85725</xdr:rowOff>
              </from>
              <to>
                <xdr:col>0</xdr:col>
                <xdr:colOff>4267200</xdr:colOff>
                <xdr:row>15</xdr:row>
                <xdr:rowOff>371475</xdr:rowOff>
              </to>
            </anchor>
          </controlPr>
        </control>
      </mc:Choice>
      <mc:Fallback>
        <control shapeId="8268" r:id="rId4" name="Combo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1:O31"/>
  <sheetViews>
    <sheetView tabSelected="1" topLeftCell="A12" zoomScaleNormal="100" workbookViewId="0">
      <selection activeCell="R16" sqref="R16"/>
    </sheetView>
  </sheetViews>
  <sheetFormatPr defaultRowHeight="14.25" x14ac:dyDescent="0.2"/>
  <cols>
    <col min="1" max="1" width="5" style="37" customWidth="1"/>
    <col min="2" max="2" width="6.7109375" style="37" customWidth="1"/>
    <col min="3" max="13" width="9.140625" style="37"/>
    <col min="14" max="14" width="4.85546875" style="37" customWidth="1"/>
    <col min="15" max="15" width="4.28515625" style="37" customWidth="1"/>
    <col min="16" max="16384" width="9.140625" style="37"/>
  </cols>
  <sheetData>
    <row r="11" spans="1:15" s="38" customFormat="1" ht="15" x14ac:dyDescent="0.2">
      <c r="A11" s="491" t="s">
        <v>277</v>
      </c>
      <c r="B11" s="491"/>
      <c r="C11" s="491"/>
      <c r="D11" s="491"/>
      <c r="E11" s="491"/>
      <c r="F11" s="491"/>
      <c r="G11" s="491"/>
      <c r="H11" s="491"/>
      <c r="I11" s="491"/>
      <c r="J11" s="491"/>
      <c r="K11" s="491"/>
      <c r="L11" s="491"/>
      <c r="M11" s="491"/>
      <c r="N11" s="194"/>
      <c r="O11" s="194"/>
    </row>
    <row r="12" spans="1:15" s="38" customFormat="1" ht="40.5" customHeight="1" x14ac:dyDescent="0.2">
      <c r="A12" s="492" t="s">
        <v>381</v>
      </c>
      <c r="B12" s="492"/>
      <c r="C12" s="492"/>
      <c r="D12" s="492"/>
      <c r="E12" s="492"/>
      <c r="F12" s="492"/>
      <c r="G12" s="492"/>
      <c r="H12" s="492"/>
      <c r="I12" s="492"/>
      <c r="J12" s="492"/>
      <c r="K12" s="492"/>
      <c r="L12" s="492"/>
      <c r="M12" s="492"/>
      <c r="N12" s="492"/>
    </row>
    <row r="13" spans="1:15" s="38" customFormat="1" ht="17.25" customHeight="1" x14ac:dyDescent="0.2">
      <c r="A13" s="496" t="s">
        <v>379</v>
      </c>
      <c r="B13" s="496"/>
      <c r="C13" s="497" t="str">
        <f>IF(VLOOKUP(Broker_Name,Broker_Table,4,FALSE)="",CONCATENATE(Broker_Name," and my personal contact details are as follows"),CONCATENATE(Broker_Name," ",VLOOKUP(Broker_Name,Broker_Table,4,FALSE)," and my personal contact details are as follows"))</f>
        <v>Warren Bennett and my personal contact details are as follows</v>
      </c>
      <c r="D13" s="497"/>
      <c r="E13" s="497"/>
      <c r="F13" s="497"/>
      <c r="G13" s="497"/>
      <c r="H13" s="497"/>
      <c r="I13" s="497"/>
      <c r="J13" s="497"/>
      <c r="K13" s="497"/>
      <c r="L13" s="497"/>
      <c r="M13" s="497"/>
      <c r="N13" s="497"/>
    </row>
    <row r="14" spans="1:15" s="38" customFormat="1" ht="17.25" customHeight="1" x14ac:dyDescent="0.2">
      <c r="A14" s="496" t="s">
        <v>380</v>
      </c>
      <c r="B14" s="496"/>
      <c r="C14" s="490" t="str">
        <f>CONCATENATE(VLOOKUP(Broker_Name,Broker_Table,6,FALSE),", Email: ",VLOOKUP(Broker_Name,Broker_Table,5,FALSE))</f>
        <v>082 569 3632 / 012 881 4580, Email: warren@smitk.co.za</v>
      </c>
      <c r="D14" s="490"/>
      <c r="E14" s="490"/>
      <c r="F14" s="490"/>
      <c r="G14" s="490"/>
      <c r="H14" s="490"/>
      <c r="I14" s="490"/>
      <c r="J14" s="490"/>
      <c r="K14" s="490"/>
      <c r="L14" s="490"/>
      <c r="M14" s="490"/>
      <c r="N14" s="490"/>
    </row>
    <row r="15" spans="1:15" s="38" customFormat="1" ht="17.25" customHeight="1" x14ac:dyDescent="0.2">
      <c r="A15" s="79"/>
      <c r="B15" s="79"/>
      <c r="C15" s="80"/>
      <c r="D15" s="80"/>
      <c r="E15" s="80"/>
      <c r="F15" s="80"/>
      <c r="G15" s="80"/>
      <c r="H15" s="80"/>
      <c r="I15" s="80"/>
      <c r="J15" s="80"/>
      <c r="K15" s="80"/>
      <c r="L15" s="80"/>
      <c r="M15" s="80"/>
      <c r="N15" s="80"/>
    </row>
    <row r="16" spans="1:15" s="38" customFormat="1" ht="117.75" customHeight="1" x14ac:dyDescent="0.2">
      <c r="A16" s="40" t="s">
        <v>278</v>
      </c>
      <c r="B16" s="41"/>
      <c r="C16" s="493" t="str">
        <f>IF(VLOOKUP(Broker_House,Logos,3,FALSE)=11184,
CONCATENATE("I am employed/mandated by ",Broker_House,", a member of Smit and Kie Brokers (Pty) Ltd. and Authorised Financial Services Provider, Licence number 11184. I am a registered Representative of said Company. The office is situated at ",VLOOKUP(Broker_Name,Broker_Table,7,FALSE),". The Company accepts responsibility for my activities "," and I am remunerated for my services from Commission paid to the Company","   A copy of the Licence, that contains details of the financial services I am authorized to provide, together with any exemptions, is available for ", "inspection on request and the details of our FSP can also be viewed on the FSCA website www.fsca.co.za. "),
CONCATENATE("I am employed/mandated by ",Broker_House," and who had delegated some administrative functions to Smit &amp; Kie Brokers (Pty) Ltd, and Authorised Financial Services Provider, Licence number ",VLOOKUP(Broker_House,Logos,3,FALSE),". I am a registered Representative of said Company. The office is situated at ",VLOOKUP(Broker_Name,Broker_Table,7,FALSE),". ",Broker_House," accepts responsibility for my activities "," and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f>
        <v>I am employed/mandated by Smit &amp; Kie Pretoria Brokers (Pty) Ltd and who had delegated some administrative functions to Smit &amp; Kie Brokers (Pty) Ltd, and Authorised Financial Services Provider, Licence number 43148. I am a registered Representative of said Company. The office is situated at 18 Hiden Road, Bloukrans Building, 5th Floor, Lynnwood Bridge, Pretoria, 0081. Smit &amp; Kie Pretoria Brokers (Pty) Ltd accepts responsibility for my activities  and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v>
      </c>
      <c r="D16" s="493"/>
      <c r="E16" s="493"/>
      <c r="F16" s="493"/>
      <c r="G16" s="493"/>
      <c r="H16" s="493"/>
      <c r="I16" s="493"/>
      <c r="J16" s="493"/>
      <c r="K16" s="493"/>
      <c r="L16" s="493"/>
      <c r="M16" s="493"/>
      <c r="N16" s="493"/>
      <c r="O16" s="47"/>
    </row>
    <row r="17" spans="1:14" s="38" customFormat="1" ht="56.25" customHeight="1" x14ac:dyDescent="0.2">
      <c r="A17" s="41" t="s">
        <v>279</v>
      </c>
      <c r="C17" s="494" t="str">
        <f>CONCATENATE("I have provided financial advice and intermediary services since ",VLOOKUP(Broker_Name,Broker_Table,8,FALSE)," in the below mentioned areas and I am Fit and proper as per the FAIS requirements: - Short Term – Commercial &amp; Personal Lines categories ",VLOOKUP(Broker_Name,Broker_Table,2,FALSE),".")</f>
        <v>I have provided financial advice and intermediary services since 2012 in the below mentioned areas and I am Fit and proper as per the FAIS requirements: - Short Term – Commercial &amp; Personal Lines categories 1.2, 1.6 and 1.23(A1).</v>
      </c>
      <c r="D17" s="494"/>
      <c r="E17" s="494"/>
      <c r="F17" s="494"/>
      <c r="G17" s="494"/>
      <c r="H17" s="494"/>
      <c r="I17" s="494"/>
      <c r="J17" s="494"/>
      <c r="K17" s="494"/>
      <c r="L17" s="494"/>
      <c r="M17" s="494"/>
      <c r="N17" s="494"/>
    </row>
    <row r="18" spans="1:14" s="38" customFormat="1" ht="68.25" customHeight="1" x14ac:dyDescent="0.2">
      <c r="A18" s="41" t="s">
        <v>280</v>
      </c>
      <c r="C18" s="492" t="s">
        <v>281</v>
      </c>
      <c r="D18" s="492"/>
      <c r="E18" s="492"/>
      <c r="F18" s="492"/>
      <c r="G18" s="492"/>
      <c r="H18" s="492"/>
      <c r="I18" s="492"/>
      <c r="J18" s="492"/>
      <c r="K18" s="492"/>
      <c r="L18" s="492"/>
      <c r="M18" s="492"/>
      <c r="N18" s="492"/>
    </row>
    <row r="19" spans="1:14" s="38" customFormat="1" ht="53.25" customHeight="1" x14ac:dyDescent="0.2">
      <c r="A19" s="41" t="s">
        <v>282</v>
      </c>
      <c r="C19" s="495" t="s">
        <v>474</v>
      </c>
      <c r="D19" s="495"/>
      <c r="E19" s="495"/>
      <c r="F19" s="495"/>
      <c r="G19" s="495"/>
      <c r="H19" s="495"/>
      <c r="I19" s="495"/>
      <c r="J19" s="495"/>
      <c r="K19" s="495"/>
      <c r="L19" s="495"/>
      <c r="M19" s="495"/>
      <c r="N19" s="495"/>
    </row>
    <row r="20" spans="1:14" s="38" customFormat="1" ht="62.25" customHeight="1" x14ac:dyDescent="0.2">
      <c r="A20" s="41" t="s">
        <v>382</v>
      </c>
      <c r="C20" s="493" t="str">
        <f>IFERROR(VLOOKUP('Personal Needs Analysis'!$B$16,Lists!$A$20:$B$25,2,FALSE),Lists!$B$25)</f>
        <v>Compliance with the FAIS Act is monitored by Masthead (Pty) Ltd, a compliance practice approved by the Financial Sector Conduct Authority. Their postal address is PO Box 856, Howard Place, 7450. Their contact numbers are 021 686 3588(t) and 021 686 3589(f).</v>
      </c>
      <c r="D20" s="493"/>
      <c r="E20" s="493"/>
      <c r="F20" s="493"/>
      <c r="G20" s="493"/>
      <c r="H20" s="493"/>
      <c r="I20" s="493"/>
      <c r="J20" s="493"/>
      <c r="K20" s="493"/>
      <c r="L20" s="493"/>
      <c r="M20" s="493"/>
      <c r="N20" s="493"/>
    </row>
    <row r="21" spans="1:14" s="38" customFormat="1" ht="68.25" customHeight="1" x14ac:dyDescent="0.2">
      <c r="A21" s="41" t="s">
        <v>283</v>
      </c>
      <c r="C21" s="492" t="s">
        <v>286</v>
      </c>
      <c r="D21" s="492"/>
      <c r="E21" s="492"/>
      <c r="F21" s="492"/>
      <c r="G21" s="492"/>
      <c r="H21" s="492"/>
      <c r="I21" s="492"/>
      <c r="J21" s="492"/>
      <c r="K21" s="492"/>
      <c r="L21" s="492"/>
      <c r="M21" s="492"/>
      <c r="N21" s="492"/>
    </row>
    <row r="22" spans="1:14" s="38" customFormat="1" ht="48" customHeight="1" x14ac:dyDescent="0.2">
      <c r="A22" s="41" t="s">
        <v>285</v>
      </c>
      <c r="C22" s="492" t="s">
        <v>383</v>
      </c>
      <c r="D22" s="492"/>
      <c r="E22" s="492"/>
      <c r="F22" s="492"/>
      <c r="G22" s="492"/>
      <c r="H22" s="492"/>
      <c r="I22" s="492"/>
      <c r="J22" s="492"/>
      <c r="K22" s="492"/>
      <c r="L22" s="492"/>
      <c r="M22" s="492"/>
      <c r="N22" s="492"/>
    </row>
    <row r="23" spans="1:14" s="38" customFormat="1" ht="39" customHeight="1" x14ac:dyDescent="0.2">
      <c r="A23" s="41" t="s">
        <v>287</v>
      </c>
      <c r="C23" s="492" t="s">
        <v>289</v>
      </c>
      <c r="D23" s="492"/>
      <c r="E23" s="492"/>
      <c r="F23" s="492"/>
      <c r="G23" s="492"/>
      <c r="H23" s="492"/>
      <c r="I23" s="492"/>
      <c r="J23" s="492"/>
      <c r="K23" s="492"/>
      <c r="L23" s="492"/>
      <c r="M23" s="492"/>
      <c r="N23" s="492"/>
    </row>
    <row r="24" spans="1:14" s="38" customFormat="1" ht="69" customHeight="1" x14ac:dyDescent="0.2">
      <c r="A24" s="41" t="s">
        <v>288</v>
      </c>
      <c r="C24" s="492" t="s">
        <v>291</v>
      </c>
      <c r="D24" s="492"/>
      <c r="E24" s="492"/>
      <c r="F24" s="492"/>
      <c r="G24" s="492"/>
      <c r="H24" s="492"/>
      <c r="I24" s="492"/>
      <c r="J24" s="492"/>
      <c r="K24" s="492"/>
      <c r="L24" s="492"/>
      <c r="M24" s="492"/>
      <c r="N24" s="492"/>
    </row>
    <row r="25" spans="1:14" s="38" customFormat="1" ht="109.5" customHeight="1" x14ac:dyDescent="0.2">
      <c r="A25" s="41" t="s">
        <v>290</v>
      </c>
      <c r="C25" s="492" t="s">
        <v>292</v>
      </c>
      <c r="D25" s="492"/>
      <c r="E25" s="492"/>
      <c r="F25" s="492"/>
      <c r="G25" s="492"/>
      <c r="H25" s="492"/>
      <c r="I25" s="492"/>
      <c r="J25" s="492"/>
      <c r="K25" s="492"/>
      <c r="L25" s="492"/>
      <c r="M25" s="492"/>
      <c r="N25" s="492"/>
    </row>
    <row r="27" spans="1:14" ht="33" customHeight="1" x14ac:dyDescent="0.2">
      <c r="A27" s="490" t="s">
        <v>475</v>
      </c>
      <c r="B27" s="490"/>
      <c r="C27" s="490"/>
      <c r="D27" s="490"/>
      <c r="E27" s="490"/>
      <c r="F27" s="489"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G27" s="489"/>
      <c r="H27" s="489"/>
      <c r="I27" s="489"/>
      <c r="J27" s="489"/>
      <c r="K27" s="489"/>
      <c r="L27" s="489"/>
      <c r="M27" s="489"/>
      <c r="N27" s="489"/>
    </row>
    <row r="28" spans="1:14" x14ac:dyDescent="0.2">
      <c r="A28" s="68"/>
      <c r="B28" s="68"/>
      <c r="C28" s="68"/>
      <c r="D28" s="68"/>
      <c r="E28" s="68"/>
    </row>
    <row r="29" spans="1:14" ht="30.75" customHeight="1" x14ac:dyDescent="0.2">
      <c r="A29" s="490" t="s">
        <v>476</v>
      </c>
      <c r="B29" s="490"/>
      <c r="C29" s="490"/>
      <c r="D29" s="490"/>
      <c r="E29" s="490"/>
      <c r="F29" s="489" t="str">
        <f>IF(IF(COUNTA('Personal Needs Analysis'!G21,'Personal Needs Analysis'!B20)=2,CONCATENATE('Personal Needs Analysis'!G21," / ",'Personal Needs Analysis'!B20),IF('Personal Needs Analysis'!B20="",'Personal Needs Analysis'!G21,'Personal Needs Analysis'!B20))=0,"",IF(COUNTA('Personal Needs Analysis'!G21,'Personal Needs Analysis'!B20)=2,CONCATENATE('Personal Needs Analysis'!G21," / ",'Personal Needs Analysis'!B20),IF('Personal Needs Analysis'!B20="",'Personal Needs Analysis'!G21,'Personal Needs Analysis'!B20)))</f>
        <v/>
      </c>
      <c r="G29" s="489"/>
      <c r="H29" s="489"/>
      <c r="I29" s="489"/>
      <c r="J29" s="489"/>
      <c r="K29" s="489"/>
      <c r="L29" s="489"/>
      <c r="M29" s="489"/>
      <c r="N29" s="489"/>
    </row>
    <row r="30" spans="1:14" x14ac:dyDescent="0.2">
      <c r="A30" s="68"/>
      <c r="B30" s="68"/>
      <c r="C30" s="68"/>
      <c r="D30" s="68"/>
      <c r="E30" s="68"/>
    </row>
    <row r="31" spans="1:14" ht="27" customHeight="1" x14ac:dyDescent="0.2">
      <c r="A31" s="68" t="s">
        <v>477</v>
      </c>
      <c r="D31" s="489"/>
      <c r="E31" s="489"/>
      <c r="F31" s="489"/>
      <c r="G31" s="489"/>
      <c r="H31" s="193" t="s">
        <v>4</v>
      </c>
      <c r="I31" s="489"/>
      <c r="J31" s="489"/>
      <c r="K31" s="489"/>
      <c r="L31" s="489"/>
      <c r="M31" s="489"/>
      <c r="N31" s="489"/>
    </row>
  </sheetData>
  <mergeCells count="22">
    <mergeCell ref="A11:M11"/>
    <mergeCell ref="C24:N24"/>
    <mergeCell ref="C25:N25"/>
    <mergeCell ref="C20:N20"/>
    <mergeCell ref="C21:N21"/>
    <mergeCell ref="C22:N22"/>
    <mergeCell ref="C23:N23"/>
    <mergeCell ref="A12:N12"/>
    <mergeCell ref="C16:N16"/>
    <mergeCell ref="C17:N17"/>
    <mergeCell ref="C18:N18"/>
    <mergeCell ref="C19:N19"/>
    <mergeCell ref="A13:B13"/>
    <mergeCell ref="C13:N13"/>
    <mergeCell ref="A14:B14"/>
    <mergeCell ref="C14:N14"/>
    <mergeCell ref="D31:G31"/>
    <mergeCell ref="I31:N31"/>
    <mergeCell ref="A27:E27"/>
    <mergeCell ref="F27:N27"/>
    <mergeCell ref="A29:E29"/>
    <mergeCell ref="F29:N29"/>
  </mergeCells>
  <printOptions horizontalCentered="1"/>
  <pageMargins left="0.23622047244094491" right="0.23622047244094491" top="0.19685039370078741" bottom="0.19685039370078741" header="0.31496062992125984" footer="0.31496062992125984"/>
  <pageSetup scale="7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3:P106"/>
  <sheetViews>
    <sheetView zoomScaleNormal="100" workbookViewId="0">
      <selection activeCell="J24" sqref="J24:N24"/>
    </sheetView>
  </sheetViews>
  <sheetFormatPr defaultRowHeight="14.25" x14ac:dyDescent="0.2"/>
  <cols>
    <col min="1" max="1" width="5" style="37" customWidth="1"/>
    <col min="2" max="2" width="6.28515625" style="37" customWidth="1"/>
    <col min="3" max="10" width="9.140625" style="37"/>
    <col min="11" max="11" width="10.85546875" style="37" customWidth="1"/>
    <col min="12" max="13" width="9.140625" style="37"/>
    <col min="14" max="14" width="4.85546875" style="37" customWidth="1"/>
    <col min="15" max="15" width="4.28515625" style="37" customWidth="1"/>
    <col min="16" max="16384" width="9.140625" style="37"/>
  </cols>
  <sheetData>
    <row r="13" spans="1:16" ht="27" customHeight="1" x14ac:dyDescent="0.2">
      <c r="A13" s="498" t="s">
        <v>475</v>
      </c>
      <c r="B13" s="498"/>
      <c r="C13" s="498"/>
      <c r="D13" s="498"/>
      <c r="E13" s="498"/>
      <c r="F13" s="498"/>
      <c r="G13" s="499"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H13" s="499"/>
      <c r="I13" s="499"/>
      <c r="J13" s="499"/>
      <c r="K13" s="499"/>
      <c r="L13" s="499"/>
      <c r="M13" s="499"/>
      <c r="N13" s="499"/>
    </row>
    <row r="14" spans="1:16" ht="28.5" customHeight="1" x14ac:dyDescent="0.2">
      <c r="A14" s="498" t="s">
        <v>478</v>
      </c>
      <c r="B14" s="498"/>
      <c r="C14" s="498"/>
      <c r="D14" s="498"/>
      <c r="E14" s="498"/>
      <c r="F14" s="498"/>
      <c r="G14" s="499" t="str">
        <f>IF(IF(COUNTA('Personal Needs Analysis'!G21,'Personal Needs Analysis'!B20)=2,CONCATENATE('Personal Needs Analysis'!G21," / ",'Personal Needs Analysis'!B20),IF('Personal Needs Analysis'!B20="",'Personal Needs Analysis'!G21,'Personal Needs Analysis'!B20))=0,"",IF(COUNTA('Personal Needs Analysis'!G21,'Personal Needs Analysis'!B20)=2,CONCATENATE('Personal Needs Analysis'!G21," / ",'Personal Needs Analysis'!B20),IF('Personal Needs Analysis'!B20="",'Personal Needs Analysis'!G21,'Personal Needs Analysis'!B20)))</f>
        <v/>
      </c>
      <c r="H14" s="499"/>
      <c r="I14" s="499"/>
      <c r="J14" s="499"/>
      <c r="K14" s="499"/>
      <c r="L14" s="499"/>
      <c r="M14" s="499"/>
      <c r="N14" s="499"/>
    </row>
    <row r="16" spans="1:16" ht="15" x14ac:dyDescent="0.2">
      <c r="A16" s="491" t="s">
        <v>293</v>
      </c>
      <c r="B16" s="491"/>
      <c r="C16" s="491"/>
      <c r="D16" s="491"/>
      <c r="E16" s="491"/>
      <c r="F16" s="491"/>
      <c r="G16" s="491"/>
      <c r="H16" s="491"/>
      <c r="I16" s="491"/>
      <c r="J16" s="491"/>
      <c r="K16" s="491"/>
      <c r="L16" s="491"/>
      <c r="M16" s="491"/>
      <c r="N16" s="491"/>
      <c r="O16" s="194"/>
      <c r="P16" s="194"/>
    </row>
    <row r="17" spans="1:15" s="38" customFormat="1" x14ac:dyDescent="0.2">
      <c r="A17" s="502"/>
      <c r="B17" s="502"/>
      <c r="C17" s="502"/>
      <c r="D17" s="502"/>
      <c r="E17" s="502"/>
      <c r="F17" s="502"/>
      <c r="G17" s="502"/>
      <c r="H17" s="502"/>
      <c r="I17" s="502"/>
      <c r="J17" s="502"/>
      <c r="K17" s="502"/>
      <c r="L17" s="502"/>
      <c r="M17" s="502"/>
      <c r="N17" s="502"/>
      <c r="O17" s="502"/>
    </row>
    <row r="18" spans="1:15" s="38" customFormat="1" x14ac:dyDescent="0.2">
      <c r="A18" s="497" t="str">
        <f>IF('Personal Needs Analysis'!B16="Smit &amp; Kie Pretoria Brokers (Pty) Ltd", CONCATENATE("Hereby I/we authorize",'Personal Needs Analysis'!B16, " to obtain any applicable financial information"),"Hereby I/we authorize Smit &amp; Kie Brokers (Pty) Ltd to obtain any applicable financial information")</f>
        <v>Hereby I/we authorizeSmit &amp; Kie Pretoria Brokers (Pty) Ltd to obtain any applicable financial information</v>
      </c>
      <c r="B18" s="497"/>
      <c r="C18" s="497"/>
      <c r="D18" s="497"/>
      <c r="E18" s="497"/>
      <c r="F18" s="497"/>
      <c r="G18" s="497"/>
      <c r="H18" s="497"/>
      <c r="I18" s="497"/>
      <c r="J18" s="497"/>
      <c r="K18" s="497"/>
      <c r="L18" s="497"/>
      <c r="M18" s="497"/>
      <c r="N18" s="497"/>
    </row>
    <row r="19" spans="1:15" s="38" customFormat="1" x14ac:dyDescent="0.2">
      <c r="A19" s="42"/>
      <c r="B19" s="504" t="s">
        <v>294</v>
      </c>
      <c r="C19" s="504"/>
      <c r="D19" s="504"/>
      <c r="E19" s="504"/>
      <c r="F19" s="504"/>
      <c r="G19" s="504"/>
      <c r="H19" s="504"/>
      <c r="I19" s="504"/>
      <c r="J19" s="504"/>
      <c r="K19" s="504"/>
      <c r="L19" s="504"/>
      <c r="M19" s="504"/>
      <c r="N19" s="42"/>
    </row>
    <row r="20" spans="1:15" s="38" customFormat="1" x14ac:dyDescent="0.2">
      <c r="A20" s="42"/>
      <c r="B20" s="504" t="s">
        <v>295</v>
      </c>
      <c r="C20" s="504"/>
      <c r="D20" s="504"/>
      <c r="E20" s="504"/>
      <c r="F20" s="504"/>
      <c r="G20" s="504"/>
      <c r="H20" s="504"/>
      <c r="I20" s="504"/>
      <c r="J20" s="504"/>
      <c r="K20" s="504"/>
      <c r="L20" s="504"/>
      <c r="M20" s="504"/>
      <c r="N20" s="42"/>
    </row>
    <row r="21" spans="1:15" s="38" customFormat="1" x14ac:dyDescent="0.2">
      <c r="A21" s="40"/>
      <c r="B21" s="41"/>
      <c r="C21" s="492"/>
      <c r="D21" s="492"/>
      <c r="E21" s="492"/>
      <c r="F21" s="492"/>
      <c r="G21" s="492"/>
      <c r="H21" s="492"/>
      <c r="I21" s="492"/>
      <c r="J21" s="492"/>
      <c r="K21" s="492"/>
      <c r="L21" s="492"/>
      <c r="M21" s="492"/>
      <c r="N21" s="492"/>
      <c r="O21" s="47"/>
    </row>
    <row r="22" spans="1:15" s="38" customFormat="1" ht="20.25" customHeight="1" x14ac:dyDescent="0.2">
      <c r="A22" s="510" t="s">
        <v>387</v>
      </c>
      <c r="B22" s="510"/>
      <c r="C22" s="510"/>
      <c r="D22" s="510"/>
      <c r="E22" s="510"/>
      <c r="F22" s="506" t="s">
        <v>388</v>
      </c>
      <c r="G22" s="506"/>
      <c r="H22" s="506"/>
      <c r="I22" s="506"/>
      <c r="J22" s="507" t="s">
        <v>389</v>
      </c>
      <c r="K22" s="508"/>
      <c r="L22" s="508"/>
      <c r="M22" s="508"/>
      <c r="N22" s="509"/>
    </row>
    <row r="23" spans="1:15" ht="30.75" customHeight="1" x14ac:dyDescent="0.2">
      <c r="A23" s="503" t="str">
        <f>'Personal Needs Analysis'!A27</f>
        <v>n/a</v>
      </c>
      <c r="B23" s="503"/>
      <c r="C23" s="503"/>
      <c r="D23" s="503"/>
      <c r="E23" s="503"/>
      <c r="F23" s="503" t="str">
        <f>'Personal Needs Analysis'!B27</f>
        <v>n/a</v>
      </c>
      <c r="G23" s="503"/>
      <c r="H23" s="503"/>
      <c r="I23" s="503"/>
      <c r="J23" s="503" t="str">
        <f>IF('Personal Needs Analysis'!D27=0,"",'Personal Needs Analysis'!D27)</f>
        <v>n/a</v>
      </c>
      <c r="K23" s="503"/>
      <c r="L23" s="503"/>
      <c r="M23" s="503"/>
      <c r="N23" s="503"/>
    </row>
    <row r="24" spans="1:15" ht="30.75" customHeight="1" x14ac:dyDescent="0.2">
      <c r="A24" s="503" t="str">
        <f>'Personal Needs Analysis'!A28</f>
        <v>n/a</v>
      </c>
      <c r="B24" s="503"/>
      <c r="C24" s="503"/>
      <c r="D24" s="503"/>
      <c r="E24" s="503"/>
      <c r="F24" s="503" t="str">
        <f>'Personal Needs Analysis'!B28</f>
        <v>n/a</v>
      </c>
      <c r="G24" s="503"/>
      <c r="H24" s="503"/>
      <c r="I24" s="503"/>
      <c r="J24" s="503" t="str">
        <f>IF('Personal Needs Analysis'!D28=0,"",'Personal Needs Analysis'!D28)</f>
        <v>n/a</v>
      </c>
      <c r="K24" s="503"/>
      <c r="L24" s="503"/>
      <c r="M24" s="503"/>
      <c r="N24" s="503"/>
    </row>
    <row r="25" spans="1:15" ht="30.75" customHeight="1" x14ac:dyDescent="0.2">
      <c r="A25" s="503" t="str">
        <f>'Personal Needs Analysis'!A29</f>
        <v>n/a</v>
      </c>
      <c r="B25" s="503"/>
      <c r="C25" s="503"/>
      <c r="D25" s="503"/>
      <c r="E25" s="503"/>
      <c r="F25" s="503" t="str">
        <f>'Personal Needs Analysis'!B29</f>
        <v>n/a</v>
      </c>
      <c r="G25" s="503"/>
      <c r="H25" s="503"/>
      <c r="I25" s="503"/>
      <c r="J25" s="503" t="str">
        <f>IF('Personal Needs Analysis'!D29=0,"",'Personal Needs Analysis'!D29)</f>
        <v>n/a</v>
      </c>
      <c r="K25" s="503"/>
      <c r="L25" s="503"/>
      <c r="M25" s="503"/>
      <c r="N25" s="503"/>
    </row>
    <row r="26" spans="1:15" ht="30.75" customHeight="1" x14ac:dyDescent="0.2">
      <c r="A26" s="503" t="str">
        <f>'Personal Needs Analysis'!A30</f>
        <v>n/a</v>
      </c>
      <c r="B26" s="503"/>
      <c r="C26" s="503"/>
      <c r="D26" s="503"/>
      <c r="E26" s="503"/>
      <c r="F26" s="503" t="str">
        <f>'Personal Needs Analysis'!B30</f>
        <v>n/a</v>
      </c>
      <c r="G26" s="503"/>
      <c r="H26" s="503"/>
      <c r="I26" s="503"/>
      <c r="J26" s="503" t="str">
        <f>IF('Personal Needs Analysis'!D30=0,"",'Personal Needs Analysis'!D30)</f>
        <v>n/a</v>
      </c>
      <c r="K26" s="503"/>
      <c r="L26" s="503"/>
      <c r="M26" s="503"/>
      <c r="N26" s="503"/>
    </row>
    <row r="27" spans="1:15" x14ac:dyDescent="0.2">
      <c r="A27" s="43"/>
      <c r="C27" s="494"/>
      <c r="D27" s="494"/>
      <c r="E27" s="494"/>
      <c r="F27" s="494"/>
      <c r="G27" s="494"/>
      <c r="H27" s="494"/>
      <c r="I27" s="494"/>
      <c r="J27" s="494"/>
      <c r="K27" s="494"/>
      <c r="L27" s="494"/>
      <c r="M27" s="494"/>
      <c r="N27" s="494"/>
    </row>
    <row r="28" spans="1:15" x14ac:dyDescent="0.2">
      <c r="A28" s="500" t="s">
        <v>297</v>
      </c>
      <c r="B28" s="500"/>
      <c r="C28" s="500"/>
      <c r="D28" s="501"/>
      <c r="E28" s="501"/>
      <c r="F28" s="501"/>
      <c r="G28" s="501"/>
      <c r="H28" s="501"/>
      <c r="I28" s="501"/>
      <c r="J28" s="44"/>
      <c r="K28" s="44"/>
      <c r="L28" s="44"/>
      <c r="M28" s="44"/>
      <c r="N28" s="44"/>
    </row>
    <row r="29" spans="1:15" x14ac:dyDescent="0.2">
      <c r="A29" s="43"/>
      <c r="C29" s="494"/>
      <c r="D29" s="494"/>
      <c r="E29" s="494"/>
      <c r="F29" s="494"/>
      <c r="G29" s="494"/>
      <c r="H29" s="494"/>
      <c r="I29" s="494"/>
      <c r="J29" s="494"/>
      <c r="K29" s="494"/>
      <c r="L29" s="494"/>
      <c r="M29" s="494"/>
      <c r="N29" s="494"/>
    </row>
    <row r="30" spans="1:15" x14ac:dyDescent="0.2">
      <c r="A30" s="502"/>
      <c r="B30" s="502"/>
      <c r="C30" s="502"/>
      <c r="D30" s="502"/>
      <c r="E30" s="502"/>
      <c r="F30" s="502"/>
      <c r="G30" s="502"/>
      <c r="H30" s="502"/>
      <c r="I30" s="502"/>
      <c r="J30" s="502"/>
      <c r="K30" s="502"/>
      <c r="L30" s="502"/>
      <c r="M30" s="502"/>
      <c r="N30" s="502"/>
      <c r="O30" s="502"/>
    </row>
    <row r="31" spans="1:15" ht="90" customHeight="1" x14ac:dyDescent="0.2">
      <c r="A31" s="494" t="str">
        <f>IF('Personal Needs Analysis'!B16="Smit &amp; Kie Pretoria Brokers (Pty) Ltd",
CONCATENATE("I hereby appoint ",'Personal Needs Analysis'!B16,"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
CONCATENATE("I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f>
        <v>I hereby appoint Smit &amp; Kie Pretoria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v>
      </c>
      <c r="B31" s="494"/>
      <c r="C31" s="494"/>
      <c r="D31" s="494"/>
      <c r="E31" s="494"/>
      <c r="F31" s="494"/>
      <c r="G31" s="494"/>
      <c r="H31" s="494"/>
      <c r="I31" s="494"/>
      <c r="J31" s="494"/>
      <c r="K31" s="494"/>
      <c r="L31" s="494"/>
      <c r="M31" s="494"/>
      <c r="N31" s="494"/>
    </row>
    <row r="32" spans="1:15" x14ac:dyDescent="0.2">
      <c r="A32" s="43"/>
      <c r="C32" s="45"/>
      <c r="D32" s="45"/>
      <c r="E32" s="45"/>
      <c r="F32" s="45"/>
      <c r="G32" s="45"/>
      <c r="H32" s="45"/>
      <c r="I32" s="45"/>
      <c r="J32" s="45"/>
      <c r="K32" s="45"/>
      <c r="L32" s="45"/>
      <c r="M32" s="45"/>
      <c r="N32" s="45"/>
    </row>
    <row r="33" spans="1:14" x14ac:dyDescent="0.2">
      <c r="A33" s="500" t="s">
        <v>297</v>
      </c>
      <c r="B33" s="500"/>
      <c r="C33" s="500"/>
      <c r="D33" s="501"/>
      <c r="E33" s="501"/>
      <c r="F33" s="501"/>
      <c r="G33" s="501"/>
      <c r="H33" s="501"/>
      <c r="I33" s="501"/>
      <c r="J33" s="45"/>
      <c r="K33" s="45"/>
      <c r="L33" s="45"/>
      <c r="M33" s="45"/>
      <c r="N33" s="45"/>
    </row>
    <row r="34" spans="1:14" x14ac:dyDescent="0.2">
      <c r="A34" s="204"/>
      <c r="B34" s="204"/>
      <c r="C34" s="204"/>
      <c r="D34" s="204"/>
      <c r="E34" s="204"/>
      <c r="F34" s="204"/>
      <c r="G34" s="204"/>
      <c r="H34" s="204"/>
      <c r="I34" s="204"/>
      <c r="J34" s="45"/>
      <c r="K34" s="45"/>
      <c r="L34" s="45"/>
      <c r="M34" s="45"/>
      <c r="N34" s="45"/>
    </row>
    <row r="35" spans="1:14" x14ac:dyDescent="0.2">
      <c r="B35" s="505" t="s">
        <v>298</v>
      </c>
      <c r="C35" s="505"/>
      <c r="D35" s="505"/>
      <c r="E35" s="505"/>
      <c r="F35" s="505"/>
      <c r="G35" s="505"/>
      <c r="H35" s="505"/>
      <c r="I35" s="505"/>
      <c r="J35" s="505"/>
      <c r="K35" s="505"/>
      <c r="L35" s="505"/>
      <c r="M35" s="505"/>
      <c r="N35" s="505"/>
    </row>
    <row r="36" spans="1:14" ht="49.5" customHeight="1" x14ac:dyDescent="0.2">
      <c r="A36" s="204" t="s">
        <v>299</v>
      </c>
      <c r="B36" s="494" t="s">
        <v>300</v>
      </c>
      <c r="C36" s="494"/>
      <c r="D36" s="494"/>
      <c r="E36" s="494"/>
      <c r="F36" s="494"/>
      <c r="G36" s="494"/>
      <c r="H36" s="494"/>
      <c r="I36" s="494"/>
      <c r="J36" s="494"/>
      <c r="K36" s="494"/>
      <c r="L36" s="494"/>
      <c r="M36" s="494"/>
      <c r="N36" s="494"/>
    </row>
    <row r="37" spans="1:14" x14ac:dyDescent="0.2">
      <c r="A37" s="204" t="s">
        <v>301</v>
      </c>
      <c r="B37" s="511" t="s">
        <v>302</v>
      </c>
      <c r="C37" s="511"/>
      <c r="D37" s="511"/>
      <c r="E37" s="511"/>
      <c r="F37" s="511"/>
      <c r="G37" s="511"/>
      <c r="H37" s="511"/>
      <c r="I37" s="511"/>
      <c r="J37" s="511"/>
      <c r="K37" s="511"/>
      <c r="L37" s="511"/>
      <c r="M37" s="511"/>
      <c r="N37" s="511"/>
    </row>
    <row r="38" spans="1:14" x14ac:dyDescent="0.2">
      <c r="A38" s="204"/>
      <c r="B38" s="511" t="s">
        <v>303</v>
      </c>
      <c r="C38" s="511"/>
      <c r="D38" s="511"/>
      <c r="E38" s="511"/>
      <c r="F38" s="511"/>
      <c r="G38" s="511"/>
      <c r="H38" s="511"/>
      <c r="I38" s="511"/>
      <c r="J38" s="511"/>
      <c r="K38" s="511"/>
      <c r="L38" s="511"/>
      <c r="M38" s="511"/>
      <c r="N38" s="511"/>
    </row>
    <row r="39" spans="1:14" x14ac:dyDescent="0.2">
      <c r="A39" s="204"/>
      <c r="B39" s="195" t="s">
        <v>304</v>
      </c>
      <c r="C39" s="195"/>
      <c r="D39" s="195"/>
      <c r="E39" s="195"/>
      <c r="F39" s="195"/>
      <c r="G39" s="195"/>
      <c r="H39" s="195"/>
      <c r="I39" s="195"/>
      <c r="J39" s="195"/>
      <c r="K39" s="195"/>
      <c r="L39" s="195"/>
      <c r="M39" s="195"/>
      <c r="N39" s="195"/>
    </row>
    <row r="40" spans="1:14" x14ac:dyDescent="0.2">
      <c r="A40" s="204"/>
      <c r="B40" s="195"/>
      <c r="C40" s="195"/>
      <c r="D40" s="195"/>
      <c r="E40" s="195"/>
      <c r="F40" s="195"/>
      <c r="G40" s="195"/>
      <c r="H40" s="195"/>
      <c r="I40" s="195"/>
      <c r="J40" s="195"/>
      <c r="K40" s="195"/>
      <c r="L40" s="195"/>
      <c r="M40" s="195"/>
      <c r="N40" s="195"/>
    </row>
    <row r="41" spans="1:14" x14ac:dyDescent="0.2">
      <c r="A41" s="204"/>
      <c r="B41" s="195"/>
      <c r="C41" s="195"/>
      <c r="D41" s="195"/>
      <c r="E41" s="195"/>
      <c r="F41" s="195"/>
      <c r="G41" s="195"/>
      <c r="H41" s="195"/>
      <c r="I41" s="195"/>
      <c r="J41" s="195"/>
      <c r="K41" s="195"/>
      <c r="L41" s="195"/>
      <c r="M41" s="195"/>
      <c r="N41" s="195"/>
    </row>
    <row r="42" spans="1:14" ht="57.75" customHeight="1" x14ac:dyDescent="0.2">
      <c r="A42" s="494" t="s">
        <v>305</v>
      </c>
      <c r="B42" s="494"/>
      <c r="C42" s="494"/>
      <c r="D42" s="494"/>
      <c r="E42" s="494"/>
      <c r="F42" s="494"/>
      <c r="G42" s="494"/>
      <c r="H42" s="494"/>
      <c r="I42" s="494"/>
      <c r="J42" s="494"/>
      <c r="K42" s="494"/>
      <c r="L42" s="494"/>
      <c r="M42" s="494"/>
      <c r="N42" s="494"/>
    </row>
    <row r="43" spans="1:14" x14ac:dyDescent="0.2">
      <c r="A43" s="511" t="s">
        <v>306</v>
      </c>
      <c r="B43" s="511"/>
      <c r="C43" s="511"/>
      <c r="D43" s="511"/>
      <c r="E43" s="511"/>
      <c r="F43" s="511"/>
      <c r="G43" s="511"/>
      <c r="H43" s="511"/>
      <c r="I43" s="511"/>
      <c r="J43" s="511"/>
      <c r="K43" s="511"/>
      <c r="L43" s="511"/>
      <c r="M43" s="511"/>
      <c r="N43" s="511"/>
    </row>
    <row r="44" spans="1:14" x14ac:dyDescent="0.2">
      <c r="A44" s="195"/>
      <c r="B44" s="195"/>
      <c r="C44" s="195"/>
      <c r="D44" s="195"/>
      <c r="E44" s="195"/>
      <c r="F44" s="195"/>
      <c r="G44" s="195"/>
      <c r="H44" s="195"/>
      <c r="I44" s="195"/>
      <c r="J44" s="195"/>
      <c r="K44" s="195"/>
      <c r="L44" s="195"/>
      <c r="M44" s="195"/>
      <c r="N44" s="195"/>
    </row>
    <row r="45" spans="1:14" x14ac:dyDescent="0.2">
      <c r="A45" s="42"/>
      <c r="B45" s="511" t="s">
        <v>307</v>
      </c>
      <c r="C45" s="511"/>
      <c r="D45" s="511"/>
      <c r="E45" s="511"/>
      <c r="F45" s="511"/>
      <c r="G45" s="511"/>
      <c r="H45" s="511"/>
      <c r="I45" s="511"/>
      <c r="J45" s="511"/>
      <c r="K45" s="511"/>
      <c r="L45" s="511"/>
      <c r="M45" s="511"/>
      <c r="N45" s="511"/>
    </row>
    <row r="46" spans="1:14" x14ac:dyDescent="0.2">
      <c r="A46" s="42"/>
      <c r="B46" s="511" t="s">
        <v>308</v>
      </c>
      <c r="C46" s="511"/>
      <c r="D46" s="511"/>
      <c r="E46" s="511"/>
      <c r="F46" s="511"/>
      <c r="G46" s="511"/>
      <c r="H46" s="511"/>
      <c r="I46" s="511"/>
      <c r="J46" s="511"/>
      <c r="K46" s="511"/>
      <c r="L46" s="511"/>
      <c r="M46" s="511"/>
      <c r="N46" s="511"/>
    </row>
    <row r="47" spans="1:14" x14ac:dyDescent="0.2">
      <c r="A47" s="204"/>
      <c r="B47" s="195"/>
      <c r="C47" s="195"/>
      <c r="D47" s="195"/>
      <c r="E47" s="195"/>
      <c r="F47" s="195"/>
      <c r="G47" s="195"/>
      <c r="H47" s="195"/>
      <c r="I47" s="195"/>
      <c r="J47" s="195"/>
      <c r="K47" s="195"/>
      <c r="L47" s="195"/>
      <c r="M47" s="195"/>
      <c r="N47" s="195"/>
    </row>
    <row r="48" spans="1:14" ht="46.5" customHeight="1" x14ac:dyDescent="0.2">
      <c r="A48" s="494" t="s">
        <v>309</v>
      </c>
      <c r="B48" s="494"/>
      <c r="C48" s="494"/>
      <c r="D48" s="494"/>
      <c r="E48" s="494"/>
      <c r="F48" s="494"/>
      <c r="G48" s="494"/>
      <c r="H48" s="494"/>
      <c r="I48" s="494"/>
      <c r="J48" s="494"/>
      <c r="K48" s="494"/>
      <c r="L48" s="494"/>
      <c r="M48" s="494"/>
      <c r="N48" s="494"/>
    </row>
    <row r="49" spans="1:14" ht="8.25" customHeight="1" x14ac:dyDescent="0.2">
      <c r="A49" s="204"/>
      <c r="B49" s="195"/>
      <c r="C49" s="195"/>
      <c r="D49" s="195"/>
      <c r="E49" s="195"/>
      <c r="F49" s="195"/>
      <c r="G49" s="195"/>
      <c r="H49" s="195"/>
      <c r="I49" s="195"/>
      <c r="J49" s="195"/>
      <c r="K49" s="195"/>
      <c r="L49" s="195"/>
      <c r="M49" s="195"/>
      <c r="N49" s="195"/>
    </row>
    <row r="50" spans="1:14" ht="47.25" customHeight="1" x14ac:dyDescent="0.2">
      <c r="A50" s="494" t="s">
        <v>384</v>
      </c>
      <c r="B50" s="494"/>
      <c r="C50" s="494"/>
      <c r="D50" s="494"/>
      <c r="E50" s="494"/>
      <c r="F50" s="494"/>
      <c r="G50" s="494"/>
      <c r="H50" s="494"/>
      <c r="I50" s="494"/>
      <c r="J50" s="494"/>
      <c r="K50" s="494"/>
      <c r="L50" s="494"/>
      <c r="M50" s="494"/>
      <c r="N50" s="494"/>
    </row>
    <row r="51" spans="1:14" x14ac:dyDescent="0.2">
      <c r="A51" s="204"/>
      <c r="B51" s="195"/>
      <c r="C51" s="195"/>
      <c r="D51" s="195"/>
      <c r="E51" s="195"/>
      <c r="F51" s="195"/>
      <c r="G51" s="195"/>
      <c r="H51" s="195"/>
      <c r="I51" s="195"/>
      <c r="J51" s="195"/>
      <c r="K51" s="195"/>
      <c r="L51" s="195"/>
      <c r="M51" s="195"/>
      <c r="N51" s="195"/>
    </row>
    <row r="52" spans="1:14" ht="21" customHeight="1" x14ac:dyDescent="0.2">
      <c r="A52" s="43"/>
      <c r="C52" s="45"/>
      <c r="D52" s="45"/>
      <c r="E52" s="45"/>
      <c r="F52" s="45"/>
      <c r="G52" s="45"/>
      <c r="H52" s="45"/>
      <c r="I52" s="45"/>
      <c r="J52" s="45"/>
      <c r="K52" s="45"/>
      <c r="L52" s="45"/>
      <c r="M52" s="45"/>
      <c r="N52" s="45"/>
    </row>
    <row r="54" spans="1:14" x14ac:dyDescent="0.2">
      <c r="A54" s="490" t="s">
        <v>310</v>
      </c>
      <c r="B54" s="490"/>
      <c r="C54" s="490"/>
      <c r="D54" s="490"/>
      <c r="E54" s="513"/>
      <c r="F54" s="513"/>
      <c r="G54" s="513"/>
      <c r="H54" s="513"/>
      <c r="I54" s="513"/>
      <c r="J54" s="37" t="s">
        <v>4</v>
      </c>
      <c r="K54" s="512" t="str">
        <f ca="1">TEXT(TODAY(),"dd/mm/yyyy")</f>
        <v>25/01/2024</v>
      </c>
      <c r="L54" s="513"/>
      <c r="M54" s="513"/>
      <c r="N54" s="513"/>
    </row>
    <row r="55" spans="1:14" x14ac:dyDescent="0.2">
      <c r="A55" s="68"/>
      <c r="B55" s="68"/>
      <c r="C55" s="68"/>
      <c r="D55" s="68"/>
    </row>
    <row r="56" spans="1:14" ht="30.75" customHeight="1" x14ac:dyDescent="0.2">
      <c r="A56" s="490" t="s">
        <v>468</v>
      </c>
      <c r="B56" s="490"/>
      <c r="C56" s="490"/>
      <c r="D56" s="490"/>
      <c r="E56" s="489" t="str">
        <f>'Letter of Introduction'!F27</f>
        <v/>
      </c>
      <c r="F56" s="489"/>
      <c r="G56" s="489"/>
      <c r="H56" s="489"/>
      <c r="I56" s="489"/>
      <c r="J56" s="489"/>
      <c r="K56" s="489"/>
      <c r="L56" s="489"/>
      <c r="M56" s="489"/>
      <c r="N56" s="489"/>
    </row>
    <row r="106" ht="15.75" customHeight="1" x14ac:dyDescent="0.2"/>
  </sheetData>
  <mergeCells count="48">
    <mergeCell ref="A16:N16"/>
    <mergeCell ref="A30:O30"/>
    <mergeCell ref="A31:N31"/>
    <mergeCell ref="A56:D56"/>
    <mergeCell ref="A43:N43"/>
    <mergeCell ref="B45:N45"/>
    <mergeCell ref="B46:N46"/>
    <mergeCell ref="A48:N48"/>
    <mergeCell ref="A50:N50"/>
    <mergeCell ref="K54:N54"/>
    <mergeCell ref="A54:D54"/>
    <mergeCell ref="E54:I54"/>
    <mergeCell ref="E56:N56"/>
    <mergeCell ref="B37:N37"/>
    <mergeCell ref="B38:N38"/>
    <mergeCell ref="A42:N42"/>
    <mergeCell ref="B35:N35"/>
    <mergeCell ref="B36:N36"/>
    <mergeCell ref="B20:M20"/>
    <mergeCell ref="F22:I22"/>
    <mergeCell ref="C27:N27"/>
    <mergeCell ref="C29:N29"/>
    <mergeCell ref="F25:I25"/>
    <mergeCell ref="A28:C28"/>
    <mergeCell ref="A26:E26"/>
    <mergeCell ref="F26:I26"/>
    <mergeCell ref="J26:N26"/>
    <mergeCell ref="J22:N22"/>
    <mergeCell ref="F23:I23"/>
    <mergeCell ref="A25:E25"/>
    <mergeCell ref="A22:E22"/>
    <mergeCell ref="F24:I24"/>
    <mergeCell ref="A14:F14"/>
    <mergeCell ref="A13:F13"/>
    <mergeCell ref="G14:N14"/>
    <mergeCell ref="G13:N13"/>
    <mergeCell ref="A33:C33"/>
    <mergeCell ref="D33:I33"/>
    <mergeCell ref="D28:I28"/>
    <mergeCell ref="A17:O17"/>
    <mergeCell ref="A24:E24"/>
    <mergeCell ref="A23:E23"/>
    <mergeCell ref="J25:N25"/>
    <mergeCell ref="J24:N24"/>
    <mergeCell ref="J23:N23"/>
    <mergeCell ref="B19:M19"/>
    <mergeCell ref="A18:N18"/>
    <mergeCell ref="C21:N21"/>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17</xdr:row>
                    <xdr:rowOff>142875</xdr:rowOff>
                  </from>
                  <to>
                    <xdr:col>0</xdr:col>
                    <xdr:colOff>266700</xdr:colOff>
                    <xdr:row>19</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47625</xdr:colOff>
                    <xdr:row>18</xdr:row>
                    <xdr:rowOff>133350</xdr:rowOff>
                  </from>
                  <to>
                    <xdr:col>0</xdr:col>
                    <xdr:colOff>266700</xdr:colOff>
                    <xdr:row>20</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95250</xdr:colOff>
                    <xdr:row>43</xdr:row>
                    <xdr:rowOff>161925</xdr:rowOff>
                  </from>
                  <to>
                    <xdr:col>0</xdr:col>
                    <xdr:colOff>314325</xdr:colOff>
                    <xdr:row>45</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95250</xdr:colOff>
                    <xdr:row>44</xdr:row>
                    <xdr:rowOff>152400</xdr:rowOff>
                  </from>
                  <to>
                    <xdr:col>0</xdr:col>
                    <xdr:colOff>314325</xdr:colOff>
                    <xdr:row>46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0:O76"/>
  <sheetViews>
    <sheetView topLeftCell="A22" zoomScaleNormal="100" workbookViewId="0">
      <selection activeCell="R26" sqref="R26"/>
    </sheetView>
  </sheetViews>
  <sheetFormatPr defaultRowHeight="14.25" x14ac:dyDescent="0.2"/>
  <cols>
    <col min="1" max="1" width="5" style="37" customWidth="1"/>
    <col min="2" max="2" width="6.28515625" style="37" customWidth="1"/>
    <col min="3" max="10" width="9.140625" style="37"/>
    <col min="11" max="11" width="10.85546875" style="37" customWidth="1"/>
    <col min="12" max="13" width="9.140625" style="37"/>
    <col min="14" max="14" width="4.85546875" style="37" customWidth="1"/>
    <col min="15" max="15" width="4.28515625" style="37" customWidth="1"/>
    <col min="16" max="16384" width="9.140625" style="37"/>
  </cols>
  <sheetData>
    <row r="10" spans="1:15" s="38" customFormat="1" ht="15" x14ac:dyDescent="0.2">
      <c r="A10" s="491" t="s">
        <v>311</v>
      </c>
      <c r="B10" s="491"/>
      <c r="C10" s="491"/>
      <c r="D10" s="491"/>
      <c r="E10" s="491"/>
      <c r="F10" s="491"/>
      <c r="G10" s="491"/>
      <c r="H10" s="491"/>
      <c r="I10" s="491"/>
      <c r="J10" s="491"/>
      <c r="K10" s="491"/>
      <c r="L10" s="491"/>
      <c r="M10" s="491"/>
      <c r="N10" s="194"/>
      <c r="O10" s="194"/>
    </row>
    <row r="11" spans="1:15" s="38" customFormat="1" ht="15" x14ac:dyDescent="0.2">
      <c r="A11" s="39"/>
      <c r="B11" s="39"/>
      <c r="C11" s="39"/>
      <c r="D11" s="39"/>
      <c r="E11" s="39"/>
      <c r="F11" s="39"/>
      <c r="G11" s="39"/>
      <c r="H11" s="39"/>
      <c r="I11" s="39"/>
      <c r="J11" s="39"/>
      <c r="K11" s="39"/>
      <c r="L11" s="39"/>
      <c r="M11" s="39"/>
      <c r="N11" s="39"/>
      <c r="O11" s="39"/>
    </row>
    <row r="12" spans="1:15" s="38" customFormat="1" ht="16.5" customHeight="1" x14ac:dyDescent="0.2">
      <c r="A12" s="517" t="s">
        <v>469</v>
      </c>
      <c r="B12" s="517"/>
      <c r="D12" s="497" t="str">
        <f>IF('Personal Needs Analysis'!B16="Smit &amp; Kie Pretoria Brokers (Pty) Ltd","Smit &amp; Kie Pretoria Brokers (Pty) Ltd","Smit &amp; Kie Brokers (Pty) Ltd")</f>
        <v>Smit &amp; Kie Pretoria Brokers (Pty) Ltd</v>
      </c>
      <c r="E12" s="497"/>
      <c r="F12" s="497"/>
      <c r="G12" s="497"/>
      <c r="H12" s="497"/>
      <c r="I12" s="497"/>
      <c r="J12" s="205"/>
      <c r="K12" s="205"/>
      <c r="L12" s="205"/>
      <c r="M12" s="205"/>
      <c r="N12" s="205"/>
    </row>
    <row r="13" spans="1:15" s="38" customFormat="1" ht="17.25" customHeight="1" x14ac:dyDescent="0.2">
      <c r="A13" s="504" t="s">
        <v>470</v>
      </c>
      <c r="B13" s="504"/>
      <c r="D13" s="497">
        <f>IF('Personal Needs Analysis'!B16="Smit &amp; Kie Pretoria Brokers (Pty) Ltd",43148,11184)</f>
        <v>43148</v>
      </c>
      <c r="E13" s="497"/>
      <c r="F13" s="497"/>
      <c r="G13" s="497"/>
      <c r="H13" s="497"/>
      <c r="I13" s="497"/>
      <c r="J13" s="205"/>
      <c r="K13" s="205"/>
      <c r="L13" s="205"/>
      <c r="M13" s="205"/>
      <c r="N13" s="205"/>
    </row>
    <row r="14" spans="1:15" s="38" customFormat="1" ht="37.5" customHeight="1" x14ac:dyDescent="0.2">
      <c r="A14" s="514" t="s">
        <v>312</v>
      </c>
      <c r="B14" s="514"/>
      <c r="C14" s="514"/>
      <c r="D14" s="516"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E14" s="516"/>
      <c r="F14" s="516"/>
      <c r="G14" s="516"/>
      <c r="H14" s="516"/>
      <c r="I14" s="516"/>
      <c r="J14" s="46"/>
      <c r="K14" s="46"/>
      <c r="L14" s="46"/>
      <c r="M14" s="46"/>
      <c r="N14" s="42"/>
    </row>
    <row r="15" spans="1:15" s="38" customFormat="1" ht="40.5" customHeight="1" x14ac:dyDescent="0.2">
      <c r="A15" s="515" t="s">
        <v>47</v>
      </c>
      <c r="B15" s="515"/>
      <c r="C15" s="515"/>
      <c r="D15" s="516" t="str">
        <f>CONCATENATE('Authority to Obtain Information'!J23," / ",'Authority to Obtain Information'!J24," / ",'Authority to Obtain Information'!J25," / ",'Authority to Obtain Information'!J26)</f>
        <v>n/a / n/a / n/a / n/a</v>
      </c>
      <c r="E15" s="516"/>
      <c r="F15" s="516"/>
      <c r="G15" s="516"/>
      <c r="H15" s="516"/>
      <c r="I15" s="516"/>
      <c r="J15" s="46"/>
      <c r="K15" s="46"/>
      <c r="L15" s="46"/>
      <c r="M15" s="46"/>
      <c r="N15" s="46"/>
      <c r="O15" s="47"/>
    </row>
    <row r="16" spans="1:15" s="38" customFormat="1" ht="30.75" customHeight="1" x14ac:dyDescent="0.2">
      <c r="A16" s="41"/>
      <c r="B16" s="41"/>
      <c r="C16" s="41"/>
      <c r="D16" s="41"/>
      <c r="E16" s="41"/>
      <c r="F16" s="47"/>
      <c r="G16" s="47"/>
      <c r="H16" s="47"/>
      <c r="I16" s="47"/>
      <c r="J16" s="47"/>
      <c r="K16" s="47"/>
      <c r="L16" s="47"/>
      <c r="M16" s="47"/>
      <c r="N16" s="47"/>
    </row>
    <row r="17" spans="1:15" ht="48" customHeight="1" x14ac:dyDescent="0.2">
      <c r="A17" s="494" t="s">
        <v>313</v>
      </c>
      <c r="B17" s="494"/>
      <c r="C17" s="494"/>
      <c r="D17" s="494"/>
      <c r="E17" s="494"/>
      <c r="F17" s="494"/>
      <c r="G17" s="494"/>
      <c r="H17" s="494"/>
      <c r="I17" s="494"/>
      <c r="J17" s="494"/>
      <c r="K17" s="494"/>
      <c r="L17" s="494"/>
      <c r="M17" s="494"/>
      <c r="N17" s="494"/>
    </row>
    <row r="18" spans="1:15" x14ac:dyDescent="0.2">
      <c r="A18" s="43"/>
      <c r="B18" s="43"/>
      <c r="C18" s="43"/>
      <c r="D18" s="43"/>
      <c r="E18" s="43"/>
      <c r="F18" s="45"/>
      <c r="G18" s="45"/>
      <c r="H18" s="45"/>
      <c r="I18" s="45"/>
      <c r="J18" s="45"/>
      <c r="K18" s="45"/>
      <c r="L18" s="45"/>
      <c r="M18" s="45"/>
      <c r="N18" s="45"/>
    </row>
    <row r="19" spans="1:15" ht="91.5" customHeight="1" x14ac:dyDescent="0.2">
      <c r="A19" s="494" t="str">
        <f>IF('Personal Needs Analysis'!B16="Smit &amp; Kie Pretoria Brokers (Pty) Ltd",CONCATENATE('Personal Needs Analysis'!B16," provides advice and intermediary services"," in relation to your non-life insurance policy and for acting as an intermediary. ",'Personal Needs Analysis'!B16,"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provided."),CONCATENATE("Smit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f>
        <v>Smit &amp; Kie Pretoria Brokers (Pty) Ltd provides advice and intermediary services in relation to your non-life insurance policy and for acting as an intermediary. Smit &amp; Kie Pretoria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v>
      </c>
      <c r="B19" s="494"/>
      <c r="C19" s="494"/>
      <c r="D19" s="494"/>
      <c r="E19" s="494"/>
      <c r="F19" s="494"/>
      <c r="G19" s="494"/>
      <c r="H19" s="494"/>
      <c r="I19" s="494"/>
      <c r="J19" s="494"/>
      <c r="K19" s="494"/>
      <c r="L19" s="494"/>
      <c r="M19" s="494"/>
      <c r="N19" s="494"/>
    </row>
    <row r="20" spans="1:15" x14ac:dyDescent="0.2">
      <c r="A20" s="43"/>
      <c r="C20" s="494"/>
      <c r="D20" s="494"/>
      <c r="E20" s="494"/>
      <c r="F20" s="494"/>
      <c r="G20" s="494"/>
      <c r="H20" s="494"/>
      <c r="I20" s="494"/>
      <c r="J20" s="494"/>
      <c r="K20" s="494"/>
      <c r="L20" s="494"/>
      <c r="M20" s="494"/>
      <c r="N20" s="494"/>
    </row>
    <row r="21" spans="1:15" ht="45" customHeight="1" x14ac:dyDescent="0.2">
      <c r="A21" s="494" t="s">
        <v>314</v>
      </c>
      <c r="B21" s="511"/>
      <c r="C21" s="511"/>
      <c r="D21" s="511"/>
      <c r="E21" s="511"/>
      <c r="F21" s="511"/>
      <c r="G21" s="511"/>
      <c r="H21" s="511"/>
      <c r="I21" s="511"/>
      <c r="J21" s="511"/>
      <c r="K21" s="511"/>
      <c r="L21" s="511"/>
      <c r="M21" s="511"/>
      <c r="N21" s="511"/>
    </row>
    <row r="22" spans="1:15" x14ac:dyDescent="0.2">
      <c r="A22" s="43"/>
      <c r="C22" s="45"/>
      <c r="D22" s="45"/>
      <c r="E22" s="45"/>
      <c r="F22" s="45"/>
      <c r="G22" s="45"/>
      <c r="H22" s="45"/>
      <c r="I22" s="45"/>
      <c r="J22" s="45"/>
      <c r="K22" s="45"/>
      <c r="L22" s="45"/>
      <c r="M22" s="45"/>
      <c r="N22" s="45"/>
    </row>
    <row r="23" spans="1:15" ht="207.75" customHeight="1" x14ac:dyDescent="0.2">
      <c r="A23" s="492" t="s">
        <v>617</v>
      </c>
      <c r="B23" s="518"/>
      <c r="C23" s="518"/>
      <c r="D23" s="518"/>
      <c r="E23" s="518"/>
      <c r="F23" s="518"/>
      <c r="G23" s="518"/>
      <c r="H23" s="518"/>
      <c r="I23" s="518"/>
      <c r="J23" s="518"/>
      <c r="K23" s="518"/>
      <c r="L23" s="518"/>
      <c r="M23" s="518"/>
      <c r="N23" s="518"/>
      <c r="O23" s="194"/>
    </row>
    <row r="25" spans="1:15" x14ac:dyDescent="0.2">
      <c r="A25" s="500" t="s">
        <v>480</v>
      </c>
      <c r="B25" s="500"/>
      <c r="C25" s="500"/>
      <c r="D25" s="195"/>
      <c r="E25" s="195"/>
      <c r="F25" s="195"/>
      <c r="G25" s="195"/>
      <c r="H25" s="195"/>
      <c r="I25" s="195"/>
      <c r="J25" s="195"/>
      <c r="K25" s="195"/>
      <c r="L25" s="195"/>
      <c r="M25" s="195"/>
      <c r="N25" s="195"/>
    </row>
    <row r="26" spans="1:15" ht="46.5" customHeight="1" x14ac:dyDescent="0.2">
      <c r="A26" s="494" t="str">
        <f>IF('Personal Needs Analysis'!B16="Smit &amp; Kie Pretoria Brokers (Pty) Ltd", CONCATENATE("For the additional services set out above ",'Personal Needs Analysis'!B16, " charges 10% of the monthly premium inclusive of VAT and will be reviewed at policy renewal stage."),"For the additional services set out above Smit and Kie Brokers (Pty) Ltd charges 10% of the monthly premium inclusive of VAT and will be reviewed at policy renewal stage.")</f>
        <v>For the additional services set out above Smit &amp; Kie Pretoria Brokers (Pty) Ltd charges 10% of the monthly premium inclusive of VAT and will be reviewed at policy renewal stage.</v>
      </c>
      <c r="B26" s="494"/>
      <c r="C26" s="494"/>
      <c r="D26" s="494"/>
      <c r="E26" s="494"/>
      <c r="F26" s="494"/>
      <c r="G26" s="494"/>
      <c r="H26" s="494"/>
      <c r="I26" s="494"/>
      <c r="J26" s="494"/>
      <c r="K26" s="494"/>
      <c r="L26" s="494"/>
      <c r="M26" s="494"/>
      <c r="N26" s="494"/>
    </row>
    <row r="27" spans="1:15" ht="8.25" customHeight="1" x14ac:dyDescent="0.2">
      <c r="A27" s="204"/>
      <c r="B27" s="195"/>
      <c r="C27" s="195"/>
      <c r="D27" s="195"/>
      <c r="E27" s="195"/>
      <c r="F27" s="195"/>
      <c r="G27" s="195"/>
      <c r="H27" s="195"/>
      <c r="I27" s="195"/>
      <c r="J27" s="195"/>
      <c r="K27" s="195"/>
      <c r="L27" s="195"/>
      <c r="M27" s="195"/>
      <c r="N27" s="195"/>
    </row>
    <row r="28" spans="1:15" ht="70.5" customHeight="1" x14ac:dyDescent="0.2">
      <c r="A28" s="494" t="s">
        <v>618</v>
      </c>
      <c r="B28" s="494"/>
      <c r="C28" s="494"/>
      <c r="D28" s="494"/>
      <c r="E28" s="494"/>
      <c r="F28" s="494"/>
      <c r="G28" s="494"/>
      <c r="H28" s="494"/>
      <c r="I28" s="494"/>
      <c r="J28" s="494"/>
      <c r="K28" s="494"/>
      <c r="L28" s="494"/>
      <c r="M28" s="494"/>
      <c r="N28" s="494"/>
    </row>
    <row r="30" spans="1:15" x14ac:dyDescent="0.2">
      <c r="A30" s="490" t="s">
        <v>310</v>
      </c>
      <c r="B30" s="490"/>
      <c r="C30" s="490"/>
      <c r="D30" s="490"/>
      <c r="E30" s="513"/>
      <c r="F30" s="513"/>
      <c r="G30" s="513"/>
      <c r="H30" s="513"/>
      <c r="I30" s="513"/>
      <c r="J30" s="37" t="s">
        <v>4</v>
      </c>
      <c r="K30" s="512"/>
      <c r="L30" s="513"/>
      <c r="M30" s="513"/>
      <c r="N30" s="513"/>
    </row>
    <row r="32" spans="1:15" ht="26.25" customHeight="1" x14ac:dyDescent="0.2">
      <c r="A32" s="490" t="s">
        <v>468</v>
      </c>
      <c r="B32" s="490"/>
      <c r="C32" s="490"/>
      <c r="D32" s="490"/>
      <c r="E32" s="489" t="str">
        <f>'Letter of Introduction'!F27</f>
        <v/>
      </c>
      <c r="F32" s="489"/>
      <c r="G32" s="489"/>
      <c r="H32" s="489"/>
      <c r="I32" s="489"/>
      <c r="J32" s="489"/>
      <c r="K32" s="489"/>
      <c r="L32" s="489"/>
      <c r="M32" s="489"/>
      <c r="N32" s="489"/>
    </row>
    <row r="76" ht="15.75" customHeight="1" x14ac:dyDescent="0.2"/>
  </sheetData>
  <mergeCells count="22">
    <mergeCell ref="A12:B12"/>
    <mergeCell ref="A13:B13"/>
    <mergeCell ref="A25:C25"/>
    <mergeCell ref="A10:M10"/>
    <mergeCell ref="D12:I12"/>
    <mergeCell ref="D13:I13"/>
    <mergeCell ref="A23:N23"/>
    <mergeCell ref="C20:N20"/>
    <mergeCell ref="A19:N19"/>
    <mergeCell ref="A21:N21"/>
    <mergeCell ref="E32:N32"/>
    <mergeCell ref="A32:D32"/>
    <mergeCell ref="A14:C14"/>
    <mergeCell ref="A15:C15"/>
    <mergeCell ref="D15:I15"/>
    <mergeCell ref="D14:I14"/>
    <mergeCell ref="A26:N26"/>
    <mergeCell ref="A28:N28"/>
    <mergeCell ref="A30:D30"/>
    <mergeCell ref="E30:I30"/>
    <mergeCell ref="K30:N30"/>
    <mergeCell ref="A17:N17"/>
  </mergeCells>
  <printOptions horizontalCentered="1"/>
  <pageMargins left="0.23622047244094491" right="0.23622047244094491" top="0.19685039370078741" bottom="0.19685039370078741" header="0.31496062992125984" footer="0.31496062992125984"/>
  <pageSetup scale="78"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2:P132"/>
  <sheetViews>
    <sheetView zoomScaleNormal="100" workbookViewId="0">
      <selection activeCell="P23" sqref="P23"/>
    </sheetView>
  </sheetViews>
  <sheetFormatPr defaultRowHeight="14.25" x14ac:dyDescent="0.2"/>
  <cols>
    <col min="1" max="1" width="5" style="81" customWidth="1"/>
    <col min="2" max="2" width="6.28515625" style="81" customWidth="1"/>
    <col min="3" max="3" width="10.85546875" style="81" customWidth="1"/>
    <col min="4" max="4" width="13" style="81" customWidth="1"/>
    <col min="5" max="5" width="2.42578125" style="81" customWidth="1"/>
    <col min="6" max="6" width="9.140625" style="81" customWidth="1"/>
    <col min="7" max="7" width="5.28515625" style="81" customWidth="1"/>
    <col min="8" max="8" width="5.85546875" style="81" customWidth="1"/>
    <col min="9" max="9" width="13.7109375" style="81" customWidth="1"/>
    <col min="10" max="10" width="9.140625" style="81"/>
    <col min="11" max="11" width="10.85546875" style="81" customWidth="1"/>
    <col min="12" max="12" width="9.140625" style="81"/>
    <col min="13" max="13" width="13.5703125" style="81" customWidth="1"/>
    <col min="14" max="14" width="4.85546875" style="81" customWidth="1"/>
    <col min="15" max="15" width="4.28515625" style="81" customWidth="1"/>
    <col min="16" max="16384" width="9.140625" style="81"/>
  </cols>
  <sheetData>
    <row r="12" spans="1:16" s="82" customFormat="1" ht="15" x14ac:dyDescent="0.2">
      <c r="A12" s="519" t="s">
        <v>385</v>
      </c>
      <c r="B12" s="519"/>
      <c r="C12" s="519"/>
      <c r="D12" s="519"/>
      <c r="E12" s="519"/>
      <c r="F12" s="519"/>
      <c r="G12" s="519"/>
      <c r="H12" s="519"/>
      <c r="I12" s="519"/>
      <c r="J12" s="519"/>
      <c r="K12" s="519"/>
      <c r="L12" s="519"/>
      <c r="M12" s="519"/>
      <c r="N12" s="206"/>
      <c r="O12" s="206"/>
      <c r="P12" s="206"/>
    </row>
    <row r="13" spans="1:16" s="82" customFormat="1" x14ac:dyDescent="0.2">
      <c r="A13" s="197"/>
      <c r="B13" s="197"/>
      <c r="C13" s="197"/>
      <c r="D13" s="197"/>
      <c r="E13" s="197"/>
      <c r="F13" s="197"/>
      <c r="G13" s="197"/>
      <c r="H13" s="197"/>
      <c r="I13" s="197"/>
      <c r="J13" s="197"/>
      <c r="K13" s="197"/>
      <c r="L13" s="197"/>
      <c r="M13" s="197"/>
      <c r="N13" s="197"/>
      <c r="O13" s="197"/>
    </row>
    <row r="14" spans="1:16" s="82" customFormat="1" ht="40.5" customHeight="1" x14ac:dyDescent="0.2">
      <c r="A14" s="498" t="s">
        <v>475</v>
      </c>
      <c r="B14" s="498"/>
      <c r="C14" s="498"/>
      <c r="D14" s="498"/>
      <c r="E14" s="498"/>
      <c r="F14" s="498"/>
      <c r="G14" s="499"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H14" s="499"/>
      <c r="I14" s="499"/>
      <c r="J14" s="499"/>
      <c r="K14" s="499"/>
      <c r="L14" s="499"/>
      <c r="M14" s="499"/>
      <c r="N14" s="83"/>
    </row>
    <row r="15" spans="1:16" s="82" customFormat="1" ht="47.25" customHeight="1" x14ac:dyDescent="0.2">
      <c r="A15" s="498" t="s">
        <v>478</v>
      </c>
      <c r="B15" s="498"/>
      <c r="C15" s="498"/>
      <c r="D15" s="498"/>
      <c r="E15" s="498"/>
      <c r="F15" s="498"/>
      <c r="G15" s="524" t="str">
        <f>IF(IF(COUNTA('Personal Needs Analysis'!G21,'Personal Needs Analysis'!B20)=2,CONCATENATE('Personal Needs Analysis'!G21," / ",'Personal Needs Analysis'!B20),IF('Personal Needs Analysis'!B20="",'Personal Needs Analysis'!G21,'Personal Needs Analysis'!B20))=0,"",IF(COUNTA('Personal Needs Analysis'!G21,'Personal Needs Analysis'!B20)=2,CONCATENATE('Personal Needs Analysis'!G21," / ",'Personal Needs Analysis'!B20),IF('Personal Needs Analysis'!B20="",'Personal Needs Analysis'!G21,'Personal Needs Analysis'!B20)))</f>
        <v/>
      </c>
      <c r="H15" s="524"/>
      <c r="I15" s="524"/>
      <c r="J15" s="524"/>
      <c r="K15" s="524"/>
      <c r="L15" s="524"/>
      <c r="M15" s="524"/>
      <c r="N15" s="83"/>
    </row>
    <row r="16" spans="1:16" s="82" customFormat="1" ht="18.75" customHeight="1" x14ac:dyDescent="0.2">
      <c r="A16" s="525"/>
      <c r="B16" s="525"/>
      <c r="C16" s="525"/>
      <c r="D16" s="526"/>
      <c r="E16" s="526"/>
      <c r="F16" s="526"/>
      <c r="G16" s="526"/>
      <c r="H16" s="526"/>
      <c r="I16" s="526"/>
      <c r="J16" s="83"/>
      <c r="K16" s="83"/>
      <c r="L16" s="83"/>
      <c r="M16" s="83"/>
      <c r="N16" s="84"/>
    </row>
    <row r="17" spans="1:15" s="82" customFormat="1" ht="20.25" customHeight="1" x14ac:dyDescent="0.2">
      <c r="A17" s="520" t="s">
        <v>386</v>
      </c>
      <c r="B17" s="520"/>
      <c r="C17" s="520"/>
      <c r="D17" s="520"/>
      <c r="E17" s="520"/>
      <c r="F17" s="520"/>
      <c r="G17" s="520"/>
      <c r="H17" s="520"/>
      <c r="I17" s="520"/>
      <c r="J17" s="520"/>
      <c r="K17" s="520"/>
      <c r="L17" s="520"/>
      <c r="M17" s="520"/>
      <c r="N17" s="520"/>
      <c r="O17" s="86"/>
    </row>
    <row r="18" spans="1:15" s="82" customFormat="1" ht="6" customHeight="1" x14ac:dyDescent="0.2">
      <c r="A18" s="85"/>
      <c r="B18" s="85"/>
      <c r="C18" s="85"/>
      <c r="D18" s="85"/>
      <c r="E18" s="85"/>
      <c r="F18" s="85"/>
      <c r="G18" s="85"/>
      <c r="H18" s="85"/>
      <c r="I18" s="85"/>
      <c r="J18" s="85"/>
      <c r="K18" s="85"/>
      <c r="L18" s="85"/>
      <c r="M18" s="85"/>
      <c r="N18" s="85"/>
      <c r="O18" s="86"/>
    </row>
    <row r="19" spans="1:15" s="82" customFormat="1" x14ac:dyDescent="0.2">
      <c r="A19" s="521" t="s">
        <v>387</v>
      </c>
      <c r="B19" s="521"/>
      <c r="C19" s="521"/>
      <c r="D19" s="521"/>
      <c r="E19" s="522" t="s">
        <v>388</v>
      </c>
      <c r="F19" s="522"/>
      <c r="G19" s="522"/>
      <c r="H19" s="522"/>
      <c r="I19" s="522" t="s">
        <v>389</v>
      </c>
      <c r="J19" s="522"/>
      <c r="K19" s="522"/>
      <c r="L19" s="522"/>
      <c r="M19" s="86"/>
    </row>
    <row r="20" spans="1:15" ht="28.5" customHeight="1" x14ac:dyDescent="0.2">
      <c r="A20" s="523" t="str">
        <f>'Personal Needs Analysis'!A27</f>
        <v>n/a</v>
      </c>
      <c r="B20" s="523"/>
      <c r="C20" s="523"/>
      <c r="D20" s="523"/>
      <c r="E20" s="523" t="str">
        <f>'Personal Needs Analysis'!B27</f>
        <v>n/a</v>
      </c>
      <c r="F20" s="523"/>
      <c r="G20" s="523"/>
      <c r="H20" s="523"/>
      <c r="I20" s="523" t="str">
        <f>IF('Personal Needs Analysis'!D27=0,"",'Personal Needs Analysis'!D27)</f>
        <v>n/a</v>
      </c>
      <c r="J20" s="523"/>
      <c r="K20" s="523"/>
      <c r="L20" s="523"/>
      <c r="M20" s="87"/>
    </row>
    <row r="21" spans="1:15" ht="28.5" customHeight="1" x14ac:dyDescent="0.2">
      <c r="A21" s="523" t="str">
        <f>'Personal Needs Analysis'!A28</f>
        <v>n/a</v>
      </c>
      <c r="B21" s="523"/>
      <c r="C21" s="523"/>
      <c r="D21" s="523"/>
      <c r="E21" s="523" t="str">
        <f>'Personal Needs Analysis'!B28</f>
        <v>n/a</v>
      </c>
      <c r="F21" s="523"/>
      <c r="G21" s="523"/>
      <c r="H21" s="523"/>
      <c r="I21" s="523" t="str">
        <f>IF('Personal Needs Analysis'!D28=0,"",'Personal Needs Analysis'!D28)</f>
        <v>n/a</v>
      </c>
      <c r="J21" s="523"/>
      <c r="K21" s="523"/>
      <c r="L21" s="523"/>
      <c r="M21" s="87"/>
    </row>
    <row r="22" spans="1:15" ht="28.5" customHeight="1" x14ac:dyDescent="0.2">
      <c r="A22" s="523" t="str">
        <f>'Personal Needs Analysis'!A29</f>
        <v>n/a</v>
      </c>
      <c r="B22" s="523"/>
      <c r="C22" s="523"/>
      <c r="D22" s="523"/>
      <c r="E22" s="523" t="str">
        <f>'Personal Needs Analysis'!B29</f>
        <v>n/a</v>
      </c>
      <c r="F22" s="523"/>
      <c r="G22" s="523"/>
      <c r="H22" s="523"/>
      <c r="I22" s="523" t="str">
        <f>IF('Personal Needs Analysis'!D29=0,"",'Personal Needs Analysis'!D29)</f>
        <v>n/a</v>
      </c>
      <c r="J22" s="523"/>
      <c r="K22" s="523"/>
      <c r="L22" s="523"/>
      <c r="M22" s="87"/>
    </row>
    <row r="23" spans="1:15" ht="28.5" customHeight="1" x14ac:dyDescent="0.2">
      <c r="A23" s="523" t="str">
        <f>'Personal Needs Analysis'!A30</f>
        <v>n/a</v>
      </c>
      <c r="B23" s="523"/>
      <c r="C23" s="523"/>
      <c r="D23" s="523"/>
      <c r="E23" s="523" t="str">
        <f>'Personal Needs Analysis'!B30</f>
        <v>n/a</v>
      </c>
      <c r="F23" s="523"/>
      <c r="G23" s="523"/>
      <c r="H23" s="523"/>
      <c r="I23" s="523" t="str">
        <f>IF('Personal Needs Analysis'!D30=0,"",'Personal Needs Analysis'!D30)</f>
        <v>n/a</v>
      </c>
      <c r="J23" s="523"/>
      <c r="K23" s="523"/>
      <c r="L23" s="523"/>
      <c r="M23" s="87"/>
    </row>
    <row r="24" spans="1:15" x14ac:dyDescent="0.2">
      <c r="A24" s="88"/>
      <c r="C24" s="527"/>
      <c r="D24" s="527"/>
      <c r="E24" s="527"/>
      <c r="F24" s="527"/>
      <c r="G24" s="527"/>
      <c r="H24" s="527"/>
      <c r="I24" s="527"/>
      <c r="J24" s="527"/>
      <c r="K24" s="527"/>
      <c r="L24" s="527"/>
      <c r="M24" s="527"/>
      <c r="N24" s="527"/>
    </row>
    <row r="25" spans="1:15" x14ac:dyDescent="0.2">
      <c r="A25" s="528" t="s">
        <v>390</v>
      </c>
      <c r="B25" s="529"/>
      <c r="C25" s="529"/>
      <c r="D25" s="529"/>
      <c r="E25" s="529"/>
      <c r="F25" s="529"/>
      <c r="G25" s="529"/>
      <c r="H25" s="529"/>
      <c r="I25" s="529"/>
      <c r="J25" s="529"/>
      <c r="K25" s="529"/>
      <c r="L25" s="529"/>
      <c r="M25" s="529"/>
      <c r="N25" s="529"/>
    </row>
    <row r="26" spans="1:15" x14ac:dyDescent="0.2">
      <c r="A26" s="88"/>
      <c r="C26" s="87"/>
      <c r="D26" s="87"/>
      <c r="E26" s="87"/>
      <c r="F26" s="87"/>
      <c r="G26" s="87"/>
      <c r="H26" s="87"/>
      <c r="I26" s="87"/>
      <c r="J26" s="87"/>
      <c r="K26" s="87"/>
      <c r="L26" s="87"/>
      <c r="M26" s="87"/>
      <c r="N26" s="87"/>
    </row>
    <row r="27" spans="1:15" s="89" customFormat="1" ht="15" customHeight="1" x14ac:dyDescent="0.2">
      <c r="A27" s="530" t="s">
        <v>391</v>
      </c>
      <c r="B27" s="530"/>
      <c r="C27" s="530"/>
      <c r="D27" s="86"/>
      <c r="E27" s="531" t="s">
        <v>392</v>
      </c>
      <c r="F27" s="531"/>
      <c r="G27" s="531"/>
      <c r="I27" s="199" t="s">
        <v>393</v>
      </c>
      <c r="J27" s="199"/>
      <c r="K27" s="199"/>
      <c r="L27" s="86"/>
      <c r="M27" s="86"/>
      <c r="N27" s="86"/>
      <c r="O27" s="198"/>
    </row>
    <row r="28" spans="1:15" s="89" customFormat="1" ht="15" customHeight="1" x14ac:dyDescent="0.2">
      <c r="A28" s="200"/>
      <c r="B28" s="200"/>
      <c r="C28" s="200"/>
      <c r="D28" s="86"/>
      <c r="E28" s="201"/>
      <c r="F28" s="201"/>
      <c r="G28" s="201"/>
      <c r="H28" s="200"/>
      <c r="I28" s="200"/>
      <c r="J28" s="200"/>
      <c r="K28" s="200"/>
      <c r="L28" s="86"/>
      <c r="M28" s="86"/>
      <c r="N28" s="86"/>
      <c r="O28" s="198"/>
    </row>
    <row r="29" spans="1:15" s="89" customFormat="1" ht="15" customHeight="1" x14ac:dyDescent="0.2">
      <c r="A29" s="532" t="s">
        <v>482</v>
      </c>
      <c r="B29" s="532"/>
      <c r="C29" s="532"/>
      <c r="D29" s="532"/>
      <c r="E29" s="532"/>
      <c r="F29" s="532"/>
      <c r="G29" s="532"/>
      <c r="H29" s="532"/>
      <c r="I29" s="532"/>
      <c r="J29" s="532"/>
      <c r="K29" s="532"/>
      <c r="L29" s="532"/>
      <c r="M29" s="532"/>
      <c r="N29" s="86"/>
      <c r="O29" s="198"/>
    </row>
    <row r="30" spans="1:15" s="89" customFormat="1" ht="15" customHeight="1" x14ac:dyDescent="0.2">
      <c r="N30" s="86"/>
      <c r="O30" s="198"/>
    </row>
    <row r="31" spans="1:15" s="89" customFormat="1" ht="38.25" customHeight="1" x14ac:dyDescent="0.2">
      <c r="A31" s="527" t="str">
        <f>CONCATENATE("I confirm that the advising broker ", Broker_Name, " has made his recommendations available to me and my financial position is as follows:")</f>
        <v>I confirm that the advising broker Warren Bennett has made his recommendations available to me and my financial position is as follows:</v>
      </c>
      <c r="B31" s="533"/>
      <c r="C31" s="533"/>
      <c r="D31" s="533"/>
      <c r="E31" s="533"/>
      <c r="F31" s="533"/>
      <c r="G31" s="533"/>
      <c r="H31" s="533"/>
      <c r="I31" s="533"/>
      <c r="J31" s="533"/>
      <c r="K31" s="533"/>
      <c r="L31" s="533"/>
      <c r="M31" s="533"/>
      <c r="N31" s="86"/>
      <c r="O31" s="198"/>
    </row>
    <row r="32" spans="1:15" s="89" customFormat="1" x14ac:dyDescent="0.2">
      <c r="A32" s="534"/>
      <c r="B32" s="534"/>
      <c r="C32" s="534"/>
      <c r="D32" s="534"/>
      <c r="E32" s="534"/>
      <c r="F32" s="534"/>
      <c r="G32" s="534"/>
      <c r="H32" s="534"/>
      <c r="I32" s="534"/>
      <c r="J32" s="534"/>
      <c r="K32" s="534"/>
      <c r="L32" s="534"/>
      <c r="M32" s="534"/>
      <c r="N32" s="86"/>
      <c r="O32" s="198"/>
    </row>
    <row r="33" spans="1:15" s="89" customFormat="1" x14ac:dyDescent="0.2">
      <c r="A33" s="535"/>
      <c r="B33" s="535"/>
      <c r="C33" s="535"/>
      <c r="D33" s="535"/>
      <c r="E33" s="535"/>
      <c r="F33" s="535"/>
      <c r="G33" s="535"/>
      <c r="H33" s="535"/>
      <c r="I33" s="535"/>
      <c r="J33" s="535"/>
      <c r="K33" s="535"/>
      <c r="L33" s="535"/>
      <c r="M33" s="535"/>
      <c r="N33" s="86"/>
      <c r="O33" s="198"/>
    </row>
    <row r="34" spans="1:15" s="89" customFormat="1" x14ac:dyDescent="0.2">
      <c r="A34" s="535"/>
      <c r="B34" s="535"/>
      <c r="C34" s="535"/>
      <c r="D34" s="535"/>
      <c r="E34" s="535"/>
      <c r="F34" s="535"/>
      <c r="G34" s="535"/>
      <c r="H34" s="535"/>
      <c r="I34" s="535"/>
      <c r="J34" s="535"/>
      <c r="K34" s="535"/>
      <c r="L34" s="535"/>
      <c r="M34" s="535"/>
      <c r="N34" s="86"/>
      <c r="O34" s="198"/>
    </row>
    <row r="35" spans="1:15" s="89" customFormat="1" x14ac:dyDescent="0.2">
      <c r="A35" s="535"/>
      <c r="B35" s="535"/>
      <c r="C35" s="535"/>
      <c r="D35" s="535"/>
      <c r="E35" s="535"/>
      <c r="F35" s="535"/>
      <c r="G35" s="535"/>
      <c r="H35" s="535"/>
      <c r="I35" s="535"/>
      <c r="J35" s="535"/>
      <c r="K35" s="535"/>
      <c r="L35" s="535"/>
      <c r="M35" s="535"/>
      <c r="N35" s="86"/>
      <c r="O35" s="198"/>
    </row>
    <row r="36" spans="1:15" s="89" customFormat="1" x14ac:dyDescent="0.2">
      <c r="A36" s="202"/>
      <c r="B36" s="202"/>
      <c r="C36" s="202"/>
      <c r="D36" s="202"/>
      <c r="E36" s="202"/>
      <c r="F36" s="202"/>
      <c r="G36" s="202"/>
      <c r="H36" s="202"/>
      <c r="I36" s="202"/>
      <c r="J36" s="202"/>
      <c r="K36" s="202"/>
      <c r="L36" s="202"/>
      <c r="M36" s="202"/>
      <c r="N36" s="86"/>
      <c r="O36" s="198"/>
    </row>
    <row r="37" spans="1:15" s="89" customFormat="1" ht="15" customHeight="1" x14ac:dyDescent="0.2">
      <c r="A37" s="530" t="s">
        <v>394</v>
      </c>
      <c r="B37" s="530"/>
      <c r="C37" s="530"/>
      <c r="D37" s="530"/>
      <c r="E37" s="530"/>
      <c r="F37" s="530"/>
      <c r="G37" s="530"/>
      <c r="H37" s="530"/>
      <c r="I37" s="530"/>
      <c r="J37" s="530"/>
      <c r="K37" s="530"/>
      <c r="L37" s="530"/>
      <c r="M37" s="530"/>
      <c r="N37" s="86"/>
      <c r="O37" s="198"/>
    </row>
    <row r="38" spans="1:15" s="89" customFormat="1" ht="15" customHeight="1" x14ac:dyDescent="0.2">
      <c r="A38" s="534"/>
      <c r="B38" s="534"/>
      <c r="C38" s="534"/>
      <c r="D38" s="534"/>
      <c r="E38" s="534"/>
      <c r="F38" s="534"/>
      <c r="G38" s="534"/>
      <c r="H38" s="534"/>
      <c r="I38" s="534"/>
      <c r="J38" s="534"/>
      <c r="K38" s="534"/>
      <c r="L38" s="534"/>
      <c r="M38" s="534"/>
      <c r="N38" s="86"/>
      <c r="O38" s="198"/>
    </row>
    <row r="39" spans="1:15" s="89" customFormat="1" ht="15" customHeight="1" x14ac:dyDescent="0.2">
      <c r="A39" s="535"/>
      <c r="B39" s="535"/>
      <c r="C39" s="535"/>
      <c r="D39" s="535"/>
      <c r="E39" s="535"/>
      <c r="F39" s="535"/>
      <c r="G39" s="535"/>
      <c r="H39" s="535"/>
      <c r="I39" s="535"/>
      <c r="J39" s="535"/>
      <c r="K39" s="535"/>
      <c r="L39" s="535"/>
      <c r="M39" s="535"/>
      <c r="N39" s="86"/>
      <c r="O39" s="198"/>
    </row>
    <row r="40" spans="1:15" s="89" customFormat="1" ht="15" customHeight="1" x14ac:dyDescent="0.2">
      <c r="A40" s="535"/>
      <c r="B40" s="535"/>
      <c r="C40" s="535"/>
      <c r="D40" s="535"/>
      <c r="E40" s="535"/>
      <c r="F40" s="535"/>
      <c r="G40" s="535"/>
      <c r="H40" s="535"/>
      <c r="I40" s="535"/>
      <c r="J40" s="535"/>
      <c r="K40" s="535"/>
      <c r="L40" s="535"/>
      <c r="M40" s="535"/>
      <c r="N40" s="86"/>
      <c r="O40" s="198"/>
    </row>
    <row r="41" spans="1:15" s="89" customFormat="1" ht="15" customHeight="1" x14ac:dyDescent="0.2">
      <c r="A41" s="535"/>
      <c r="B41" s="535"/>
      <c r="C41" s="535"/>
      <c r="D41" s="535"/>
      <c r="E41" s="535"/>
      <c r="F41" s="535"/>
      <c r="G41" s="535"/>
      <c r="H41" s="535"/>
      <c r="I41" s="535"/>
      <c r="J41" s="535"/>
      <c r="K41" s="535"/>
      <c r="L41" s="535"/>
      <c r="M41" s="535"/>
      <c r="N41" s="86"/>
      <c r="O41" s="198"/>
    </row>
    <row r="42" spans="1:15" s="89" customFormat="1" ht="15" customHeight="1" x14ac:dyDescent="0.2">
      <c r="A42" s="535"/>
      <c r="B42" s="535"/>
      <c r="C42" s="535"/>
      <c r="D42" s="535"/>
      <c r="E42" s="535"/>
      <c r="F42" s="535"/>
      <c r="G42" s="535"/>
      <c r="H42" s="535"/>
      <c r="I42" s="535"/>
      <c r="J42" s="535"/>
      <c r="K42" s="535"/>
      <c r="L42" s="535"/>
      <c r="M42" s="535"/>
      <c r="N42" s="86"/>
      <c r="O42" s="198"/>
    </row>
    <row r="43" spans="1:15" s="89" customFormat="1" ht="15" customHeight="1" x14ac:dyDescent="0.2">
      <c r="A43" s="535"/>
      <c r="B43" s="535"/>
      <c r="C43" s="535"/>
      <c r="D43" s="535"/>
      <c r="E43" s="535"/>
      <c r="F43" s="535"/>
      <c r="G43" s="535"/>
      <c r="H43" s="535"/>
      <c r="I43" s="535"/>
      <c r="J43" s="535"/>
      <c r="K43" s="535"/>
      <c r="L43" s="535"/>
      <c r="M43" s="535"/>
      <c r="N43" s="86"/>
      <c r="O43" s="198"/>
    </row>
    <row r="44" spans="1:15" s="89" customFormat="1" ht="15" customHeight="1" x14ac:dyDescent="0.2">
      <c r="A44" s="535"/>
      <c r="B44" s="535"/>
      <c r="C44" s="535"/>
      <c r="D44" s="535"/>
      <c r="E44" s="535"/>
      <c r="F44" s="535"/>
      <c r="G44" s="535"/>
      <c r="H44" s="535"/>
      <c r="I44" s="535"/>
      <c r="J44" s="535"/>
      <c r="K44" s="535"/>
      <c r="L44" s="535"/>
      <c r="M44" s="535"/>
      <c r="N44" s="86"/>
      <c r="O44" s="198"/>
    </row>
    <row r="45" spans="1:15" s="89" customFormat="1" ht="15" customHeight="1" x14ac:dyDescent="0.2">
      <c r="A45" s="535"/>
      <c r="B45" s="535"/>
      <c r="C45" s="535"/>
      <c r="D45" s="535"/>
      <c r="E45" s="535"/>
      <c r="F45" s="535"/>
      <c r="G45" s="535"/>
      <c r="H45" s="535"/>
      <c r="I45" s="535"/>
      <c r="J45" s="535"/>
      <c r="K45" s="535"/>
      <c r="L45" s="535"/>
      <c r="M45" s="535"/>
      <c r="N45" s="86"/>
      <c r="O45" s="198"/>
    </row>
    <row r="46" spans="1:15" s="89" customFormat="1" ht="15" customHeight="1" x14ac:dyDescent="0.2">
      <c r="A46" s="200"/>
      <c r="B46" s="200"/>
      <c r="C46" s="200"/>
      <c r="D46" s="201"/>
      <c r="E46" s="201"/>
      <c r="F46" s="201"/>
      <c r="G46" s="201"/>
      <c r="H46" s="200"/>
      <c r="I46" s="200"/>
      <c r="J46" s="200"/>
      <c r="K46" s="200"/>
      <c r="L46" s="201"/>
      <c r="M46" s="201"/>
      <c r="N46" s="86"/>
      <c r="O46" s="198"/>
    </row>
    <row r="47" spans="1:15" x14ac:dyDescent="0.2">
      <c r="A47" s="527" t="s">
        <v>395</v>
      </c>
      <c r="B47" s="533"/>
      <c r="C47" s="533"/>
      <c r="D47" s="533"/>
      <c r="E47" s="533"/>
      <c r="F47" s="533"/>
      <c r="G47" s="533"/>
      <c r="H47" s="533"/>
      <c r="I47" s="533"/>
      <c r="J47" s="533"/>
      <c r="K47" s="533"/>
      <c r="L47" s="533"/>
      <c r="M47" s="533"/>
      <c r="N47" s="196"/>
    </row>
    <row r="48" spans="1:15" x14ac:dyDescent="0.2">
      <c r="A48" s="527" t="s">
        <v>396</v>
      </c>
      <c r="B48" s="527"/>
      <c r="C48" s="527"/>
      <c r="D48" s="527"/>
      <c r="E48" s="527"/>
      <c r="F48" s="527"/>
      <c r="G48" s="527"/>
      <c r="H48" s="527"/>
      <c r="I48" s="527"/>
      <c r="J48" s="527"/>
      <c r="K48" s="527"/>
      <c r="L48" s="527"/>
      <c r="M48" s="527"/>
      <c r="N48" s="87"/>
    </row>
    <row r="49" spans="1:14" x14ac:dyDescent="0.2">
      <c r="A49" s="539"/>
      <c r="B49" s="539"/>
      <c r="C49" s="539"/>
      <c r="D49" s="539"/>
      <c r="E49" s="539"/>
      <c r="F49" s="539"/>
      <c r="G49" s="539"/>
      <c r="H49" s="539"/>
      <c r="I49" s="539"/>
      <c r="J49" s="539"/>
      <c r="K49" s="539"/>
      <c r="L49" s="539"/>
      <c r="M49" s="539"/>
      <c r="N49" s="196"/>
    </row>
    <row r="50" spans="1:14" x14ac:dyDescent="0.2">
      <c r="A50" s="538"/>
      <c r="B50" s="538"/>
      <c r="C50" s="538"/>
      <c r="D50" s="538"/>
      <c r="E50" s="538"/>
      <c r="F50" s="538"/>
      <c r="G50" s="538"/>
      <c r="H50" s="538"/>
      <c r="I50" s="538"/>
      <c r="J50" s="538"/>
      <c r="K50" s="538"/>
      <c r="L50" s="538"/>
      <c r="M50" s="538"/>
      <c r="N50" s="87"/>
    </row>
    <row r="51" spans="1:14" x14ac:dyDescent="0.2">
      <c r="A51" s="538"/>
      <c r="B51" s="538"/>
      <c r="C51" s="538"/>
      <c r="D51" s="538"/>
      <c r="E51" s="538"/>
      <c r="F51" s="538"/>
      <c r="G51" s="538"/>
      <c r="H51" s="538"/>
      <c r="I51" s="538"/>
      <c r="J51" s="538"/>
      <c r="K51" s="538"/>
      <c r="L51" s="538"/>
      <c r="M51" s="538"/>
      <c r="N51" s="88"/>
    </row>
    <row r="52" spans="1:14" x14ac:dyDescent="0.2">
      <c r="A52" s="538"/>
      <c r="B52" s="538"/>
      <c r="C52" s="538"/>
      <c r="D52" s="538"/>
      <c r="E52" s="538"/>
      <c r="F52" s="538"/>
      <c r="G52" s="538"/>
      <c r="H52" s="538"/>
      <c r="I52" s="538"/>
      <c r="J52" s="538"/>
      <c r="K52" s="538"/>
      <c r="L52" s="538"/>
      <c r="M52" s="538"/>
      <c r="N52" s="87"/>
    </row>
    <row r="53" spans="1:14" x14ac:dyDescent="0.2">
      <c r="A53" s="538"/>
      <c r="B53" s="538"/>
      <c r="C53" s="538"/>
      <c r="D53" s="538"/>
      <c r="E53" s="538"/>
      <c r="F53" s="538"/>
      <c r="G53" s="538"/>
      <c r="H53" s="538"/>
      <c r="I53" s="538"/>
      <c r="J53" s="538"/>
      <c r="K53" s="538"/>
      <c r="L53" s="538"/>
      <c r="M53" s="538"/>
      <c r="N53" s="87"/>
    </row>
    <row r="54" spans="1:14" x14ac:dyDescent="0.2">
      <c r="A54" s="538"/>
      <c r="B54" s="538"/>
      <c r="C54" s="538"/>
      <c r="D54" s="538"/>
      <c r="E54" s="538"/>
      <c r="F54" s="538"/>
      <c r="G54" s="538"/>
      <c r="H54" s="538"/>
      <c r="I54" s="538"/>
      <c r="J54" s="538"/>
      <c r="K54" s="538"/>
      <c r="L54" s="538"/>
      <c r="M54" s="538"/>
    </row>
    <row r="55" spans="1:14" ht="17.25" customHeight="1" x14ac:dyDescent="0.2">
      <c r="A55" s="540" t="s">
        <v>397</v>
      </c>
      <c r="B55" s="540"/>
      <c r="C55" s="540"/>
      <c r="D55" s="540"/>
      <c r="E55" s="540"/>
      <c r="F55" s="540"/>
      <c r="G55" s="540"/>
      <c r="H55" s="540"/>
      <c r="I55" s="541" t="str">
        <f>CONCATENATE('Personal Needs Analysis'!B27," / ",'Personal Needs Analysis'!B28," / ",'Personal Needs Analysis'!B29," / ",'Personal Needs Analysis'!B30)</f>
        <v>n/a / n/a / n/a / n/a</v>
      </c>
      <c r="J55" s="541"/>
      <c r="K55" s="541"/>
      <c r="L55" s="541"/>
      <c r="M55" s="81" t="s">
        <v>398</v>
      </c>
    </row>
    <row r="56" spans="1:14" ht="117" customHeight="1" x14ac:dyDescent="0.2">
      <c r="A56" s="527" t="s">
        <v>399</v>
      </c>
      <c r="B56" s="533"/>
      <c r="C56" s="533"/>
      <c r="D56" s="533"/>
      <c r="E56" s="533"/>
      <c r="F56" s="533"/>
      <c r="G56" s="533"/>
      <c r="H56" s="533"/>
      <c r="I56" s="533"/>
      <c r="J56" s="533"/>
      <c r="K56" s="533"/>
      <c r="L56" s="533"/>
      <c r="M56" s="533"/>
    </row>
    <row r="57" spans="1:14" ht="37.5" customHeight="1" x14ac:dyDescent="0.2">
      <c r="A57" s="527" t="s">
        <v>400</v>
      </c>
      <c r="B57" s="533"/>
      <c r="C57" s="533"/>
      <c r="D57" s="533"/>
      <c r="E57" s="533"/>
      <c r="F57" s="533"/>
      <c r="G57" s="533"/>
      <c r="H57" s="533"/>
      <c r="I57" s="533"/>
      <c r="J57" s="533"/>
      <c r="K57" s="533"/>
      <c r="L57" s="533"/>
      <c r="M57" s="533"/>
    </row>
    <row r="58" spans="1:14" ht="172.5" customHeight="1" x14ac:dyDescent="0.2">
      <c r="A58" s="527" t="s">
        <v>471</v>
      </c>
      <c r="B58" s="533"/>
      <c r="C58" s="533"/>
      <c r="D58" s="533"/>
      <c r="E58" s="533"/>
      <c r="F58" s="533"/>
      <c r="G58" s="533"/>
      <c r="H58" s="533"/>
      <c r="I58" s="533"/>
      <c r="J58" s="533"/>
      <c r="K58" s="533"/>
      <c r="L58" s="533"/>
      <c r="M58" s="533"/>
    </row>
    <row r="59" spans="1:14" ht="32.25" customHeight="1" x14ac:dyDescent="0.2">
      <c r="A59" s="527" t="s">
        <v>401</v>
      </c>
      <c r="B59" s="527"/>
      <c r="C59" s="527"/>
      <c r="D59" s="527"/>
      <c r="E59" s="527"/>
      <c r="F59" s="527"/>
      <c r="G59" s="527"/>
      <c r="H59" s="527"/>
      <c r="I59" s="527"/>
      <c r="J59" s="527"/>
      <c r="K59" s="527"/>
      <c r="L59" s="527"/>
      <c r="M59" s="527"/>
    </row>
    <row r="60" spans="1:14" x14ac:dyDescent="0.2">
      <c r="A60" s="536"/>
      <c r="B60" s="536"/>
      <c r="C60" s="536"/>
      <c r="D60" s="536"/>
      <c r="E60" s="536"/>
      <c r="F60" s="536"/>
      <c r="G60" s="536"/>
      <c r="H60" s="536"/>
      <c r="I60" s="536"/>
      <c r="J60" s="536"/>
      <c r="K60" s="536"/>
      <c r="L60" s="536"/>
      <c r="M60" s="536"/>
    </row>
    <row r="61" spans="1:14" x14ac:dyDescent="0.2">
      <c r="A61" s="537"/>
      <c r="B61" s="537"/>
      <c r="C61" s="537"/>
      <c r="D61" s="537"/>
      <c r="E61" s="537"/>
      <c r="F61" s="537"/>
      <c r="G61" s="537"/>
      <c r="H61" s="537"/>
      <c r="I61" s="537"/>
      <c r="J61" s="537"/>
      <c r="K61" s="537"/>
      <c r="L61" s="537"/>
      <c r="M61" s="537"/>
    </row>
    <row r="62" spans="1:14" x14ac:dyDescent="0.2">
      <c r="A62" s="537"/>
      <c r="B62" s="537"/>
      <c r="C62" s="537"/>
      <c r="D62" s="537"/>
      <c r="E62" s="537"/>
      <c r="F62" s="537"/>
      <c r="G62" s="537"/>
      <c r="H62" s="537"/>
      <c r="I62" s="537"/>
      <c r="J62" s="537"/>
      <c r="K62" s="537"/>
      <c r="L62" s="537"/>
      <c r="M62" s="537"/>
    </row>
    <row r="63" spans="1:14" x14ac:dyDescent="0.2">
      <c r="A63" s="537"/>
      <c r="B63" s="537"/>
      <c r="C63" s="537"/>
      <c r="D63" s="537"/>
      <c r="E63" s="537"/>
      <c r="F63" s="537"/>
      <c r="G63" s="537"/>
      <c r="H63" s="537"/>
      <c r="I63" s="537"/>
      <c r="J63" s="537"/>
      <c r="K63" s="537"/>
      <c r="L63" s="537"/>
      <c r="M63" s="537"/>
    </row>
    <row r="64" spans="1:14" x14ac:dyDescent="0.2">
      <c r="A64" s="537"/>
      <c r="B64" s="537"/>
      <c r="C64" s="537"/>
      <c r="D64" s="537"/>
      <c r="E64" s="537"/>
      <c r="F64" s="537"/>
      <c r="G64" s="537"/>
      <c r="H64" s="537"/>
      <c r="I64" s="537"/>
      <c r="J64" s="537"/>
      <c r="K64" s="537"/>
      <c r="L64" s="537"/>
      <c r="M64" s="537"/>
    </row>
    <row r="65" spans="1:13" x14ac:dyDescent="0.2">
      <c r="A65" s="537"/>
      <c r="B65" s="537"/>
      <c r="C65" s="537"/>
      <c r="D65" s="537"/>
      <c r="E65" s="537"/>
      <c r="F65" s="537"/>
      <c r="G65" s="537"/>
      <c r="H65" s="537"/>
      <c r="I65" s="537"/>
      <c r="J65" s="537"/>
      <c r="K65" s="537"/>
      <c r="L65" s="537"/>
      <c r="M65" s="537"/>
    </row>
    <row r="66" spans="1:13" x14ac:dyDescent="0.2">
      <c r="A66" s="537"/>
      <c r="B66" s="537"/>
      <c r="C66" s="537"/>
      <c r="D66" s="537"/>
      <c r="E66" s="537"/>
      <c r="F66" s="537"/>
      <c r="G66" s="537"/>
      <c r="H66" s="537"/>
      <c r="I66" s="537"/>
      <c r="J66" s="537"/>
      <c r="K66" s="537"/>
      <c r="L66" s="537"/>
      <c r="M66" s="537"/>
    </row>
    <row r="67" spans="1:13" x14ac:dyDescent="0.2">
      <c r="A67" s="90"/>
      <c r="B67" s="90"/>
      <c r="C67" s="90"/>
      <c r="D67" s="90"/>
      <c r="E67" s="90"/>
      <c r="F67" s="90"/>
      <c r="G67" s="90"/>
      <c r="H67" s="90"/>
      <c r="I67" s="90"/>
      <c r="J67" s="90"/>
      <c r="K67" s="90"/>
      <c r="L67" s="90"/>
      <c r="M67" s="90"/>
    </row>
    <row r="68" spans="1:13" x14ac:dyDescent="0.2">
      <c r="A68" s="542" t="s">
        <v>402</v>
      </c>
      <c r="B68" s="542"/>
      <c r="C68" s="542"/>
      <c r="D68" s="542"/>
      <c r="E68" s="542"/>
      <c r="F68" s="542"/>
      <c r="G68" s="542"/>
      <c r="H68" s="542"/>
      <c r="I68" s="542"/>
      <c r="J68" s="542"/>
      <c r="K68" s="542"/>
      <c r="L68" s="542"/>
      <c r="M68" s="542"/>
    </row>
    <row r="70" spans="1:13" x14ac:dyDescent="0.2">
      <c r="A70" s="542" t="s">
        <v>403</v>
      </c>
      <c r="B70" s="542"/>
    </row>
    <row r="71" spans="1:13" x14ac:dyDescent="0.2">
      <c r="A71" s="542" t="s">
        <v>404</v>
      </c>
      <c r="B71" s="542"/>
    </row>
    <row r="72" spans="1:13" x14ac:dyDescent="0.2">
      <c r="A72" s="542" t="s">
        <v>405</v>
      </c>
      <c r="B72" s="542"/>
    </row>
    <row r="73" spans="1:13" x14ac:dyDescent="0.2">
      <c r="A73" s="542" t="s">
        <v>406</v>
      </c>
      <c r="B73" s="542"/>
      <c r="C73" s="542"/>
      <c r="D73" s="542"/>
      <c r="E73" s="542"/>
      <c r="F73" s="542"/>
      <c r="G73" s="542"/>
      <c r="H73" s="542"/>
      <c r="I73" s="542"/>
      <c r="J73" s="542"/>
      <c r="K73" s="542"/>
      <c r="L73" s="542"/>
      <c r="M73" s="542"/>
    </row>
    <row r="75" spans="1:13" ht="47.25" customHeight="1" x14ac:dyDescent="0.2">
      <c r="A75" s="527" t="s">
        <v>407</v>
      </c>
      <c r="B75" s="533"/>
      <c r="C75" s="533"/>
      <c r="D75" s="533"/>
      <c r="E75" s="533"/>
      <c r="F75" s="533"/>
      <c r="G75" s="533"/>
      <c r="H75" s="533"/>
      <c r="I75" s="533"/>
      <c r="J75" s="533"/>
      <c r="K75" s="533"/>
      <c r="L75" s="533"/>
      <c r="M75" s="533"/>
    </row>
    <row r="77" spans="1:13" ht="30.75" customHeight="1" x14ac:dyDescent="0.2">
      <c r="A77" s="527" t="s">
        <v>408</v>
      </c>
      <c r="B77" s="533"/>
      <c r="C77" s="533"/>
      <c r="D77" s="533"/>
      <c r="E77" s="533"/>
      <c r="F77" s="533"/>
      <c r="G77" s="533"/>
      <c r="H77" s="533"/>
      <c r="I77" s="533"/>
      <c r="J77" s="533"/>
      <c r="K77" s="533"/>
      <c r="L77" s="533"/>
      <c r="M77" s="533"/>
    </row>
    <row r="78" spans="1:13" x14ac:dyDescent="0.2">
      <c r="A78" s="81" t="s">
        <v>409</v>
      </c>
      <c r="E78" s="536"/>
      <c r="F78" s="536"/>
      <c r="G78" s="536"/>
      <c r="H78" s="536"/>
      <c r="I78" s="536"/>
      <c r="J78" s="536"/>
      <c r="K78" s="536"/>
      <c r="L78" s="542" t="s">
        <v>410</v>
      </c>
      <c r="M78" s="542"/>
    </row>
    <row r="80" spans="1:13" x14ac:dyDescent="0.2">
      <c r="A80" s="542" t="s">
        <v>411</v>
      </c>
      <c r="B80" s="542"/>
      <c r="C80" s="542"/>
      <c r="D80" s="542"/>
      <c r="E80" s="542"/>
      <c r="F80" s="542"/>
      <c r="G80" s="542"/>
      <c r="H80" s="542"/>
      <c r="I80" s="542"/>
      <c r="J80" s="542"/>
      <c r="K80" s="542"/>
      <c r="L80" s="542"/>
      <c r="M80" s="542"/>
    </row>
    <row r="82" spans="1:13" x14ac:dyDescent="0.2">
      <c r="A82" s="81" t="s">
        <v>412</v>
      </c>
    </row>
    <row r="83" spans="1:13" x14ac:dyDescent="0.2">
      <c r="A83" s="81" t="s">
        <v>413</v>
      </c>
    </row>
    <row r="84" spans="1:13" x14ac:dyDescent="0.2">
      <c r="A84" s="81" t="s">
        <v>69</v>
      </c>
    </row>
    <row r="85" spans="1:13" x14ac:dyDescent="0.2">
      <c r="A85" s="81" t="s">
        <v>414</v>
      </c>
      <c r="D85" s="207"/>
      <c r="E85" s="207"/>
      <c r="F85" s="207"/>
      <c r="G85" s="207"/>
      <c r="H85" s="207"/>
      <c r="I85" s="207"/>
      <c r="J85" s="207"/>
      <c r="K85" s="207"/>
    </row>
    <row r="87" spans="1:13" ht="38.25" customHeight="1" x14ac:dyDescent="0.2">
      <c r="A87" s="527" t="s">
        <v>479</v>
      </c>
      <c r="B87" s="533"/>
      <c r="C87" s="533"/>
      <c r="D87" s="533"/>
      <c r="E87" s="533"/>
      <c r="F87" s="533"/>
      <c r="G87" s="533"/>
      <c r="H87" s="533"/>
      <c r="I87" s="533"/>
      <c r="J87" s="533"/>
      <c r="K87" s="533"/>
      <c r="L87" s="533"/>
      <c r="M87" s="533"/>
    </row>
    <row r="88" spans="1:13" ht="34.5" customHeight="1" x14ac:dyDescent="0.2">
      <c r="A88" s="527" t="s">
        <v>415</v>
      </c>
      <c r="B88" s="527"/>
      <c r="C88" s="527"/>
      <c r="D88" s="527"/>
      <c r="E88" s="527"/>
      <c r="F88" s="527"/>
      <c r="G88" s="527"/>
      <c r="H88" s="527"/>
      <c r="I88" s="527"/>
      <c r="J88" s="527"/>
      <c r="K88" s="527"/>
      <c r="L88" s="527"/>
      <c r="M88" s="527"/>
    </row>
    <row r="89" spans="1:13" x14ac:dyDescent="0.2">
      <c r="A89" s="87" t="s">
        <v>416</v>
      </c>
      <c r="B89" s="533" t="s">
        <v>417</v>
      </c>
      <c r="C89" s="533"/>
      <c r="D89" s="533"/>
      <c r="E89" s="533"/>
      <c r="F89" s="533"/>
      <c r="G89" s="533"/>
      <c r="H89" s="533"/>
      <c r="I89" s="533"/>
      <c r="J89" s="533"/>
      <c r="K89" s="533"/>
      <c r="L89" s="533"/>
      <c r="M89" s="533"/>
    </row>
    <row r="90" spans="1:13" x14ac:dyDescent="0.2">
      <c r="A90" s="87" t="s">
        <v>416</v>
      </c>
      <c r="B90" s="533" t="s">
        <v>418</v>
      </c>
      <c r="C90" s="533"/>
      <c r="D90" s="533"/>
      <c r="E90" s="533"/>
      <c r="F90" s="533"/>
      <c r="G90" s="533"/>
      <c r="H90" s="533"/>
      <c r="I90" s="533"/>
      <c r="J90" s="533"/>
      <c r="K90" s="533"/>
      <c r="L90" s="533"/>
      <c r="M90" s="533"/>
    </row>
    <row r="91" spans="1:13" x14ac:dyDescent="0.2">
      <c r="A91" s="87" t="s">
        <v>416</v>
      </c>
      <c r="B91" s="533" t="s">
        <v>419</v>
      </c>
      <c r="C91" s="533"/>
      <c r="D91" s="533"/>
      <c r="E91" s="533"/>
      <c r="F91" s="533"/>
      <c r="G91" s="533"/>
      <c r="H91" s="533"/>
      <c r="I91" s="533"/>
      <c r="J91" s="533"/>
      <c r="K91" s="533"/>
      <c r="L91" s="533"/>
      <c r="M91" s="533"/>
    </row>
    <row r="92" spans="1:13" x14ac:dyDescent="0.2">
      <c r="A92" s="87" t="s">
        <v>416</v>
      </c>
      <c r="B92" s="533" t="s">
        <v>472</v>
      </c>
      <c r="C92" s="533"/>
      <c r="D92" s="533"/>
      <c r="E92" s="533"/>
      <c r="F92" s="533"/>
      <c r="G92" s="533"/>
      <c r="H92" s="533"/>
      <c r="I92" s="533"/>
      <c r="J92" s="533"/>
      <c r="K92" s="533"/>
      <c r="L92" s="533"/>
      <c r="M92" s="533"/>
    </row>
    <row r="93" spans="1:13" x14ac:dyDescent="0.2">
      <c r="A93" s="87" t="s">
        <v>416</v>
      </c>
      <c r="B93" s="533" t="s">
        <v>420</v>
      </c>
      <c r="C93" s="533"/>
      <c r="D93" s="533"/>
      <c r="E93" s="533"/>
      <c r="F93" s="533"/>
      <c r="G93" s="533"/>
      <c r="H93" s="533"/>
      <c r="I93" s="533"/>
      <c r="J93" s="533"/>
      <c r="K93" s="533"/>
      <c r="L93" s="533"/>
      <c r="M93" s="533"/>
    </row>
    <row r="94" spans="1:13" ht="28.5" customHeight="1" x14ac:dyDescent="0.2">
      <c r="A94" s="87" t="s">
        <v>416</v>
      </c>
      <c r="B94" s="527" t="s">
        <v>421</v>
      </c>
      <c r="C94" s="527"/>
      <c r="D94" s="527"/>
      <c r="E94" s="527"/>
      <c r="F94" s="527"/>
      <c r="G94" s="527"/>
      <c r="H94" s="527"/>
      <c r="I94" s="527"/>
      <c r="J94" s="527"/>
      <c r="K94" s="527"/>
      <c r="L94" s="527"/>
      <c r="M94" s="527"/>
    </row>
    <row r="95" spans="1:13" x14ac:dyDescent="0.2">
      <c r="A95" s="87" t="s">
        <v>416</v>
      </c>
      <c r="B95" s="533" t="s">
        <v>422</v>
      </c>
      <c r="C95" s="533"/>
      <c r="D95" s="533"/>
      <c r="E95" s="533"/>
      <c r="F95" s="533"/>
      <c r="G95" s="533"/>
      <c r="H95" s="533"/>
      <c r="I95" s="533"/>
      <c r="J95" s="533"/>
      <c r="K95" s="533"/>
      <c r="L95" s="533"/>
      <c r="M95" s="533"/>
    </row>
    <row r="96" spans="1:13" x14ac:dyDescent="0.2">
      <c r="A96" s="87" t="s">
        <v>416</v>
      </c>
      <c r="B96" s="533" t="s">
        <v>423</v>
      </c>
      <c r="C96" s="533"/>
      <c r="D96" s="533"/>
      <c r="E96" s="533"/>
      <c r="F96" s="533"/>
      <c r="G96" s="533"/>
      <c r="H96" s="533"/>
      <c r="I96" s="533"/>
      <c r="J96" s="533"/>
      <c r="K96" s="533"/>
      <c r="L96" s="533"/>
      <c r="M96" s="533"/>
    </row>
    <row r="97" spans="1:13" ht="28.5" customHeight="1" x14ac:dyDescent="0.2">
      <c r="A97" s="87" t="s">
        <v>416</v>
      </c>
      <c r="B97" s="527" t="s">
        <v>424</v>
      </c>
      <c r="C97" s="527"/>
      <c r="D97" s="527"/>
      <c r="E97" s="527"/>
      <c r="F97" s="527"/>
      <c r="G97" s="527"/>
      <c r="H97" s="527"/>
      <c r="I97" s="527"/>
      <c r="J97" s="527"/>
      <c r="K97" s="527"/>
      <c r="L97" s="527"/>
      <c r="M97" s="527"/>
    </row>
    <row r="100" spans="1:13" x14ac:dyDescent="0.2">
      <c r="A100" s="542" t="s">
        <v>425</v>
      </c>
      <c r="B100" s="542"/>
      <c r="C100" s="542"/>
      <c r="D100" s="536"/>
      <c r="E100" s="536"/>
      <c r="F100" s="536"/>
      <c r="G100" s="536"/>
      <c r="H100" s="536"/>
      <c r="J100" s="81" t="s">
        <v>4</v>
      </c>
      <c r="K100" s="543" t="str">
        <f ca="1">TEXT(TODAY(),"dd/mm/yyyy")</f>
        <v>25/01/2024</v>
      </c>
      <c r="L100" s="543"/>
      <c r="M100" s="543"/>
    </row>
    <row r="102" spans="1:13" x14ac:dyDescent="0.2">
      <c r="A102" s="542" t="s">
        <v>426</v>
      </c>
      <c r="B102" s="542"/>
      <c r="C102" s="542"/>
      <c r="D102" s="536" t="str">
        <f>IF('Personal Needs Analysis'!B23=0,"",'Personal Needs Analysis'!B23)</f>
        <v/>
      </c>
      <c r="E102" s="536"/>
      <c r="F102" s="536"/>
      <c r="G102" s="536"/>
      <c r="H102" s="536"/>
    </row>
    <row r="105" spans="1:13" x14ac:dyDescent="0.2">
      <c r="A105" s="545" t="s">
        <v>427</v>
      </c>
      <c r="B105" s="545"/>
      <c r="C105" s="545"/>
      <c r="D105" s="545"/>
      <c r="E105" s="545"/>
      <c r="F105" s="545"/>
      <c r="G105" s="545"/>
      <c r="H105" s="545"/>
      <c r="I105" s="545"/>
      <c r="J105" s="545"/>
      <c r="K105" s="545"/>
      <c r="L105" s="545"/>
      <c r="M105" s="545"/>
    </row>
    <row r="107" spans="1:13" ht="28.5" customHeight="1" x14ac:dyDescent="0.2">
      <c r="A107" s="546" t="s">
        <v>428</v>
      </c>
      <c r="B107" s="546"/>
      <c r="C107" s="546"/>
      <c r="D107" s="546"/>
      <c r="E107" s="546"/>
      <c r="F107" s="546"/>
      <c r="G107" s="546"/>
      <c r="H107" s="546"/>
      <c r="I107" s="546"/>
      <c r="J107" s="546"/>
      <c r="K107" s="546"/>
      <c r="L107" s="546"/>
      <c r="M107" s="546"/>
    </row>
    <row r="109" spans="1:13" ht="42.75" customHeight="1" x14ac:dyDescent="0.2">
      <c r="A109" s="546" t="s">
        <v>429</v>
      </c>
      <c r="B109" s="546"/>
      <c r="C109" s="546"/>
      <c r="D109" s="546"/>
      <c r="E109" s="546"/>
      <c r="F109" s="546"/>
      <c r="G109" s="546"/>
      <c r="H109" s="546"/>
      <c r="I109" s="546"/>
      <c r="J109" s="546"/>
      <c r="K109" s="546"/>
      <c r="L109" s="546"/>
      <c r="M109" s="546"/>
    </row>
    <row r="111" spans="1:13" ht="28.5" customHeight="1" x14ac:dyDescent="0.2">
      <c r="A111" s="546" t="s">
        <v>430</v>
      </c>
      <c r="B111" s="546"/>
      <c r="C111" s="546"/>
      <c r="D111" s="546"/>
      <c r="E111" s="546"/>
      <c r="F111" s="546"/>
      <c r="G111" s="546"/>
      <c r="H111" s="546"/>
      <c r="I111" s="546"/>
      <c r="J111" s="546"/>
      <c r="K111" s="546"/>
      <c r="L111" s="546"/>
      <c r="M111" s="546"/>
    </row>
    <row r="113" spans="1:9" x14ac:dyDescent="0.2">
      <c r="A113" s="90"/>
      <c r="B113" s="90"/>
      <c r="C113" s="90"/>
    </row>
    <row r="114" spans="1:9" x14ac:dyDescent="0.2">
      <c r="A114" s="542" t="s">
        <v>431</v>
      </c>
      <c r="B114" s="542"/>
      <c r="C114" s="542"/>
      <c r="D114" s="536" t="str">
        <f>Broker_Name</f>
        <v>Warren Bennett</v>
      </c>
      <c r="E114" s="536"/>
      <c r="F114" s="536"/>
      <c r="G114" s="536"/>
      <c r="H114" s="536"/>
      <c r="I114" s="536"/>
    </row>
    <row r="115" spans="1:9" x14ac:dyDescent="0.2">
      <c r="A115" s="90"/>
      <c r="B115" s="90"/>
      <c r="C115" s="90"/>
      <c r="D115" s="90"/>
      <c r="E115" s="90"/>
      <c r="F115" s="90"/>
      <c r="G115" s="90"/>
      <c r="H115" s="90"/>
      <c r="I115" s="90"/>
    </row>
    <row r="116" spans="1:9" x14ac:dyDescent="0.2">
      <c r="A116" s="542" t="s">
        <v>432</v>
      </c>
      <c r="B116" s="542"/>
      <c r="C116" s="542"/>
      <c r="D116" s="536">
        <f>IFERROR(VLOOKUP(Broker_House,Logos,3,FALSE),"")</f>
        <v>43148</v>
      </c>
      <c r="E116" s="536"/>
      <c r="F116" s="536"/>
      <c r="G116" s="536"/>
      <c r="H116" s="536"/>
      <c r="I116" s="536"/>
    </row>
    <row r="117" spans="1:9" x14ac:dyDescent="0.2">
      <c r="A117" s="90"/>
      <c r="B117" s="90"/>
      <c r="C117" s="90"/>
      <c r="D117" s="90"/>
      <c r="E117" s="90"/>
      <c r="F117" s="90"/>
      <c r="G117" s="90"/>
      <c r="H117" s="90"/>
      <c r="I117" s="90"/>
    </row>
    <row r="118" spans="1:9" x14ac:dyDescent="0.2">
      <c r="A118" s="542" t="s">
        <v>433</v>
      </c>
      <c r="B118" s="542"/>
      <c r="C118" s="542"/>
      <c r="D118" s="536"/>
      <c r="E118" s="536"/>
      <c r="F118" s="536"/>
      <c r="G118" s="536"/>
      <c r="H118" s="536"/>
      <c r="I118" s="536"/>
    </row>
    <row r="119" spans="1:9" x14ac:dyDescent="0.2">
      <c r="A119" s="90"/>
      <c r="B119" s="90"/>
      <c r="C119" s="90"/>
      <c r="D119" s="203"/>
      <c r="E119" s="203"/>
      <c r="F119" s="203"/>
      <c r="G119" s="203"/>
      <c r="H119" s="203"/>
      <c r="I119" s="203"/>
    </row>
    <row r="120" spans="1:9" x14ac:dyDescent="0.2">
      <c r="A120" s="544" t="s">
        <v>434</v>
      </c>
      <c r="B120" s="544"/>
      <c r="C120" s="544"/>
      <c r="D120" s="536" t="str">
        <f>IFERROR(VLOOKUP(Broker_Name,Broker_Table,5,FALSE),"")</f>
        <v>warren@smitk.co.za</v>
      </c>
      <c r="E120" s="536"/>
      <c r="F120" s="536"/>
      <c r="G120" s="536"/>
      <c r="H120" s="536"/>
      <c r="I120" s="536"/>
    </row>
    <row r="132" ht="15.75" customHeight="1" x14ac:dyDescent="0.2"/>
  </sheetData>
  <mergeCells count="101">
    <mergeCell ref="A118:C118"/>
    <mergeCell ref="D118:I118"/>
    <mergeCell ref="A120:C120"/>
    <mergeCell ref="D120:I120"/>
    <mergeCell ref="A114:C114"/>
    <mergeCell ref="D114:I114"/>
    <mergeCell ref="A116:C116"/>
    <mergeCell ref="D116:I116"/>
    <mergeCell ref="A102:C102"/>
    <mergeCell ref="D102:H102"/>
    <mergeCell ref="A105:M105"/>
    <mergeCell ref="A107:M107"/>
    <mergeCell ref="A109:M109"/>
    <mergeCell ref="A111:M111"/>
    <mergeCell ref="B93:M93"/>
    <mergeCell ref="B94:M94"/>
    <mergeCell ref="B95:M95"/>
    <mergeCell ref="B96:M96"/>
    <mergeCell ref="B97:M97"/>
    <mergeCell ref="A100:C100"/>
    <mergeCell ref="D100:H100"/>
    <mergeCell ref="K100:M100"/>
    <mergeCell ref="A87:M87"/>
    <mergeCell ref="A88:M88"/>
    <mergeCell ref="B89:M89"/>
    <mergeCell ref="B90:M90"/>
    <mergeCell ref="B91:M91"/>
    <mergeCell ref="B92:M92"/>
    <mergeCell ref="A73:M73"/>
    <mergeCell ref="A75:M75"/>
    <mergeCell ref="A77:M77"/>
    <mergeCell ref="E78:K78"/>
    <mergeCell ref="L78:M78"/>
    <mergeCell ref="A80:M80"/>
    <mergeCell ref="A65:M65"/>
    <mergeCell ref="A66:M66"/>
    <mergeCell ref="A68:M68"/>
    <mergeCell ref="A70:B70"/>
    <mergeCell ref="A71:B71"/>
    <mergeCell ref="A72:B72"/>
    <mergeCell ref="A59:M59"/>
    <mergeCell ref="A60:M60"/>
    <mergeCell ref="A61:M61"/>
    <mergeCell ref="A62:M62"/>
    <mergeCell ref="A63:M63"/>
    <mergeCell ref="A64:M64"/>
    <mergeCell ref="A47:M47"/>
    <mergeCell ref="A37:M37"/>
    <mergeCell ref="A38:M38"/>
    <mergeCell ref="A39:M39"/>
    <mergeCell ref="A40:M40"/>
    <mergeCell ref="A54:M54"/>
    <mergeCell ref="A56:M56"/>
    <mergeCell ref="A57:M57"/>
    <mergeCell ref="A58:M58"/>
    <mergeCell ref="A48:M48"/>
    <mergeCell ref="A49:M49"/>
    <mergeCell ref="A50:M50"/>
    <mergeCell ref="A51:M51"/>
    <mergeCell ref="A52:M52"/>
    <mergeCell ref="A53:M53"/>
    <mergeCell ref="A55:H55"/>
    <mergeCell ref="I55:L55"/>
    <mergeCell ref="A32:M32"/>
    <mergeCell ref="A33:M33"/>
    <mergeCell ref="A34:M34"/>
    <mergeCell ref="A35:M35"/>
    <mergeCell ref="A41:M41"/>
    <mergeCell ref="A42:M42"/>
    <mergeCell ref="A43:M43"/>
    <mergeCell ref="A44:M44"/>
    <mergeCell ref="A45:M45"/>
    <mergeCell ref="C24:N24"/>
    <mergeCell ref="A25:N25"/>
    <mergeCell ref="A27:C27"/>
    <mergeCell ref="E27:G27"/>
    <mergeCell ref="A29:M29"/>
    <mergeCell ref="A31:M31"/>
    <mergeCell ref="A21:D21"/>
    <mergeCell ref="E21:H21"/>
    <mergeCell ref="I21:L21"/>
    <mergeCell ref="A22:D22"/>
    <mergeCell ref="E22:H22"/>
    <mergeCell ref="I22:L22"/>
    <mergeCell ref="A23:D23"/>
    <mergeCell ref="E23:H23"/>
    <mergeCell ref="I23:L23"/>
    <mergeCell ref="A12:M12"/>
    <mergeCell ref="A17:N17"/>
    <mergeCell ref="A19:D19"/>
    <mergeCell ref="E19:H19"/>
    <mergeCell ref="I19:L19"/>
    <mergeCell ref="A20:D20"/>
    <mergeCell ref="E20:H20"/>
    <mergeCell ref="I20:L20"/>
    <mergeCell ref="A14:F14"/>
    <mergeCell ref="G14:M14"/>
    <mergeCell ref="A15:F15"/>
    <mergeCell ref="G15:M15"/>
    <mergeCell ref="A16:C16"/>
    <mergeCell ref="D16:I16"/>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390525</xdr:colOff>
                    <xdr:row>25</xdr:row>
                    <xdr:rowOff>133350</xdr:rowOff>
                  </from>
                  <to>
                    <xdr:col>2</xdr:col>
                    <xdr:colOff>609600</xdr:colOff>
                    <xdr:row>27</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561975</xdr:colOff>
                    <xdr:row>25</xdr:row>
                    <xdr:rowOff>142875</xdr:rowOff>
                  </from>
                  <to>
                    <xdr:col>6</xdr:col>
                    <xdr:colOff>171450</xdr:colOff>
                    <xdr:row>27</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447675</xdr:colOff>
                    <xdr:row>25</xdr:row>
                    <xdr:rowOff>142875</xdr:rowOff>
                  </from>
                  <to>
                    <xdr:col>10</xdr:col>
                    <xdr:colOff>57150</xdr:colOff>
                    <xdr:row>27</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381000</xdr:colOff>
                    <xdr:row>80</xdr:row>
                    <xdr:rowOff>152400</xdr:rowOff>
                  </from>
                  <to>
                    <xdr:col>2</xdr:col>
                    <xdr:colOff>180975</xdr:colOff>
                    <xdr:row>82</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81</xdr:row>
                    <xdr:rowOff>142875</xdr:rowOff>
                  </from>
                  <to>
                    <xdr:col>2</xdr:col>
                    <xdr:colOff>180975</xdr:colOff>
                    <xdr:row>83</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82</xdr:row>
                    <xdr:rowOff>133350</xdr:rowOff>
                  </from>
                  <to>
                    <xdr:col>2</xdr:col>
                    <xdr:colOff>180975</xdr:colOff>
                    <xdr:row>84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381000</xdr:colOff>
                    <xdr:row>83</xdr:row>
                    <xdr:rowOff>123825</xdr:rowOff>
                  </from>
                  <to>
                    <xdr:col>2</xdr:col>
                    <xdr:colOff>180975</xdr:colOff>
                    <xdr:row>85</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171450</xdr:colOff>
                    <xdr:row>68</xdr:row>
                    <xdr:rowOff>133350</xdr:rowOff>
                  </from>
                  <to>
                    <xdr:col>3</xdr:col>
                    <xdr:colOff>409575</xdr:colOff>
                    <xdr:row>70</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171450</xdr:colOff>
                    <xdr:row>69</xdr:row>
                    <xdr:rowOff>142875</xdr:rowOff>
                  </from>
                  <to>
                    <xdr:col>3</xdr:col>
                    <xdr:colOff>409575</xdr:colOff>
                    <xdr:row>71</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171450</xdr:colOff>
                    <xdr:row>70</xdr:row>
                    <xdr:rowOff>142875</xdr:rowOff>
                  </from>
                  <to>
                    <xdr:col>3</xdr:col>
                    <xdr:colOff>409575</xdr:colOff>
                    <xdr:row>72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Lists</vt:lpstr>
      <vt:lpstr>Personal Needs Analysis</vt:lpstr>
      <vt:lpstr>Letter of Introduction</vt:lpstr>
      <vt:lpstr>Authority to Obtain Information</vt:lpstr>
      <vt:lpstr>Broker Service Fee</vt:lpstr>
      <vt:lpstr>Client Advice Record</vt:lpstr>
      <vt:lpstr>Broker_House</vt:lpstr>
      <vt:lpstr>Broker_Name</vt:lpstr>
      <vt:lpstr>Broker_Table</vt:lpstr>
      <vt:lpstr>Business</vt:lpstr>
      <vt:lpstr>Client</vt:lpstr>
      <vt:lpstr>Client_And_Business</vt:lpstr>
      <vt:lpstr>Logos</vt:lpstr>
      <vt:lpstr>'Personal Needs Analysis'!Print_Area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Trudie Pienaar</cp:lastModifiedBy>
  <cp:lastPrinted>2023-05-10T08:38:59Z</cp:lastPrinted>
  <dcterms:created xsi:type="dcterms:W3CDTF">2022-07-04T09:19:51Z</dcterms:created>
  <dcterms:modified xsi:type="dcterms:W3CDTF">2024-01-25T09:20:27Z</dcterms:modified>
</cp:coreProperties>
</file>