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rudie\Desktop\"/>
    </mc:Choice>
  </mc:AlternateContent>
  <bookViews>
    <workbookView xWindow="0" yWindow="0" windowWidth="20490" windowHeight="6855" firstSheet="1" activeTab="2"/>
  </bookViews>
  <sheets>
    <sheet name="Lists" sheetId="10" state="hidden" r:id="rId1"/>
    <sheet name="Commercial Needs Analysis" sheetId="3" r:id="rId2"/>
    <sheet name="Letter of Introduction" sheetId="6" r:id="rId3"/>
    <sheet name="Authority to Obtain Information" sheetId="8" r:id="rId4"/>
    <sheet name="Broker Service Fee" sheetId="9" r:id="rId5"/>
    <sheet name="Client Advice Record" sheetId="11" r:id="rId6"/>
  </sheets>
  <definedNames>
    <definedName name="_xlnm._FilterDatabase" localSheetId="1" hidden="1">'Commercial Needs Analysis'!$A$984:$F$1016</definedName>
    <definedName name="_xlnm._FilterDatabase" localSheetId="0" hidden="1">Lists!$A$29:$H$29</definedName>
    <definedName name="Admin_Logo">IF(Lists!$O$2='Commercial Needs Analysis'!$B$16,Lists!$P$3,Lists!$P$2)</definedName>
    <definedName name="Broker_House">'Commercial Needs Analysis'!$B$16</definedName>
    <definedName name="Broker_Name">Lists!$A$27</definedName>
    <definedName name="Broker_Table">Lists!$A$29:$H$38</definedName>
    <definedName name="Business">'Commercial Needs Analysis'!$B$19</definedName>
    <definedName name="Client">'Commercial Needs Analysis'!$B$18</definedName>
    <definedName name="Client_And_Business">'Commercial Needs Analysis'!$B$18:$G$19</definedName>
    <definedName name="logo">INDEX(Lists!$C$2:$C$17,MATCH('Commercial Needs Analysis'!$B$16,Lists!$B$2:$B$17,0))</definedName>
    <definedName name="Logos">Lists!$B$2:$I$17</definedName>
    <definedName name="_xlnm.Print_Area" localSheetId="1">'Commercial Needs Analysis'!$A$1:$G$1259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6" l="1"/>
  <c r="D120" i="11"/>
  <c r="D114" i="11"/>
  <c r="D102" i="11"/>
  <c r="K100" i="11"/>
  <c r="I55" i="11"/>
  <c r="A31" i="11"/>
  <c r="I23" i="11"/>
  <c r="E23" i="11"/>
  <c r="A23" i="11"/>
  <c r="I22" i="11"/>
  <c r="E22" i="11"/>
  <c r="A22" i="11"/>
  <c r="I21" i="11"/>
  <c r="E21" i="11"/>
  <c r="A21" i="11"/>
  <c r="I20" i="11"/>
  <c r="E20" i="11"/>
  <c r="A20" i="11"/>
  <c r="G15" i="11"/>
  <c r="G14" i="11"/>
  <c r="D14" i="9"/>
  <c r="K54" i="8"/>
  <c r="J26" i="8"/>
  <c r="F26" i="8"/>
  <c r="A26" i="8"/>
  <c r="J25" i="8"/>
  <c r="F25" i="8"/>
  <c r="A25" i="8"/>
  <c r="J24" i="8"/>
  <c r="F24" i="8"/>
  <c r="A24" i="8"/>
  <c r="J23" i="8"/>
  <c r="F23" i="8"/>
  <c r="A23" i="8"/>
  <c r="G14" i="8"/>
  <c r="G13" i="8"/>
  <c r="F29" i="6"/>
  <c r="F27" i="6"/>
  <c r="E32" i="9" s="1"/>
  <c r="C17" i="6"/>
  <c r="C14" i="6"/>
  <c r="C13" i="6"/>
  <c r="G1245" i="3"/>
  <c r="I1237" i="3"/>
  <c r="G1234" i="3"/>
  <c r="F1191" i="3"/>
  <c r="G1165" i="3"/>
  <c r="G1153" i="3"/>
  <c r="G1147" i="3"/>
  <c r="G1146" i="3"/>
  <c r="G1145" i="3"/>
  <c r="G1144" i="3"/>
  <c r="G1143" i="3"/>
  <c r="G1142" i="3"/>
  <c r="G1139" i="3"/>
  <c r="G1138" i="3"/>
  <c r="G1137" i="3"/>
  <c r="G1136" i="3"/>
  <c r="G1135" i="3"/>
  <c r="G1134" i="3"/>
  <c r="G1126" i="3"/>
  <c r="G1099" i="3"/>
  <c r="G1084" i="3"/>
  <c r="G1070" i="3"/>
  <c r="G1049" i="3"/>
  <c r="G1034" i="3"/>
  <c r="G1006" i="3"/>
  <c r="G1000" i="3"/>
  <c r="G980" i="3"/>
  <c r="G946" i="3"/>
  <c r="G923" i="3"/>
  <c r="G905" i="3"/>
  <c r="A896" i="3"/>
  <c r="F876" i="3"/>
  <c r="F875" i="3"/>
  <c r="F874" i="3"/>
  <c r="F873" i="3"/>
  <c r="F872" i="3"/>
  <c r="F871" i="3"/>
  <c r="D803" i="3"/>
  <c r="C803" i="3"/>
  <c r="B803" i="3"/>
  <c r="D802" i="3"/>
  <c r="C802" i="3"/>
  <c r="B802" i="3"/>
  <c r="A802" i="3"/>
  <c r="D801" i="3"/>
  <c r="C801" i="3"/>
  <c r="B801" i="3"/>
  <c r="A801" i="3"/>
  <c r="D800" i="3"/>
  <c r="C800" i="3"/>
  <c r="B800" i="3"/>
  <c r="A800" i="3"/>
  <c r="D799" i="3"/>
  <c r="C799" i="3"/>
  <c r="B799" i="3"/>
  <c r="A799" i="3"/>
  <c r="D798" i="3"/>
  <c r="C798" i="3"/>
  <c r="B798" i="3"/>
  <c r="A798" i="3"/>
  <c r="D797" i="3"/>
  <c r="C797" i="3"/>
  <c r="B797" i="3"/>
  <c r="A797" i="3"/>
  <c r="D796" i="3"/>
  <c r="C796" i="3"/>
  <c r="B796" i="3"/>
  <c r="A796" i="3"/>
  <c r="D795" i="3"/>
  <c r="C795" i="3"/>
  <c r="B795" i="3"/>
  <c r="A795" i="3"/>
  <c r="D794" i="3"/>
  <c r="C794" i="3"/>
  <c r="B794" i="3"/>
  <c r="A794" i="3"/>
  <c r="D793" i="3"/>
  <c r="C793" i="3"/>
  <c r="B793" i="3"/>
  <c r="A793" i="3"/>
  <c r="D792" i="3"/>
  <c r="C792" i="3"/>
  <c r="B792" i="3"/>
  <c r="A792" i="3"/>
  <c r="D791" i="3"/>
  <c r="C791" i="3"/>
  <c r="B791" i="3"/>
  <c r="A791" i="3"/>
  <c r="G768" i="3"/>
  <c r="A649" i="3"/>
  <c r="G615" i="3"/>
  <c r="A603" i="3"/>
  <c r="G574" i="3"/>
  <c r="G581" i="3" s="1"/>
  <c r="G492" i="3"/>
  <c r="A487" i="3"/>
  <c r="A482" i="3"/>
  <c r="A477" i="3"/>
  <c r="G449" i="3"/>
  <c r="A442" i="3"/>
  <c r="G440" i="3"/>
  <c r="A433" i="3"/>
  <c r="G431" i="3"/>
  <c r="A424" i="3"/>
  <c r="G416" i="3"/>
  <c r="G404" i="3"/>
  <c r="G397" i="3"/>
  <c r="G390" i="3"/>
  <c r="G336" i="3"/>
  <c r="G358" i="3" s="1"/>
  <c r="G317" i="3"/>
  <c r="G306" i="3"/>
  <c r="G305" i="3"/>
  <c r="G302" i="3"/>
  <c r="A300" i="3"/>
  <c r="G297" i="3"/>
  <c r="G296" i="3"/>
  <c r="G298" i="3" s="1"/>
  <c r="G293" i="3"/>
  <c r="A291" i="3"/>
  <c r="G288" i="3"/>
  <c r="G287" i="3"/>
  <c r="G284" i="3"/>
  <c r="G289" i="3" s="1"/>
  <c r="A282" i="3"/>
  <c r="G275" i="3"/>
  <c r="G262" i="3"/>
  <c r="G267" i="3" s="1"/>
  <c r="A258" i="3"/>
  <c r="G251" i="3"/>
  <c r="G256" i="3" s="1"/>
  <c r="A247" i="3"/>
  <c r="G240" i="3"/>
  <c r="G245" i="3" s="1"/>
  <c r="A236" i="3"/>
  <c r="G227" i="3"/>
  <c r="G211" i="3"/>
  <c r="G203" i="3"/>
  <c r="A195" i="3"/>
  <c r="A399" i="3" s="1"/>
  <c r="G193" i="3"/>
  <c r="G185" i="3"/>
  <c r="G282" i="3" s="1"/>
  <c r="G291" i="3" s="1"/>
  <c r="G300" i="3" s="1"/>
  <c r="A185" i="3"/>
  <c r="A597" i="3" s="1"/>
  <c r="G183" i="3"/>
  <c r="G207" i="3" s="1"/>
  <c r="A175" i="3"/>
  <c r="A962" i="3" s="1"/>
  <c r="B16" i="3"/>
  <c r="A327" i="3" l="1"/>
  <c r="A937" i="3"/>
  <c r="A986" i="3"/>
  <c r="A510" i="3"/>
  <c r="G307" i="3"/>
  <c r="A367" i="3"/>
  <c r="A385" i="3"/>
  <c r="G195" i="3"/>
  <c r="A591" i="3"/>
  <c r="A1046" i="3"/>
  <c r="G578" i="3"/>
  <c r="D15" i="9"/>
  <c r="E56" i="8"/>
  <c r="D116" i="11"/>
  <c r="F6" i="3"/>
  <c r="B2" i="3"/>
  <c r="G206" i="3"/>
  <c r="G215" i="3" s="1"/>
  <c r="A392" i="3"/>
  <c r="A918" i="3"/>
  <c r="A6" i="3"/>
  <c r="C20" i="6"/>
  <c r="A18" i="8"/>
  <c r="D12" i="9"/>
  <c r="A19" i="9"/>
  <c r="A31" i="8"/>
  <c r="D13" i="9"/>
  <c r="A26" i="9"/>
  <c r="B5" i="3" l="1"/>
  <c r="B3" i="3"/>
  <c r="B4" i="3"/>
</calcChain>
</file>

<file path=xl/sharedStrings.xml><?xml version="1.0" encoding="utf-8"?>
<sst xmlns="http://schemas.openxmlformats.org/spreadsheetml/2006/main" count="2286" uniqueCount="957">
  <si>
    <t>P.O.Box 50745, Moreleta Village, Pretoria, 0097</t>
  </si>
  <si>
    <t>* All Questions must be answered with Full Disclosure.</t>
  </si>
  <si>
    <t>* All figures are VAT Inclusive.</t>
  </si>
  <si>
    <t>Broker :</t>
  </si>
  <si>
    <t>Date:</t>
  </si>
  <si>
    <t xml:space="preserve">Insurer quoted with: </t>
  </si>
  <si>
    <t>Full Name of the Insured:</t>
  </si>
  <si>
    <t>Registered Business Name:</t>
  </si>
  <si>
    <t>Business Registration Number:</t>
  </si>
  <si>
    <t>Business VAT Number:</t>
  </si>
  <si>
    <t>Authorised Contact Person of Business:</t>
  </si>
  <si>
    <t>ID Number</t>
  </si>
  <si>
    <t>Postal Address:</t>
  </si>
  <si>
    <t>Office Number:</t>
  </si>
  <si>
    <t>Email Address:</t>
  </si>
  <si>
    <t>How many Years in Operation:</t>
  </si>
  <si>
    <t>Website Address:</t>
  </si>
  <si>
    <t>Mobile Number:</t>
  </si>
  <si>
    <r>
      <t>Nature of Business:</t>
    </r>
    <r>
      <rPr>
        <b/>
        <sz val="11"/>
        <color rgb="FFFF0000"/>
        <rFont val="Tahoma"/>
        <family val="2"/>
      </rPr>
      <t xml:space="preserve"> (Include full description of business activities)</t>
    </r>
  </si>
  <si>
    <t>Registered Address:</t>
  </si>
  <si>
    <t>Physical Risk Address 1:</t>
  </si>
  <si>
    <t>Physical Risk Address 2:</t>
  </si>
  <si>
    <t>n/a</t>
  </si>
  <si>
    <t>Physical Risk Address 3:</t>
  </si>
  <si>
    <t>Survey Required to Activate Policy:</t>
  </si>
  <si>
    <t>No</t>
  </si>
  <si>
    <t>Risk Address 1 - Construction / Security Details:</t>
  </si>
  <si>
    <t>Roof Construction:</t>
  </si>
  <si>
    <t>Floors:</t>
  </si>
  <si>
    <t>Wall Construction:</t>
  </si>
  <si>
    <t>Age of Building  and Size:</t>
  </si>
  <si>
    <t>Outbuildings on premises:</t>
  </si>
  <si>
    <t>Safe in premises:</t>
  </si>
  <si>
    <t>Are Electrics regularly checked:</t>
  </si>
  <si>
    <t>Category Safe:</t>
  </si>
  <si>
    <t>Any form of heating taking place:</t>
  </si>
  <si>
    <t>Signed Hot Works Permit:</t>
  </si>
  <si>
    <t>Hazardous Materials:</t>
  </si>
  <si>
    <t>Flammable Liquids</t>
  </si>
  <si>
    <t>Gases</t>
  </si>
  <si>
    <t>Chemicals</t>
  </si>
  <si>
    <t>Type:</t>
  </si>
  <si>
    <t>N/A</t>
  </si>
  <si>
    <t>Quantity:</t>
  </si>
  <si>
    <t>Storage:</t>
  </si>
  <si>
    <t>What are they used for:</t>
  </si>
  <si>
    <t>Burglar Bars:</t>
  </si>
  <si>
    <t>Security Gates:</t>
  </si>
  <si>
    <t>Alarm - SAIDSA approved:</t>
  </si>
  <si>
    <t>Electric Fence:</t>
  </si>
  <si>
    <t>Alarm - Radio linked in working order:</t>
  </si>
  <si>
    <t>24hr Guards:</t>
  </si>
  <si>
    <t>Yes</t>
  </si>
  <si>
    <t>ASIB Sprinkler System Installed:</t>
  </si>
  <si>
    <t>ASIB Certificate available:</t>
  </si>
  <si>
    <t>If "NO" ASIB system, what Water Dispersing system do you use?</t>
  </si>
  <si>
    <t>Fire Extinguishers:</t>
  </si>
  <si>
    <t>How many:</t>
  </si>
  <si>
    <t>Fire Hoses:</t>
  </si>
  <si>
    <t>Fire Hydrants:</t>
  </si>
  <si>
    <t>Automatic Suppression System:</t>
  </si>
  <si>
    <t>Serviced in last 12 months:</t>
  </si>
  <si>
    <t>Fire Prevention Plan in forced and Visible:</t>
  </si>
  <si>
    <t>Smoke Detection System:</t>
  </si>
  <si>
    <t>Distance to Local Fire Department:</t>
  </si>
  <si>
    <t>Risk address 1:  Notes</t>
  </si>
  <si>
    <t>Risk Address 2 - Construction / Security Details:</t>
  </si>
  <si>
    <t>Risk address 2:  Notes</t>
  </si>
  <si>
    <t>Risk Address 3 - Construction / Security Details:</t>
  </si>
  <si>
    <t>Standard</t>
  </si>
  <si>
    <t>Cement</t>
  </si>
  <si>
    <t>Risk address 3:  Notes</t>
  </si>
  <si>
    <t>Current / Previous Insurance:</t>
  </si>
  <si>
    <t>Insurer Name:</t>
  </si>
  <si>
    <t>Policy Number:</t>
  </si>
  <si>
    <t>Have you had uninterrupted insurance for the past three years? If no, please give more details</t>
  </si>
  <si>
    <t>Loss History:</t>
  </si>
  <si>
    <t>Declare ALL losses during the last five (5) years (claimed for or not)</t>
  </si>
  <si>
    <t>Description of Loss:</t>
  </si>
  <si>
    <t>Date of Loss:</t>
  </si>
  <si>
    <t>Section:</t>
  </si>
  <si>
    <t>Amount Settled:</t>
  </si>
  <si>
    <t>Section Details</t>
  </si>
  <si>
    <r>
      <rPr>
        <b/>
        <u/>
        <sz val="11"/>
        <rFont val="Tahoma"/>
        <family val="2"/>
      </rPr>
      <t>Insurable interest:</t>
    </r>
    <r>
      <rPr>
        <sz val="11"/>
        <rFont val="Tahoma"/>
        <family val="2"/>
      </rPr>
      <t xml:space="preserve"> Insurable interest means when the Insured has an interest in the item placed on the schedule, either financially or due to a liability agreement.</t>
    </r>
  </si>
  <si>
    <r>
      <rPr>
        <b/>
        <u/>
        <sz val="11"/>
        <rFont val="Tahoma"/>
        <family val="2"/>
      </rPr>
      <t>Average Clause:</t>
    </r>
    <r>
      <rPr>
        <sz val="11"/>
        <rFont val="Tahoma"/>
        <family val="2"/>
      </rPr>
      <t xml:space="preserve"> It is your responsibility to get cover for the full replacement value of all your property. Replacement value is the amount needed to replace all of your insured property with similar new property. If at the time of the loss or damage or claim, we determine that the maximum amount of cover is less than the replacement value, then you are under-insured. If you are under-insured, we will not pay the full amount of the loss or damage. You will be your own insurer for the difference between the percentage of cover you bought and the full replacement value. The balance for a proportional share of the loss or damage is your responsibility.</t>
    </r>
  </si>
  <si>
    <t>ANNUAL PREMIUM</t>
  </si>
  <si>
    <t>MONTHLY PREMIUM</t>
  </si>
  <si>
    <t>FIRE SECTION</t>
  </si>
  <si>
    <t>Cover Required</t>
  </si>
  <si>
    <t xml:space="preserve">Cover Required </t>
  </si>
  <si>
    <t>Item 1 - Buildings</t>
  </si>
  <si>
    <t>Item 2 - Rent</t>
  </si>
  <si>
    <t>Item 4 - Stock and materials in Trade</t>
  </si>
  <si>
    <t>Additional Claims Preparation Costs</t>
  </si>
  <si>
    <t>Item 5 - Miscellaneous</t>
  </si>
  <si>
    <t>ADDITIONAL PERILS</t>
  </si>
  <si>
    <t>Earthquake</t>
  </si>
  <si>
    <t>Special Perils</t>
  </si>
  <si>
    <t>Leakage (First Loss limit)</t>
  </si>
  <si>
    <t>Subsidence &amp; Landslip</t>
  </si>
  <si>
    <t>Riot &amp; Strike(Excl RSA &amp; Namibia)</t>
  </si>
  <si>
    <t>Malicious Damage</t>
  </si>
  <si>
    <t>Power Surge</t>
  </si>
  <si>
    <t>Cost of demolition, clearing, erection of hoardings</t>
  </si>
  <si>
    <t>Stock Declaration Condition - 75%</t>
  </si>
  <si>
    <t>CLAUSES AND EXTENSIONS</t>
  </si>
  <si>
    <t>Consignment Stock</t>
  </si>
  <si>
    <t>Disposal of Salvage</t>
  </si>
  <si>
    <t>Debris Removal</t>
  </si>
  <si>
    <t>Escalator Clause</t>
  </si>
  <si>
    <t>Fire Extinguishing Charges</t>
  </si>
  <si>
    <t>Goods in the Open</t>
  </si>
  <si>
    <t>Client Goods</t>
  </si>
  <si>
    <t>Spontaneous Combustion</t>
  </si>
  <si>
    <t>Total</t>
  </si>
  <si>
    <t>Lightning Protection Plug (has an impact on your excesses)</t>
  </si>
  <si>
    <t>Please refer to wording for conditions and exclusions</t>
  </si>
  <si>
    <t>Sub-Section A - Buildings</t>
  </si>
  <si>
    <t>Sub-Section B - Public Supply Connections</t>
  </si>
  <si>
    <t>Sub-Section C - Rent (25% of Sum Insured)</t>
  </si>
  <si>
    <t>Sub-Section D - Liability</t>
  </si>
  <si>
    <t>Subsidence &amp; Landslip - Extended Cover (Subject to survey)</t>
  </si>
  <si>
    <t>Prevention of access Extension - Sub Section C</t>
  </si>
  <si>
    <t xml:space="preserve">Riot and Strike (other than R.S.A. &amp; Namibia) </t>
  </si>
  <si>
    <t>Section A - Contents</t>
  </si>
  <si>
    <t>Section B - Rent (25% of Contents)</t>
  </si>
  <si>
    <t>Section C - Documents</t>
  </si>
  <si>
    <t>Section D - Legal liability Documents</t>
  </si>
  <si>
    <t>Section E - Increase cost of working</t>
  </si>
  <si>
    <t>Theft (Forcible/Violent Entry/Exit)</t>
  </si>
  <si>
    <t>Additional Fire Extinguishing charges</t>
  </si>
  <si>
    <t xml:space="preserve">Riot &amp; Strike (other than R.S.A. &amp; Namibia) </t>
  </si>
  <si>
    <t>Locks and Keys (Increased limit)</t>
  </si>
  <si>
    <t>Leakage - First Loss</t>
  </si>
  <si>
    <t>Removal of Debris</t>
  </si>
  <si>
    <t>WARRANTY</t>
  </si>
  <si>
    <t>Burglar Alarm Warranty applies</t>
  </si>
  <si>
    <t>Sum Insured</t>
  </si>
  <si>
    <t>Item 1 - Gross Profit - Difference basis</t>
  </si>
  <si>
    <t xml:space="preserve">            - Gross Profit - Additions basis</t>
  </si>
  <si>
    <t>Item 2 - Gross Rentals</t>
  </si>
  <si>
    <t>Item 3 - Revenue</t>
  </si>
  <si>
    <t>Item 4 - Additional Increase in Cost of working</t>
  </si>
  <si>
    <t>Item 5 - Wages</t>
  </si>
  <si>
    <t>Item 5 - Wages number of weeks</t>
  </si>
  <si>
    <t>Item 6 - Fines &amp; Penalties for Breach of Contract</t>
  </si>
  <si>
    <t>INDEMNITY PERIOD</t>
  </si>
  <si>
    <t>OTHER</t>
  </si>
  <si>
    <t xml:space="preserve">Wages </t>
  </si>
  <si>
    <t>TBA</t>
  </si>
  <si>
    <t xml:space="preserve">Gross rentals - Maximum nr of months </t>
  </si>
  <si>
    <t>Insured standing charges</t>
  </si>
  <si>
    <t>Uninsured Costs (Difference basis)</t>
  </si>
  <si>
    <t>Accidental Damage</t>
  </si>
  <si>
    <t>Suppliers / Subcontractors (Specified)</t>
  </si>
  <si>
    <t>Suppliers / Subcontractors (Unspecified)</t>
  </si>
  <si>
    <t>Customers (specified - Supply List)</t>
  </si>
  <si>
    <t>Public Utilities - Insured Perils only</t>
  </si>
  <si>
    <t>Public Telecommunications - Insured perils only</t>
  </si>
  <si>
    <t>Deposit premium clause</t>
  </si>
  <si>
    <t>Outstanding Debit Balances</t>
  </si>
  <si>
    <t>WARRANTIES</t>
  </si>
  <si>
    <t>Duplicate Records</t>
  </si>
  <si>
    <t>Protections</t>
  </si>
  <si>
    <t>EXTENSIONS</t>
  </si>
  <si>
    <t>Transit</t>
  </si>
  <si>
    <t>First Loss Limit</t>
  </si>
  <si>
    <t>Buildings - Increased limit</t>
  </si>
  <si>
    <t>Malicious damage</t>
  </si>
  <si>
    <t xml:space="preserve">Burglar Alarm warranty </t>
  </si>
  <si>
    <t>All thefts are subject to forcible &amp; violent entry/exit into all premises</t>
  </si>
  <si>
    <t>Is the Insured premises closed for Annual Shutdown?</t>
  </si>
  <si>
    <t>How many watchmen are under employment?</t>
  </si>
  <si>
    <t>What are the patrolling hours?</t>
  </si>
  <si>
    <t>Do the watchmen on duty have access to a telephone?</t>
  </si>
  <si>
    <t>Loss of keys and locks - Increased limit</t>
  </si>
  <si>
    <t>Major Limit</t>
  </si>
  <si>
    <t>Collectors Limit</t>
  </si>
  <si>
    <t>Burglar Alarm Warranty</t>
  </si>
  <si>
    <t>Crossed Cheques</t>
  </si>
  <si>
    <t xml:space="preserve">Clothing </t>
  </si>
  <si>
    <t>Receptacles</t>
  </si>
  <si>
    <t>Locks and Keys</t>
  </si>
  <si>
    <t>PERSONAL ACCIDENT ASSAULT EXTENSION</t>
  </si>
  <si>
    <t>Death and Permanent Disability</t>
  </si>
  <si>
    <t>Temporary Total Disability - per week</t>
  </si>
  <si>
    <t>Medical Expenses</t>
  </si>
  <si>
    <t>Do you have a scheduled Collection Agent:</t>
  </si>
  <si>
    <t xml:space="preserve">How often do you Bank: </t>
  </si>
  <si>
    <t>Daily</t>
  </si>
  <si>
    <t>Do you have a Safe or Strong Room:</t>
  </si>
  <si>
    <t>Safe</t>
  </si>
  <si>
    <t>Is it a SABS grading category safe / strong room?</t>
  </si>
  <si>
    <t>What type of SABS grading category safe / strong room is it:</t>
  </si>
  <si>
    <t>NO SABS GRADING - LIMITED R 5000</t>
  </si>
  <si>
    <r>
      <t xml:space="preserve">Alarm - </t>
    </r>
    <r>
      <rPr>
        <sz val="11"/>
        <color rgb="FFFF0000"/>
        <rFont val="Tahoma"/>
        <family val="2"/>
      </rPr>
      <t>Alarm linked to a 24hr Armed Response required</t>
    </r>
  </si>
  <si>
    <t>Internal &amp; External Glass</t>
  </si>
  <si>
    <t>Billboards / "Signwriting"</t>
  </si>
  <si>
    <t>Neon Signs</t>
  </si>
  <si>
    <t>Burglar Alarm Strips to be included</t>
  </si>
  <si>
    <t xml:space="preserve">Special Replacement </t>
  </si>
  <si>
    <t>Unless specifically agreed, all glass (other than mirrors) insured by this section is presumed to be plain plate/ float glass not exceeding 6 mm in thickness, whether coated with a film or not, or 8 mm laminated safety glass.</t>
  </si>
  <si>
    <t>Please refer to wording conditions and exclusions</t>
  </si>
  <si>
    <t>Blanket Basis</t>
  </si>
  <si>
    <t>Extended cover for past Employees</t>
  </si>
  <si>
    <t>Computer Losses</t>
  </si>
  <si>
    <t>Superseded Cover</t>
  </si>
  <si>
    <t>Losses discovered more than 12 months after they were committed</t>
  </si>
  <si>
    <t>Reduction/Reinstatement</t>
  </si>
  <si>
    <t>Cost of Recovery</t>
  </si>
  <si>
    <t>Extension for losses discovered more than 24 months after being committed but not more than 36 months thereafter</t>
  </si>
  <si>
    <t>Extension granted on receipt of a satisfactory systems audit in respect of losses discovered more than 24 months after being committed</t>
  </si>
  <si>
    <t>Number of Employees :-</t>
  </si>
  <si>
    <t>Load Limit</t>
  </si>
  <si>
    <r>
      <rPr>
        <sz val="11"/>
        <rFont val="Tahoma"/>
        <family val="2"/>
      </rPr>
      <t>Estimated Annual Carriage :-</t>
    </r>
    <r>
      <rPr>
        <b/>
        <sz val="11"/>
        <color rgb="FFFF0000"/>
        <rFont val="Tahoma"/>
        <family val="2"/>
      </rPr>
      <t xml:space="preserve"> NO QUOTE WITHOUT AMOUNT</t>
    </r>
  </si>
  <si>
    <t xml:space="preserve">Basis : All Risks </t>
  </si>
  <si>
    <t xml:space="preserve">Basis : Fire, Collision &amp; Overturning </t>
  </si>
  <si>
    <t>Means of Conveyance : Road, Rail, Air, Post</t>
  </si>
  <si>
    <t>Own Vehicles</t>
  </si>
  <si>
    <t>Sub-Contractors</t>
  </si>
  <si>
    <t>Riot and Strike (other than R.S.A. &amp; Namibia)</t>
  </si>
  <si>
    <t>Description of Commodity being transported?</t>
  </si>
  <si>
    <t>Any property transported under Contract?</t>
  </si>
  <si>
    <t>Provide full details of Transporter/s?</t>
  </si>
  <si>
    <t>Territorial Limits</t>
  </si>
  <si>
    <t>The conveying vehicle must be fitted with a VESA approved tracking system where the load is above R100,000.</t>
  </si>
  <si>
    <t>Please refer to wording and conditions and exclusions</t>
  </si>
  <si>
    <t>Increased Cost of Working</t>
  </si>
  <si>
    <t>Replacement Value Conditions</t>
  </si>
  <si>
    <t>Reinstatement of Data</t>
  </si>
  <si>
    <t>Power Surge or Lightning Strike</t>
  </si>
  <si>
    <t>Fire Brigade Charges</t>
  </si>
  <si>
    <r>
      <rPr>
        <b/>
        <sz val="11"/>
        <rFont val="Tahoma"/>
        <family val="2"/>
      </rPr>
      <t xml:space="preserve">Defined events: </t>
    </r>
    <r>
      <rPr>
        <sz val="11"/>
        <rFont val="Tahoma"/>
        <family val="2"/>
      </rPr>
      <t xml:space="preserve">Accidental physical loss or damage to the insured property at or about the premises not otherwise insured or for which insurance is available and described in terms of any section other than Business All Risk. </t>
    </r>
  </si>
  <si>
    <t>Defined Event (I) -  Property</t>
  </si>
  <si>
    <t>Defined Event (II) - Leakage</t>
  </si>
  <si>
    <t>Average</t>
  </si>
  <si>
    <t>First Loss Average</t>
  </si>
  <si>
    <t>Excluded Property - Detailed Information</t>
  </si>
  <si>
    <t>Reinstatement</t>
  </si>
  <si>
    <t>PUBLIC LIABILITY</t>
  </si>
  <si>
    <t>Limit of Indemnity</t>
  </si>
  <si>
    <t>Retro-active Date : Inception (Please Specify Date)</t>
  </si>
  <si>
    <t>Public Liability - General &amp; Tenants</t>
  </si>
  <si>
    <t>Claims Made Basis</t>
  </si>
  <si>
    <t xml:space="preserve">Umbrella Liability </t>
  </si>
  <si>
    <t>Work Away</t>
  </si>
  <si>
    <r>
      <t xml:space="preserve"> - Annual Turnover :</t>
    </r>
    <r>
      <rPr>
        <sz val="11"/>
        <color rgb="FFFF0000"/>
        <rFont val="Tahoma"/>
        <family val="2"/>
      </rPr>
      <t xml:space="preserve"> </t>
    </r>
    <r>
      <rPr>
        <b/>
        <sz val="11"/>
        <color rgb="FFFF0000"/>
        <rFont val="Tahoma"/>
        <family val="2"/>
      </rPr>
      <t>NO QUOTE WITHOUT TURNOVER</t>
    </r>
  </si>
  <si>
    <t>Food and Drink Extension</t>
  </si>
  <si>
    <r>
      <t xml:space="preserve"> - Annual Wages : </t>
    </r>
    <r>
      <rPr>
        <b/>
        <sz val="11"/>
        <color rgb="FFFF0000"/>
        <rFont val="Tahoma"/>
        <family val="2"/>
      </rPr>
      <t>NO QUOTE WITHOUT WAGES</t>
    </r>
  </si>
  <si>
    <t>Spread of Fire</t>
  </si>
  <si>
    <t>Extinguishing Cost (Only Field Fire)</t>
  </si>
  <si>
    <t>Hunting</t>
  </si>
  <si>
    <t>Customer Goods</t>
  </si>
  <si>
    <t>Use of Subcontractors</t>
  </si>
  <si>
    <t>Extended Reporting Period</t>
  </si>
  <si>
    <t>Liability in Terms of Agreement (Transnet)</t>
  </si>
  <si>
    <t>Legal Defence Costs</t>
  </si>
  <si>
    <t>Wrongful Arrest &amp; Defamation</t>
  </si>
  <si>
    <t>R100,000 per annum</t>
  </si>
  <si>
    <t>Do you have visible disclaimers:</t>
  </si>
  <si>
    <t>Custody &amp; Control is excluded under this cover</t>
  </si>
  <si>
    <r>
      <rPr>
        <b/>
        <sz val="11"/>
        <rFont val="Tahoma"/>
        <family val="2"/>
      </rPr>
      <t>Defined events:</t>
    </r>
    <r>
      <rPr>
        <sz val="11"/>
        <rFont val="Tahoma"/>
        <family val="2"/>
      </rPr>
      <t xml:space="preserve"> Damages which the insured shall become legally liable to pay consequent upon death of or bodily injury to or illness of any person employed under a contract of service or apprenticeship with the insured, which occurred in the course of and in connection with such person's employment by the insured within the territorial limits and on or after the retroactive date shown in the schedule, and which results in a claim or claims first being made against the insured in writing during the period of insurance.</t>
    </r>
  </si>
  <si>
    <t>Limit</t>
  </si>
  <si>
    <r>
      <t xml:space="preserve">Wages </t>
    </r>
    <r>
      <rPr>
        <sz val="11"/>
        <color rgb="FFFF0000"/>
        <rFont val="Tahoma"/>
        <family val="2"/>
      </rPr>
      <t>(Compulsory Disclosure)</t>
    </r>
  </si>
  <si>
    <t>Extended Reporting Option</t>
  </si>
  <si>
    <t>Death Benefit</t>
  </si>
  <si>
    <t>Permanent Disablement</t>
  </si>
  <si>
    <t>Temporary Total Disablement</t>
  </si>
  <si>
    <t>Weeks required</t>
  </si>
  <si>
    <t>Total Annual Salary / Wages : R</t>
  </si>
  <si>
    <t>Number of Employees :</t>
  </si>
  <si>
    <t>Position :</t>
  </si>
  <si>
    <t>EXTENSIONS / LIMITATIONS</t>
  </si>
  <si>
    <t>Business Limitation</t>
  </si>
  <si>
    <t>Burns &amp; Disfigurement</t>
  </si>
  <si>
    <t>Paraplegia</t>
  </si>
  <si>
    <t>Quadriplegia</t>
  </si>
  <si>
    <t>GROUP PERSONAL ACCIDENT</t>
  </si>
  <si>
    <t>Cover</t>
  </si>
  <si>
    <t>Total Sum Insured</t>
  </si>
  <si>
    <t>Number of Private Vehicles</t>
  </si>
  <si>
    <t>Number of Commercial Vehicles / LDV's</t>
  </si>
  <si>
    <t>Number of Mobile Plant</t>
  </si>
  <si>
    <t>Number of vehicles</t>
  </si>
  <si>
    <t>Excess Waiver - Including Windscreen</t>
  </si>
  <si>
    <t>30 Days Car Hire - Manual</t>
  </si>
  <si>
    <t>30 Days Car Hire - Automatic</t>
  </si>
  <si>
    <t>Sub-Section B: Liabilities to Third Parties</t>
  </si>
  <si>
    <t>Passenger Liability</t>
  </si>
  <si>
    <t>Fare Paying Passengers</t>
  </si>
  <si>
    <t>Unauthorised Passenger Liability</t>
  </si>
  <si>
    <t>Contingent Liability</t>
  </si>
  <si>
    <t>Parking Facilities</t>
  </si>
  <si>
    <t>Loss of Keys</t>
  </si>
  <si>
    <t xml:space="preserve">Wreckage Removal </t>
  </si>
  <si>
    <t>Windscreen</t>
  </si>
  <si>
    <t>Included</t>
  </si>
  <si>
    <t>MOTOR TRADE INTERNAL</t>
  </si>
  <si>
    <r>
      <rPr>
        <b/>
        <sz val="11"/>
        <rFont val="Tahoma"/>
        <family val="2"/>
      </rPr>
      <t>Defined events:</t>
    </r>
    <r>
      <rPr>
        <sz val="11"/>
        <rFont val="Tahoma"/>
        <family val="2"/>
      </rPr>
      <t xml:space="preserve"> The company will indemnify the insured against damage to any insured vehicle the property of the Insured occurring in or on the premises.</t>
    </r>
  </si>
  <si>
    <t>EXTENSIONS:</t>
  </si>
  <si>
    <t>Work away from premises</t>
  </si>
  <si>
    <t>Third party only limitation</t>
  </si>
  <si>
    <t>Riot &amp; Strike</t>
  </si>
  <si>
    <t>MOTOR TRADE EXTERNAL</t>
  </si>
  <si>
    <r>
      <rPr>
        <b/>
        <sz val="11"/>
        <rFont val="Tahoma"/>
        <family val="2"/>
      </rPr>
      <t>Defined events:</t>
    </r>
    <r>
      <rPr>
        <sz val="11"/>
        <rFont val="Tahoma"/>
        <family val="2"/>
      </rPr>
      <t xml:space="preserve"> Any accident, loss or damage occurring whilst any insured vehicle is elsewhere than in or on any business premises owned by or in the occupation of the Insured and such insured vehicle is being used in accordance with the terms of the policy. </t>
    </r>
  </si>
  <si>
    <t>Sub-Section A - Loss or Damage</t>
  </si>
  <si>
    <t>Named driver Basis</t>
  </si>
  <si>
    <t>Trade Plate Basis</t>
  </si>
  <si>
    <t>Use for Social, domestic and pleasure purposes</t>
  </si>
  <si>
    <t>Loss of use of customers vehicles</t>
  </si>
  <si>
    <t>Unauthorised use of vehicles by Employees</t>
  </si>
  <si>
    <t xml:space="preserve">Legal Liability of passengers </t>
  </si>
  <si>
    <t>Driving of motor cycles</t>
  </si>
  <si>
    <t xml:space="preserve">Passenger Liability - Motor cycles </t>
  </si>
  <si>
    <t>Exclusion of Own Vehicles</t>
  </si>
  <si>
    <t>Exclusion of demonstration risk</t>
  </si>
  <si>
    <t>Restricted Cover (TP, Fire and Theft)</t>
  </si>
  <si>
    <t>Third Party Only</t>
  </si>
  <si>
    <t>Additional repatriation costs - Mozambique</t>
  </si>
  <si>
    <t>Riot &amp; Strike (other than R.S.A. &amp; Namibia)</t>
  </si>
  <si>
    <t>Additional claims preparation costs</t>
  </si>
  <si>
    <t xml:space="preserve">Loss of use extension </t>
  </si>
  <si>
    <t>Contingent liability</t>
  </si>
  <si>
    <t>Total Fleet Value</t>
  </si>
  <si>
    <t>Number of Vehicles :</t>
  </si>
  <si>
    <t>14 x Trailers</t>
  </si>
  <si>
    <t>9 x Trucks</t>
  </si>
  <si>
    <t>22 x LDV's</t>
  </si>
  <si>
    <t xml:space="preserve">Cover : </t>
  </si>
  <si>
    <t>Comprehensive</t>
  </si>
  <si>
    <t>Excesses :</t>
  </si>
  <si>
    <t>Security requirements for vehicles :</t>
  </si>
  <si>
    <t>Cover :</t>
  </si>
  <si>
    <t>Total Annual Premium :</t>
  </si>
  <si>
    <t>Burning Costs Basis :</t>
  </si>
  <si>
    <t>Deposit Premium (60%) :</t>
  </si>
  <si>
    <t>Retained Premium 1 (40%) :</t>
  </si>
  <si>
    <t>Retained Premium 2  :</t>
  </si>
  <si>
    <t>Third Party Liability</t>
  </si>
  <si>
    <t>Wreckage Removal</t>
  </si>
  <si>
    <t>Parking Facilities / Movement of TP vehicles</t>
  </si>
  <si>
    <t xml:space="preserve">Credit Shortfall </t>
  </si>
  <si>
    <t>Riot &amp; Strike (other than in RSA and Namibia)</t>
  </si>
  <si>
    <t>MACHINERY BREAKDOWN</t>
  </si>
  <si>
    <r>
      <t xml:space="preserve">Defined events: </t>
    </r>
    <r>
      <rPr>
        <sz val="11"/>
        <rFont val="Tahoma"/>
        <family val="2"/>
      </rPr>
      <t>Unforeseen and sudden fortuitous physical damage to the insured property (or any part thereof) whilst on the premises from any cause not specifically excluded whilst at work or at rest or being dismantled for the purpose of cleaning, inspection, repair, overhaul or removal to another position within the premises or in the course of these operations and subsequent re-erection by, but not restricted to, defects in casting, defects in material, faulty design, faults at workshop or in erection, bad workmanship, lack of skill, carelessness, shortage of water in boilers, physical explosion, tearing apart on account of centrifugal force, short circuit or from any other cause not specifically excluded in terms of any exception that is applicable to this policy as a whole or this section in particular that necessitates repair or replacement of the insured property.</t>
    </r>
  </si>
  <si>
    <t>Item Description:</t>
  </si>
  <si>
    <t>Clauses &amp; Extensions</t>
  </si>
  <si>
    <t>Overtime, Night Work, Work on Public Holidays and Express Flights</t>
  </si>
  <si>
    <t>Capital Additions</t>
  </si>
  <si>
    <t>Subject to a maintenance contract in respect of the machinery</t>
  </si>
  <si>
    <t>MACHINERY BREAKDOWN (BUSINESS INTERRUPTION) PROFITS</t>
  </si>
  <si>
    <t xml:space="preserve">Basis of cover </t>
  </si>
  <si>
    <t>Difference</t>
  </si>
  <si>
    <t>Increase in Cost of working</t>
  </si>
  <si>
    <t>Claims Preparation Costs</t>
  </si>
  <si>
    <t>INDEMNITY PERIOD (Months)</t>
  </si>
  <si>
    <t xml:space="preserve">Time Excess of 72 hours applies </t>
  </si>
  <si>
    <t>Maintenance Contract in place?</t>
  </si>
  <si>
    <t>Working Hours</t>
  </si>
  <si>
    <t>DETERIORATION OF STOCK</t>
  </si>
  <si>
    <t>Contents in Freezer:</t>
  </si>
  <si>
    <t>Basis of Cover Granted: -</t>
  </si>
  <si>
    <t>All Risks</t>
  </si>
  <si>
    <t>Time Excess</t>
  </si>
  <si>
    <t>24 hours</t>
  </si>
  <si>
    <t>Optional Conditions</t>
  </si>
  <si>
    <t>Constant Supervision</t>
  </si>
  <si>
    <t>Temperature Readings</t>
  </si>
  <si>
    <t>HOUSEOWNERS (BUILDINGS)</t>
  </si>
  <si>
    <t>Building</t>
  </si>
  <si>
    <t>Construction</t>
  </si>
  <si>
    <t xml:space="preserve">Roof Construction </t>
  </si>
  <si>
    <t>Tile</t>
  </si>
  <si>
    <t xml:space="preserve">Type of use </t>
  </si>
  <si>
    <t>Primary Residence</t>
  </si>
  <si>
    <t>If building roofed with thatch roof, is a SABS lightening conductor installed?</t>
  </si>
  <si>
    <t>Is there a Thatch roof within 5m from the building?</t>
  </si>
  <si>
    <t>Optional Cover</t>
  </si>
  <si>
    <t>WATERCRAFT - Only Certain Insurers</t>
  </si>
  <si>
    <t>List of Crafts: (full description, hull, accessories)</t>
  </si>
  <si>
    <t>Security</t>
  </si>
  <si>
    <t>Where is the Watercraft Housed?</t>
  </si>
  <si>
    <t>Which areas is the Watercraft Used?</t>
  </si>
  <si>
    <t>Skipper Credentials?</t>
  </si>
  <si>
    <t>Surf launch</t>
  </si>
  <si>
    <t xml:space="preserve">Description of Use : </t>
  </si>
  <si>
    <t>Private &amp; Pleasure</t>
  </si>
  <si>
    <t>Extensions</t>
  </si>
  <si>
    <t>Liability to Third Party (Watercraft Liability)</t>
  </si>
  <si>
    <t xml:space="preserve">Water-skiers Liability </t>
  </si>
  <si>
    <t>HOUSEHOLDERS (CONTENTS)</t>
  </si>
  <si>
    <t>Contents</t>
  </si>
  <si>
    <t>Rent -  as per policy wording</t>
  </si>
  <si>
    <t>Liability - as per policy wording</t>
  </si>
  <si>
    <t>Optional cover</t>
  </si>
  <si>
    <r>
      <t xml:space="preserve">Required Security </t>
    </r>
    <r>
      <rPr>
        <sz val="11"/>
        <rFont val="Tahoma"/>
        <family val="2"/>
      </rPr>
      <t>(To enjoy theft cover by forcible and violent entry)</t>
    </r>
  </si>
  <si>
    <t>Burglar bars Warranty</t>
  </si>
  <si>
    <t>Security gate Warranty (Including Sliding doors)</t>
  </si>
  <si>
    <t>24 Hour Linked Alarm Warranty</t>
  </si>
  <si>
    <t>Security Estate Warranty</t>
  </si>
  <si>
    <t>Please refer to policy wording for conditions and exclusions</t>
  </si>
  <si>
    <r>
      <rPr>
        <b/>
        <sz val="11"/>
        <rFont val="Tahoma"/>
        <family val="2"/>
      </rPr>
      <t>Defined events:</t>
    </r>
    <r>
      <rPr>
        <sz val="11"/>
        <rFont val="Tahoma"/>
        <family val="2"/>
      </rPr>
      <t xml:space="preserve"> Your property is covered up to the limit of the insured amount shown hereunder.</t>
    </r>
  </si>
  <si>
    <t>List of Items  (make ,model, serial/IMEI number are required)</t>
  </si>
  <si>
    <t>Clothing &amp; Personal Effects</t>
  </si>
  <si>
    <t>PERSONAL LEGAL LIABILITY</t>
  </si>
  <si>
    <t>Personal Legal Liability</t>
  </si>
  <si>
    <t>Extended Personal Legal Liability</t>
  </si>
  <si>
    <t>Consequential Loss</t>
  </si>
  <si>
    <t>Increase cost of working</t>
  </si>
  <si>
    <t xml:space="preserve">            Indemnity period in months</t>
  </si>
  <si>
    <t>Reinstatement of data</t>
  </si>
  <si>
    <t>Power Surge or Lightning Strikes</t>
  </si>
  <si>
    <t>Telkom Access Lines</t>
  </si>
  <si>
    <t>Incompatibility Cover</t>
  </si>
  <si>
    <t xml:space="preserve">Riot and Strike  (other than R.S.A. &amp; Namibia) </t>
  </si>
  <si>
    <t>Burglar Alarm warranty applies</t>
  </si>
  <si>
    <t>ADDITIONAL SPECIALISED INSURANCE COVER</t>
  </si>
  <si>
    <t>The following insurance sections are available and subject to a fully completed proposal form:</t>
  </si>
  <si>
    <t>Quote Request</t>
  </si>
  <si>
    <t>Aviation/Aircraft cover</t>
  </si>
  <si>
    <t>Credit Guarantee (Debtor's Risk)</t>
  </si>
  <si>
    <t>Cyber Liability</t>
  </si>
  <si>
    <t>Directors and Officers Liability</t>
  </si>
  <si>
    <t>Environmental Liability</t>
  </si>
  <si>
    <t>Exotic Cars - Standalone</t>
  </si>
  <si>
    <t>Game / Pedigree Animals</t>
  </si>
  <si>
    <t>Irrigation Equipment on wheels and Pivots</t>
  </si>
  <si>
    <t>Kidnap &amp; Ransom Liability</t>
  </si>
  <si>
    <t>Marine (Commercial Shipment)</t>
  </si>
  <si>
    <t>Plantation / Crop</t>
  </si>
  <si>
    <t>Prize Liability e.g. Golf course hole-in one</t>
  </si>
  <si>
    <t>Professional Indemnity</t>
  </si>
  <si>
    <t>Engineering Risks</t>
  </si>
  <si>
    <t>Erection &amp; Testing</t>
  </si>
  <si>
    <t>Guarantee's</t>
  </si>
  <si>
    <t>Plant All Risk (Yellow Equipment)</t>
  </si>
  <si>
    <t>Road Risk Liability &amp; Construction Site Liability</t>
  </si>
  <si>
    <t>DECLARATION</t>
  </si>
  <si>
    <t>TOTAL MONTHLY PREMIUM</t>
  </si>
  <si>
    <t>GENERAL DETAILS</t>
  </si>
  <si>
    <t>Discussed</t>
  </si>
  <si>
    <t>Number of Special Types</t>
  </si>
  <si>
    <t>Section Discussed</t>
  </si>
  <si>
    <t>* All Quotes are subject to satisfactory claims history before the Insurer accepts cover.</t>
  </si>
  <si>
    <t>YES</t>
  </si>
  <si>
    <t>Droving of Livestock</t>
  </si>
  <si>
    <t>ADDITIONAL NOTES:</t>
  </si>
  <si>
    <t>18 Hiden Road, Bloukrans Building, 5th Floor, Lynnwood Bridge, Pretoria, 0081</t>
  </si>
  <si>
    <t xml:space="preserve">  between the Insurer and Yourself shall be.</t>
  </si>
  <si>
    <t xml:space="preserve">Item 5 - Miscellaneous: </t>
  </si>
  <si>
    <r>
      <t xml:space="preserve">Power Surge </t>
    </r>
    <r>
      <rPr>
        <sz val="11"/>
        <color rgb="FFFF0000"/>
        <rFont val="Tahoma"/>
        <family val="2"/>
      </rPr>
      <t>{Limited per insurer}</t>
    </r>
  </si>
  <si>
    <r>
      <t xml:space="preserve">Power Surge </t>
    </r>
    <r>
      <rPr>
        <sz val="11"/>
        <color rgb="FFFF0000"/>
        <rFont val="Tahoma"/>
        <family val="2"/>
      </rPr>
      <t>{Some Insurers include automatically}</t>
    </r>
  </si>
  <si>
    <r>
      <rPr>
        <b/>
        <sz val="11"/>
        <rFont val="Tahoma"/>
        <family val="2"/>
      </rPr>
      <t>SASRIA :</t>
    </r>
    <r>
      <rPr>
        <sz val="11"/>
        <rFont val="Tahoma"/>
        <family val="2"/>
      </rPr>
      <t xml:space="preserve"> Can only be done on a Standing Charges Expenses Basis</t>
    </r>
  </si>
  <si>
    <t>How many watchmen are on duty at any time?</t>
  </si>
  <si>
    <r>
      <rPr>
        <b/>
        <sz val="11"/>
        <rFont val="Tahoma"/>
        <family val="2"/>
      </rPr>
      <t>Defined events:</t>
    </r>
    <r>
      <rPr>
        <sz val="11"/>
        <rFont val="Tahoma"/>
        <family val="2"/>
      </rPr>
      <t xml:space="preserve"> Loss or damage to the whole or part of the insured property including containers and or covers in which the load is packed, during transit by any means of conveyance, directly caused by accident or misfortune not otherwise excluded. 
1. Method of conveyance per road, rail, air or post 
2. No theft cover from unattended vehicles 
3. No cover for breakdown of cooling equipment – machinery breakdown </t>
    </r>
  </si>
  <si>
    <r>
      <rPr>
        <b/>
        <sz val="11"/>
        <rFont val="Tahoma"/>
        <family val="2"/>
      </rPr>
      <t xml:space="preserve">Emergency Assist </t>
    </r>
    <r>
      <rPr>
        <sz val="11"/>
        <rFont val="Tahoma"/>
        <family val="2"/>
      </rPr>
      <t>- This Section covers towing of insured vehicles that have been involved in an accident. Should this product not be taken, the Insurer may limit or exclude the towing/storage cost, the balance being for your account</t>
    </r>
  </si>
  <si>
    <t>Credit shortfall:- Comprehensive Vehicles only</t>
  </si>
  <si>
    <t>Vehicle:</t>
  </si>
  <si>
    <r>
      <t xml:space="preserve">Wages: </t>
    </r>
    <r>
      <rPr>
        <sz val="11"/>
        <color rgb="FFFF0000"/>
        <rFont val="Tahoma"/>
        <family val="2"/>
      </rPr>
      <t>No quote without wages</t>
    </r>
  </si>
  <si>
    <t>Use of hoists</t>
  </si>
  <si>
    <t>Number of hoist</t>
  </si>
  <si>
    <r>
      <rPr>
        <b/>
        <sz val="11"/>
        <rFont val="Tahoma"/>
        <family val="2"/>
      </rPr>
      <t>Note:</t>
    </r>
    <r>
      <rPr>
        <sz val="11"/>
        <rFont val="Tahoma"/>
        <family val="2"/>
      </rPr>
      <t xml:space="preserve"> Defective Workmanship is excluded from this cover. Defective Workmanship cover is available under the Public Liability section.</t>
    </r>
  </si>
  <si>
    <t>Sub-Section B - Liability to Third Party</t>
  </si>
  <si>
    <r>
      <t xml:space="preserve">Wages:  </t>
    </r>
    <r>
      <rPr>
        <sz val="11"/>
        <color rgb="FFFF0000"/>
        <rFont val="Tahoma"/>
        <family val="2"/>
      </rPr>
      <t>No quote without Wages</t>
    </r>
  </si>
  <si>
    <t xml:space="preserve">14 x Special Types </t>
  </si>
  <si>
    <t>Brick</t>
  </si>
  <si>
    <t>Dwelling Type</t>
  </si>
  <si>
    <t>House</t>
  </si>
  <si>
    <t>Accidental damage to buildings - increased cover</t>
  </si>
  <si>
    <t>Geological report</t>
  </si>
  <si>
    <r>
      <t xml:space="preserve">Full Subsidence and landslip </t>
    </r>
    <r>
      <rPr>
        <sz val="11"/>
        <color rgb="FFFF0000"/>
        <rFont val="Tahoma"/>
        <family val="2"/>
      </rPr>
      <t>{Geological report required before quoting}</t>
    </r>
  </si>
  <si>
    <t>Electrical and mechanical breakdown</t>
  </si>
  <si>
    <t>Additional power surge</t>
  </si>
  <si>
    <r>
      <t xml:space="preserve">Miscellaneous items </t>
    </r>
    <r>
      <rPr>
        <sz val="11"/>
        <color rgb="FFFF0000"/>
        <rFont val="Tahoma"/>
        <family val="2"/>
      </rPr>
      <t>{Provide description}</t>
    </r>
  </si>
  <si>
    <t>Accidental damage not otherwise covered</t>
  </si>
  <si>
    <t>Breakdown of fixed machinery</t>
  </si>
  <si>
    <t>Additional Power surge</t>
  </si>
  <si>
    <r>
      <t>Miscellaneous items</t>
    </r>
    <r>
      <rPr>
        <sz val="11"/>
        <color rgb="FFFF0000"/>
        <rFont val="Tahoma"/>
        <family val="2"/>
      </rPr>
      <t xml:space="preserve"> {Provide description}</t>
    </r>
  </si>
  <si>
    <t>Locked boot warranty</t>
  </si>
  <si>
    <t>Jewellery certificates</t>
  </si>
  <si>
    <t>Jewellery safe clause</t>
  </si>
  <si>
    <t xml:space="preserve">Extension </t>
  </si>
  <si>
    <t>Hull:</t>
  </si>
  <si>
    <t>Yacht racing</t>
  </si>
  <si>
    <t>Submerge Objects</t>
  </si>
  <si>
    <t xml:space="preserve">1. I, the undersigned, hereby confirm that my Financial Advisor has discussed the our Insurance Portfolio; I understand the content and am satisfied with the coverage that is being arranged.
</t>
  </si>
  <si>
    <t>PLEASE SELECT</t>
  </si>
  <si>
    <t>TOTAL ANNUAL PREMIUM</t>
  </si>
  <si>
    <r>
      <t xml:space="preserve">Named Position: </t>
    </r>
    <r>
      <rPr>
        <sz val="11"/>
        <color rgb="FFFF0000"/>
        <rFont val="Tahoma"/>
        <family val="2"/>
      </rPr>
      <t>{e.g. Accountant}</t>
    </r>
  </si>
  <si>
    <t>Sub-Section B Liability to Third Parties</t>
  </si>
  <si>
    <t>Third-party only</t>
  </si>
  <si>
    <r>
      <rPr>
        <b/>
        <sz val="11"/>
        <rFont val="Tahoma"/>
        <family val="2"/>
      </rPr>
      <t>Defined events:</t>
    </r>
    <r>
      <rPr>
        <sz val="11"/>
        <rFont val="Tahoma"/>
        <family val="2"/>
      </rPr>
      <t xml:space="preserve"> If during the period of insurance any of the insured machinery and plant indemnified in the Machinery Breakdown section used by the insured at the premises for the purpose of the business be affected by an accident and the business carried on by the insured at the premises be in consequence thereof interrupted or interfered with, the company will (subject to the exceptions and conditions of this section and of this policy) pay to the insured as indemnity.</t>
    </r>
  </si>
  <si>
    <r>
      <t xml:space="preserve">Business from home </t>
    </r>
    <r>
      <rPr>
        <sz val="11"/>
        <color rgb="FFFF0000"/>
        <rFont val="Tahoma"/>
        <family val="2"/>
      </rPr>
      <t>{Limited operations}</t>
    </r>
  </si>
  <si>
    <t>Outboard Motor:</t>
  </si>
  <si>
    <t>MONTHLY CARNEXTION</t>
  </si>
  <si>
    <t>ANNUAL CARNEXTION</t>
  </si>
  <si>
    <t>Pollution Liability</t>
  </si>
  <si>
    <t>Contractors Liability</t>
  </si>
  <si>
    <t>Employers Liability</t>
  </si>
  <si>
    <t>Directors &amp; Officers</t>
  </si>
  <si>
    <t>Extended Motor Liability</t>
  </si>
  <si>
    <t>Exhibitors Liability</t>
  </si>
  <si>
    <t>Smit &amp; Kie Pretoria Brokers (Pty) Ltd</t>
  </si>
  <si>
    <t>* This Quotation is valid for thirty one (31) Days only.</t>
  </si>
  <si>
    <t>From:                            To:</t>
  </si>
  <si>
    <t xml:space="preserve">Seasonal Increase: </t>
  </si>
  <si>
    <r>
      <t xml:space="preserve">Products Liability </t>
    </r>
    <r>
      <rPr>
        <b/>
        <sz val="11"/>
        <color rgb="FFFF0000"/>
        <rFont val="Tahoma"/>
        <family val="2"/>
      </rPr>
      <t>{NO QUOTE WITHOUT PROPOSALFORM}</t>
    </r>
  </si>
  <si>
    <r>
      <t xml:space="preserve">Defective Workmanship </t>
    </r>
    <r>
      <rPr>
        <b/>
        <sz val="11"/>
        <color rgb="FFFF0000"/>
        <rFont val="Tahoma"/>
        <family val="2"/>
      </rPr>
      <t>{NO QUOTE WITHOUT PROPOSALFORM}</t>
    </r>
  </si>
  <si>
    <t>Aggregate Excess Basis</t>
  </si>
  <si>
    <t>Theft</t>
  </si>
  <si>
    <t>Additional Claim Preparation Costs</t>
  </si>
  <si>
    <t>Public Liability</t>
  </si>
  <si>
    <t>Products Liability</t>
  </si>
  <si>
    <t>Incidental Medical Malpractice</t>
  </si>
  <si>
    <t>Sum Insureds</t>
  </si>
  <si>
    <t>PHISHIELD</t>
  </si>
  <si>
    <t>Cover Info</t>
  </si>
  <si>
    <t>Funds Protect Business</t>
  </si>
  <si>
    <t>TAX RISK</t>
  </si>
  <si>
    <t>Cover info</t>
  </si>
  <si>
    <t>Commercial Usage</t>
  </si>
  <si>
    <t>Personal Usage</t>
  </si>
  <si>
    <t>Limit of Indemnity (Annal Aggregate)</t>
  </si>
  <si>
    <t>Limit of Indemnity (Any one Claim)</t>
  </si>
  <si>
    <t>Executive</t>
  </si>
  <si>
    <t>Limit of Indemnity (Annual Aggregate)</t>
  </si>
  <si>
    <t>VAPS</t>
  </si>
  <si>
    <t>Main Category - Non Motor Excess</t>
  </si>
  <si>
    <t>Sub-Category - Buildings</t>
  </si>
  <si>
    <t>Main Category - Motor</t>
  </si>
  <si>
    <t>Sub-Category - Content</t>
  </si>
  <si>
    <t>Sub-Category - All Risk</t>
  </si>
  <si>
    <t>Sub-Category - Professional Indemnity</t>
  </si>
  <si>
    <t>Sub-Category - Fire</t>
  </si>
  <si>
    <t>Sub-Category - Glass</t>
  </si>
  <si>
    <t>Sub-Category - Electronic Equipment</t>
  </si>
  <si>
    <t>Sub-Category - Theft</t>
  </si>
  <si>
    <t>Sub-Category - Accidental Damage</t>
  </si>
  <si>
    <t>Sub-Category - Money</t>
  </si>
  <si>
    <t>Sub-Category - Own Damage Excess</t>
  </si>
  <si>
    <t>Sub-Category - Theft or Hijack Excess</t>
  </si>
  <si>
    <t>Sub-Category - Third party Liability Excess</t>
  </si>
  <si>
    <t>Sub-Category - Mechanical Breakdown Towing</t>
  </si>
  <si>
    <t>Sub-Category - Penalty excess 2: Driving during hours of 23h00 and 05h00</t>
  </si>
  <si>
    <t>Sub-Category - Penalty excess 3: Professional Driving permit</t>
  </si>
  <si>
    <t>Sub-Category - Penalty excess 4: Driver under 23 or older than 65 years</t>
  </si>
  <si>
    <t>Sub-Category - Penalty excess 5: Capsizing and Overturning whilst tipping</t>
  </si>
  <si>
    <t>Sub-Category - Penalty excess 6: Single vehicle accident</t>
  </si>
  <si>
    <t>Sub-Category - Penalty excess 7: Driver license less than 3 years</t>
  </si>
  <si>
    <t>Sub-Category - Penalty excess 8: Extended Territorial limits</t>
  </si>
  <si>
    <t>Sub-Category - Penalty excess 9: Additional excess</t>
  </si>
  <si>
    <t>Sub-Category - Loss of use</t>
  </si>
  <si>
    <t>Number of Weeks</t>
  </si>
  <si>
    <t>Number:</t>
  </si>
  <si>
    <t>Sub-Category - Credit Shortfall - Commercial</t>
  </si>
  <si>
    <t>Sub-Category - Cross border towing and recovery</t>
  </si>
  <si>
    <t>Sub-Category - Windscreen excess reducer</t>
  </si>
  <si>
    <t>Sub-Category - Windscreen comprehensive cover</t>
  </si>
  <si>
    <t>Sub-Category - GIT basic excess reducer</t>
  </si>
  <si>
    <t>Sub-Category - GIT Theft/Hijack excess reducer</t>
  </si>
  <si>
    <t>Sub-Category - Pollution liability excess reducer</t>
  </si>
  <si>
    <t>Sub-Category - Instalment protector</t>
  </si>
  <si>
    <t>Sub-Category - Deposit protector</t>
  </si>
  <si>
    <t>Sub-Category - Car hire</t>
  </si>
  <si>
    <t>Amount of days</t>
  </si>
  <si>
    <t>Sub-Category - Tyre cover</t>
  </si>
  <si>
    <t>Sub-Category - Scratch and Dent</t>
  </si>
  <si>
    <t>Sub-Category - SASPRO</t>
  </si>
  <si>
    <t>Additional Notes</t>
  </si>
  <si>
    <t>REG NO</t>
  </si>
  <si>
    <t>Description</t>
  </si>
  <si>
    <r>
      <t xml:space="preserve">LIABILITY LIMITS </t>
    </r>
    <r>
      <rPr>
        <b/>
        <sz val="11"/>
        <color rgb="FFFF0000"/>
        <rFont val="Tahoma"/>
        <family val="2"/>
      </rPr>
      <t>{Limits differs from insurer to insurer}</t>
    </r>
  </si>
  <si>
    <t>Registration No.</t>
  </si>
  <si>
    <r>
      <rPr>
        <b/>
        <sz val="11"/>
        <rFont val="Tahoma"/>
        <family val="2"/>
      </rPr>
      <t>Defined events:</t>
    </r>
    <r>
      <rPr>
        <sz val="11"/>
        <rFont val="Tahoma"/>
        <family val="2"/>
      </rPr>
      <t xml:space="preserve"> We will compensate you for loss or damage to the watercraft shown hereunder (schedule)                                                                                                                                       1. A certificate of fitness is required to enjoy cover </t>
    </r>
  </si>
  <si>
    <r>
      <t xml:space="preserve">1. Have any of the directors/partners/shareholders in your company ever been convicted of arson or any other criminal offence. </t>
    </r>
    <r>
      <rPr>
        <b/>
        <sz val="11"/>
        <rFont val="Tahoma"/>
        <family val="2"/>
      </rPr>
      <t>If yes</t>
    </r>
    <r>
      <rPr>
        <sz val="11"/>
        <rFont val="Tahoma"/>
        <family val="2"/>
      </rPr>
      <t>, please provide details:</t>
    </r>
  </si>
  <si>
    <t>Please provide full details on questions 1-4:</t>
  </si>
  <si>
    <t xml:space="preserve">Has any insurer ever declined a proposal of yours, cancelled any policy (or any section thereof) of yours, imposed any special conditions, refused to renew any policy (or section thereof) of yours, or refused to continue with any insurance of yours? If yes, please provide details: </t>
  </si>
  <si>
    <t xml:space="preserve">If yes, please provide details: </t>
  </si>
  <si>
    <r>
      <t xml:space="preserve">4. Have any of the directors/partners/shareholders or your business ever been declared insolvent? </t>
    </r>
    <r>
      <rPr>
        <b/>
        <sz val="11"/>
        <rFont val="Tahoma"/>
        <family val="2"/>
      </rPr>
      <t>If yes</t>
    </r>
    <r>
      <rPr>
        <sz val="11"/>
        <rFont val="Tahoma"/>
        <family val="2"/>
      </rPr>
      <t xml:space="preserve">, please provide details: </t>
    </r>
  </si>
  <si>
    <r>
      <t xml:space="preserve">Geysers/Solar/Heat pumps </t>
    </r>
    <r>
      <rPr>
        <sz val="11"/>
        <color rgb="FFFF0000"/>
        <rFont val="Tahoma"/>
        <family val="2"/>
      </rPr>
      <t>{To be specified to enjoy cover}</t>
    </r>
  </si>
  <si>
    <t>Annual Earnings - Per Individual</t>
  </si>
  <si>
    <t>Emergency Benefits - Limit per Individual</t>
  </si>
  <si>
    <t>{Thatch Questionnaire to be completed for a thatch roof &amp; thatch Lapa closer to the building than 5m}</t>
  </si>
  <si>
    <t>Sub-Category - Penalty Excess 1: Licence issued by an authority outside Sa</t>
  </si>
  <si>
    <t>3. I agree that I have read and understood all the changes to my existing short-term insurance portfolio, and where there were any changes, it was my request. I agree that the Broker has advise me through all changes to my policy and made me aware of the implications of any changes mentioned.</t>
  </si>
  <si>
    <t>4. I understand the insurance will not commence until the insurers have accepted this application</t>
  </si>
  <si>
    <t>5. I the undersigned hereby agree in terms of the PROTECTION OF PERSONAL INFORMATION ACT (POPIA) any relevant personal information may be provided to affiliates and linked entities to Smit &amp; Kie Pretoria Brokers (Pty) Ltd, to market /introduce me/us to further financial products.</t>
  </si>
  <si>
    <t>Sub-Section A - Geyser/Solar/Heat Pumps</t>
  </si>
  <si>
    <t xml:space="preserve">MONTHLY BROKER FEE </t>
  </si>
  <si>
    <t xml:space="preserve">ANNUAL SASRIA </t>
  </si>
  <si>
    <t>ANNUAL BROKER FEE</t>
  </si>
  <si>
    <t>PREMIUM</t>
  </si>
  <si>
    <t xml:space="preserve">MONTHLY SASRIA </t>
  </si>
  <si>
    <t>DATE</t>
  </si>
  <si>
    <t>INCEPTION DATE</t>
  </si>
  <si>
    <t>AUTHORISED SIGNATURE OF INSURED</t>
  </si>
  <si>
    <t>THEFT</t>
  </si>
  <si>
    <t>ELECTRONIC EQUIPMENT</t>
  </si>
  <si>
    <t>PERSONAL ALL RISKS</t>
  </si>
  <si>
    <t>EMPLOYERS LIABILITY</t>
  </si>
  <si>
    <t>ACCIDENTAL DAMAGE</t>
  </si>
  <si>
    <t>BUSINESS ALL RISKS</t>
  </si>
  <si>
    <t>GOODS IN TRANSIT</t>
  </si>
  <si>
    <t>FIDELITY</t>
  </si>
  <si>
    <t>GLASS</t>
  </si>
  <si>
    <t>MONEY</t>
  </si>
  <si>
    <t>ACCOUNTS RECEIVABLE</t>
  </si>
  <si>
    <t>BUSINESS INTERRUPTION</t>
  </si>
  <si>
    <t>OFFICE CONTENTS</t>
  </si>
  <si>
    <t>BUILDINGS COMBINED</t>
  </si>
  <si>
    <t>STATED BENEFITS</t>
  </si>
  <si>
    <t>MOTOR FLEET</t>
  </si>
  <si>
    <t>MOTOR</t>
  </si>
  <si>
    <r>
      <rPr>
        <b/>
        <sz val="11"/>
        <rFont val="Tahoma"/>
        <family val="2"/>
      </rPr>
      <t>Defined events:</t>
    </r>
    <r>
      <rPr>
        <sz val="11"/>
        <rFont val="Tahoma"/>
        <family val="2"/>
      </rPr>
      <t xml:space="preserve"> Loss or damage as a result of accident or misfortune (hereinafter termed Damage) to the insured’s books of account or other business books or records at the premises or at the residence of any director, partner or employee or the premises of any accountant of the insured, in consequence whereof the insured is unable to trace or establish the outstanding debit balances in whole or part due to them, provided that the liability of the company shall not exceed the sums insured stated in the schedule and that the basis of indemnity will be as set out in the specification which forms part of this section.</t>
    </r>
  </si>
  <si>
    <t>INCEPTION POLICY VALUE - IVP {Underwritten by Renasa}</t>
  </si>
  <si>
    <t xml:space="preserve">RSUM LIABILITY </t>
  </si>
  <si>
    <t>Funds Protect is a short term insurance product which provides cover against a loss of funds from an account in your name as a result of a funds transfer, whether authorised or unauthorised, due to the fraudulent conduct of a third party, which is irrecoverable from your financial institution or third party. Limits apply and there are exclusions, terms and conditions contained in the policy wording.  The product is underwritten by Bryte Insurance Company Limited and administered by Phishield UMA (PTY) Ltd - FSP number 46418.</t>
  </si>
  <si>
    <r>
      <t xml:space="preserve">2. Are there any other material facts that could influence the insurers' decision to accept the risk, or any factors that could make the risk more hazardous than usual? </t>
    </r>
    <r>
      <rPr>
        <b/>
        <sz val="11"/>
        <rFont val="Tahoma"/>
        <family val="2"/>
      </rPr>
      <t>If yes</t>
    </r>
    <r>
      <rPr>
        <sz val="11"/>
        <rFont val="Tahoma"/>
        <family val="2"/>
      </rPr>
      <t>, please provide full details:</t>
    </r>
  </si>
  <si>
    <t>This is not intended to be summary of all the cover, terms nor conditions - these will be detailed in the policy schedule and discussed by your financial advisor which needs to be read in conjunction with the appropriate policy wording which contains the full terms and conditions of your insurance contract.</t>
  </si>
  <si>
    <t>Financial and Insurance Information</t>
  </si>
  <si>
    <t>DEBIT ORDER AUTHORISATION</t>
  </si>
  <si>
    <r>
      <rPr>
        <b/>
        <sz val="11"/>
        <rFont val="Tahoma"/>
        <family val="2"/>
      </rPr>
      <t>Beneficiary’s Address :</t>
    </r>
    <r>
      <rPr>
        <sz val="11"/>
        <rFont val="Tahoma"/>
        <family val="2"/>
      </rPr>
      <t xml:space="preserve"> The Beneficiary may be any Insurance Party which is mandated or authorised to handle Short Term Insurance premium collection. 
</t>
    </r>
    <r>
      <rPr>
        <b/>
        <sz val="11"/>
        <rFont val="Tahoma"/>
        <family val="2"/>
      </rPr>
      <t>Bank Account Reference :</t>
    </r>
    <r>
      <rPr>
        <sz val="11"/>
        <rFont val="Tahoma"/>
        <family val="2"/>
      </rPr>
      <t xml:space="preserve"> The Bank Reference will reflect on your monthly Bank statement to enable you to identify the Debit Order and will be added to this form before the issuing of any Payment Instruction.  </t>
    </r>
    <r>
      <rPr>
        <b/>
        <sz val="11"/>
        <rFont val="Tahoma"/>
        <family val="2"/>
      </rPr>
      <t xml:space="preserve">This Reference may only be changed upon 30 days written notice. </t>
    </r>
  </si>
  <si>
    <r>
      <rPr>
        <b/>
        <sz val="11"/>
        <rFont val="Tahoma"/>
        <family val="2"/>
      </rPr>
      <t>MANDATE:</t>
    </r>
    <r>
      <rPr>
        <sz val="11"/>
        <rFont val="Tahoma"/>
        <family val="2"/>
      </rPr>
      <t xml:space="preserve"> The signed mandate and authority relates to the Insurance Contract (referred to as “the Agreement”) signed by you with the client </t>
    </r>
    <r>
      <rPr>
        <b/>
        <sz val="11"/>
        <rFont val="Tahoma"/>
        <family val="2"/>
      </rPr>
      <t>customer number:</t>
    </r>
  </si>
  <si>
    <t>Name &amp; Surname</t>
  </si>
  <si>
    <t>Name of account holder:</t>
  </si>
  <si>
    <t>Address of account holder:</t>
  </si>
  <si>
    <t>Name of bank:</t>
  </si>
  <si>
    <t>Name of branch:</t>
  </si>
  <si>
    <t>Account number:</t>
  </si>
  <si>
    <t>Type of account:</t>
  </si>
  <si>
    <t>Branch Code:</t>
  </si>
  <si>
    <t>Payment date:</t>
  </si>
  <si>
    <t>Position:</t>
  </si>
  <si>
    <t>Name &amp; Surname:</t>
  </si>
  <si>
    <t>AUTHORISED SIGNATURE</t>
  </si>
  <si>
    <t>Current</t>
  </si>
  <si>
    <t>Serial/IMEI number</t>
  </si>
  <si>
    <t>Advising Broker Contact Details:</t>
  </si>
  <si>
    <t>Allan Forbes Brokers CC</t>
  </si>
  <si>
    <t>Fichardt Brokers CC</t>
  </si>
  <si>
    <t>Chatim Financial Service CC</t>
  </si>
  <si>
    <t>Hendrik Smit Brokers CC</t>
  </si>
  <si>
    <t>Salvus Commercial (Pty) Ltd</t>
  </si>
  <si>
    <t>MCB Brokers (Pty) Ltd</t>
  </si>
  <si>
    <t>Naude Brokers (Pty) Ltd</t>
  </si>
  <si>
    <t>ZCP Konsult (Pty) Ltd</t>
  </si>
  <si>
    <t>Derick Saaiman Verseker (Pty) Ltd</t>
  </si>
  <si>
    <t>LETTER OF INTRODUCTION</t>
  </si>
  <si>
    <t>1.</t>
  </si>
  <si>
    <t>2.</t>
  </si>
  <si>
    <t>3.</t>
  </si>
  <si>
    <t>Smit and Kie Brokers (Pty) Ltd. holds Professional Indemnity Insurance, Fidelity Guarantee cover and where applicable IGF cover for its FSP’s in accordance with FAIS and has written authority to market the products with various Insurers and Underwriting Managers such as: Renasa, Santam, Bryte, Associated Marine, Old Mutual Insure and others. Please refer to our website for a full list of our suppliers www.smitk.co.za .</t>
  </si>
  <si>
    <t>4.</t>
  </si>
  <si>
    <t>6.</t>
  </si>
  <si>
    <t>Compliance with the FAIS Act is monitored by Masthead (Pty) Ltd, a compliance practice approved by the Financial Sector Conduct Authority. Their postal address is PO Box 856, Howard Place, 7450. Their contact numbers are 021 686 3588(t) and 021 686 3589(f).</t>
  </si>
  <si>
    <t>7.</t>
  </si>
  <si>
    <t>Please note that in accordance with legislation we keep an updated disclosure register and Conflict of Interest Management Policy. This register informs you, our client of all financial and ownership interests that I/ we may become entitled to and lists the business relationships that I have with the product suppliers. These documents ensure transparency in my/our dealings with our customers and is available for inspection.</t>
  </si>
  <si>
    <t>8.</t>
  </si>
  <si>
    <t>9.</t>
  </si>
  <si>
    <t>You will be provided with a Disclosure Notice as required by legislation. This is on the reverse end of your Quotation and Policy Schedule.</t>
  </si>
  <si>
    <t>10.</t>
  </si>
  <si>
    <t xml:space="preserve">You understand that I/we may come into possession of personal and/or confidential information whilst acting as your Short-Term Insurance Adviser, and that such information will not be disclosed to any third party, unless the Information constitutes a material fact which should be communicated to any existing or prospective Underwriter, or where such disclosure is required by law or in order to provide effective Financial Services. </t>
  </si>
  <si>
    <t>You consent to such personal information being used by any necessary third party, such as the Insurer, and you are aware that such Personal Information will be dealt with in accordance with the Personal Protection of Information Act (‘POPI’) as well as the Company’s POPI Policy which is available on our website. Certain personal information may be required for marketing and processing purposes to 3rd parties and you consent to the use thereof but reserve the right to request that such information not be used. Refer to our POPI policy that’s available on our website. For more information (as contained within our privacy statement) kindly contact popia@smitk.co.za , which can also be used for any complaints or information management.</t>
  </si>
  <si>
    <t>AUTHORITY TO OBTAIN INFORMATION</t>
  </si>
  <si>
    <t>Request at all financial institutions or;</t>
  </si>
  <si>
    <t>Request at nominated financial institution</t>
  </si>
  <si>
    <t>INSURER</t>
  </si>
  <si>
    <t xml:space="preserve">Client signature: </t>
  </si>
  <si>
    <t>I / We acknowledge the following:</t>
  </si>
  <si>
    <t>1)</t>
  </si>
  <si>
    <t>Sound and proper financial advice can only be provided after full disclosure of relevant information to appropriate personal, including private, information for the purpose of determining and advising on my/our financial situation and financial product experience and objectives.</t>
  </si>
  <si>
    <t>2)</t>
  </si>
  <si>
    <t xml:space="preserve">Such information is furthermore required to  – </t>
  </si>
  <si>
    <t>a) Determine my/our financial situation, financial product experience and financial needs and objectives;</t>
  </si>
  <si>
    <t>b) Acquire, maintain and service any financial products or to render related intermediary services.</t>
  </si>
  <si>
    <t xml:space="preserve">I/We confirm that the authorized user will be acting on my/our behalf and I/we hereby waive any right to privacy only for the stated purpose.  All information so obtained must be treated as confidential by the authorized user and intermediary and may not be made public in any way without my/our written consent. </t>
  </si>
  <si>
    <t xml:space="preserve">I /we the undersigned hereby </t>
  </si>
  <si>
    <t>Agree</t>
  </si>
  <si>
    <t>Do not agree</t>
  </si>
  <si>
    <t xml:space="preserve">in terms of the “PROTECTION OF PERSONAL INFORMATION ACT “any relevant personal information may be provided to affiliates and linked entities to Smit &amp; Kie Brokers (Pty) Ltd, in order to market /introduce me/us to further financial products (PLEASE MARK YOUR CHOICE) </t>
  </si>
  <si>
    <t xml:space="preserve">Authorised Signature: </t>
  </si>
  <si>
    <t>BROKER SERVICE FEE (BSF) CONSENT FORM</t>
  </si>
  <si>
    <t>Policy Holder:</t>
  </si>
  <si>
    <t>The Company charges a Client Service Fee in terms of Section 12.4.2 of the Short- Term Insurance Act and you agree that such a fee has been explained to you. The exact monetary amount as the customer services from which the said fee is made up will be disclosed on your Insurance Policy. All your rights in terms of this fee remain reserved.</t>
  </si>
  <si>
    <r>
      <rPr>
        <b/>
        <sz val="11"/>
        <color theme="1"/>
        <rFont val="Tahoma"/>
        <family val="2"/>
      </rPr>
      <t>Note:</t>
    </r>
    <r>
      <rPr>
        <sz val="11"/>
        <color theme="1"/>
        <rFont val="Tahoma"/>
        <family val="2"/>
      </rPr>
      <t xml:space="preserve">
A list of Intermediary Services remunerated as commission by the Insurer, to the FSP, may be provided to you on request. Below are some of the additional services in terms of our value proposition to you</t>
    </r>
  </si>
  <si>
    <t>RSUM</t>
  </si>
  <si>
    <t>Can this Car Hire Group get Mechanical Breakdown?</t>
  </si>
  <si>
    <t>Do you want mechanical breakdown?</t>
  </si>
  <si>
    <t>Broker Name</t>
  </si>
  <si>
    <t>Info</t>
  </si>
  <si>
    <t>Name</t>
  </si>
  <si>
    <t>`</t>
  </si>
  <si>
    <t>Other</t>
  </si>
  <si>
    <t>Group J</t>
  </si>
  <si>
    <t>Phisical Address</t>
  </si>
  <si>
    <t>Postal Address</t>
  </si>
  <si>
    <t>Contact No</t>
  </si>
  <si>
    <t>Fax No</t>
  </si>
  <si>
    <t>Email</t>
  </si>
  <si>
    <t>39 Tony Laws Aquapark Tzaneen 0850</t>
  </si>
  <si>
    <t>PO Box 1695 Tzaneen 0850</t>
  </si>
  <si>
    <t>015 307 2061</t>
  </si>
  <si>
    <t>086 615 1276</t>
  </si>
  <si>
    <t>Allanforbes@mweb.co.za</t>
  </si>
  <si>
    <t>Lucasstraat 31, Rustenburg.0299</t>
  </si>
  <si>
    <t>Posbus 519, Rustenburg,0300</t>
  </si>
  <si>
    <t>014 592 0170 / 014 592 2783.</t>
  </si>
  <si>
    <t>mwhetric@mweb.co.za</t>
  </si>
  <si>
    <t>16 Wilger Avenue, Phalaborwa, 1390</t>
  </si>
  <si>
    <t>PO Box 188, Phalaborwa, 1390</t>
  </si>
  <si>
    <t>015 781 5614</t>
  </si>
  <si>
    <t>jfichardt@lantic.net</t>
  </si>
  <si>
    <t>54 Magazyn Street, Polokwane, 0699</t>
  </si>
  <si>
    <t>307, Polokwane, 0700</t>
  </si>
  <si>
    <t>015 295 8820</t>
  </si>
  <si>
    <t>086 615 1315</t>
  </si>
  <si>
    <t>shortterm@mcbrokers.co.za</t>
  </si>
  <si>
    <t>30 Agatha Straat, Tzaneen, 0850</t>
  </si>
  <si>
    <t>Posbus 4362, Tzaneen, 0850</t>
  </si>
  <si>
    <t>015 306 0087</t>
  </si>
  <si>
    <t>086 672 9578</t>
  </si>
  <si>
    <t>admin@ngbrokers.co.za</t>
  </si>
  <si>
    <t>16 Dimitri Crescent, Mirome Place, Unit E, Platinum Park, Bendor, Polokwane, 0699</t>
  </si>
  <si>
    <t>PO Box 1915, Polokwane, 0700</t>
  </si>
  <si>
    <t>015 590 0244</t>
  </si>
  <si>
    <t>admin1@salvus.co.za</t>
  </si>
  <si>
    <t>10 Windsor Str | Tzaneen | 0850</t>
  </si>
  <si>
    <t>Po Box 3314 | Tzaneen | 0850</t>
  </si>
  <si>
    <t>015 307 5587</t>
  </si>
  <si>
    <t>086 670 6536</t>
  </si>
  <si>
    <t>info@smitk.co.za</t>
  </si>
  <si>
    <t>012 881 4580</t>
  </si>
  <si>
    <t>086 573 3657</t>
  </si>
  <si>
    <t>infop@smitk.co.za</t>
  </si>
  <si>
    <t>28B Landros Straat, Louis Trichardt</t>
  </si>
  <si>
    <t>Posbus 1082, Louis Trichardt, 0920</t>
  </si>
  <si>
    <t>015 516 5620</t>
  </si>
  <si>
    <t>info@zcp.co.za</t>
  </si>
  <si>
    <t>Brokers</t>
  </si>
  <si>
    <t>Name and Surname</t>
  </si>
  <si>
    <t>Broker House</t>
  </si>
  <si>
    <t>Categories</t>
  </si>
  <si>
    <t>Supervision</t>
  </si>
  <si>
    <t>Number</t>
  </si>
  <si>
    <t>Werks adres</t>
  </si>
  <si>
    <t>DOFA</t>
  </si>
  <si>
    <t>1.2, 1.6 and 1.23(A1)</t>
  </si>
  <si>
    <t>Smit &amp; Kie Brokers (Pty) Ltd</t>
  </si>
  <si>
    <t>smitbrok@mweb.co.za</t>
  </si>
  <si>
    <t>hsmakelaars@mweb.co.za</t>
  </si>
  <si>
    <t xml:space="preserve">My name is </t>
  </si>
  <si>
    <t>Cell-phone:</t>
  </si>
  <si>
    <t xml:space="preserve">In terms of the Financial Advisers and Intermediary Services Act (FAIS), I am obliged to provide you with the following information and request your signature on the attached copy as receipt thereof.
</t>
  </si>
  <si>
    <t>5.</t>
  </si>
  <si>
    <t>In the event that you are dissatisfied with any aspect of my/our service, you should address your complaint in writing to me at the above address.  A copy of the Company’s Complaints Policy is available on request as well as on our website. www.smitk.co.za</t>
  </si>
  <si>
    <t xml:space="preserve">This consent to obtain information will remain effective until cancelled by me/us in writing. For more information
(as contained within our privacy statement) kindly contact popia@smitk.co.za , which can also be used for any
complaints or information management. </t>
  </si>
  <si>
    <t>CLIENT ADVICE RECORD</t>
  </si>
  <si>
    <t>Please provide policy/ies in question:</t>
  </si>
  <si>
    <t>Client/Business Name</t>
  </si>
  <si>
    <t>Insurer</t>
  </si>
  <si>
    <t>Policy number</t>
  </si>
  <si>
    <t>The Client advise record has bearing on which need:</t>
  </si>
  <si>
    <t>NEW BUSINESS</t>
  </si>
  <si>
    <t>RENEWAL</t>
  </si>
  <si>
    <t>REPLACEMENT</t>
  </si>
  <si>
    <t>I confirm that the following points are my main concerns (if any)</t>
  </si>
  <si>
    <t>and that the advising Broker has paid careful attention to the above points as well as other related sections.</t>
  </si>
  <si>
    <t>The following products:</t>
  </si>
  <si>
    <t>were considered and I have accepted (insurer’s name)</t>
  </si>
  <si>
    <t>as the</t>
  </si>
  <si>
    <t>product that best meets my financial needs / risk. I understand that the accuracy and effectiveness of the Needs Analysis depends on the information I provided to the advising broker. I confirm that the advising broker has enquire about my needs to recommend any products or policies that I may require based on the information given to him. The subsequent product recommendation in this record is based largely on information related to my personal / business circumstances that I provided to my advisory broker. I understand that any material non-disclosure and / or misrepresentation may result in inappropriate products being recommended to me, which may result in non-payment of claims.</t>
  </si>
  <si>
    <t>I further understand that most of the disputes in insurance claims can be attributed to the following reasons;</t>
  </si>
  <si>
    <t>I confirm that the advising broker has discussed the following risks and has brought under my attention 
(if any):</t>
  </si>
  <si>
    <t>I confirm that my knowledge of short-term Insurance is:</t>
  </si>
  <si>
    <t>Limited</t>
  </si>
  <si>
    <t>Sufficient</t>
  </si>
  <si>
    <t>Vast</t>
  </si>
  <si>
    <t>Client’s own word choice:</t>
  </si>
  <si>
    <t>and I acknowledge that I have an obligation to familiarise myself with the exclusions, terms and conditions of the product / s and the cover I bought, and to make sure that I understand any terms and / or exclusions. If there are any uncertainties, I will make time to consult my advisor to discuss the necessary information.</t>
  </si>
  <si>
    <t>I accept the excesses that were discussed and presented as in my policy schedule / quote. I take note of the waiver of and additional excesses applicable under the specific section / s, as well as the differences between</t>
  </si>
  <si>
    <t>my previous /  existing cover with</t>
  </si>
  <si>
    <t>if applicable.</t>
  </si>
  <si>
    <t>I declare that my main reason for the decision to change Insurer / FSP is due to</t>
  </si>
  <si>
    <t>Service</t>
  </si>
  <si>
    <t>Premium</t>
  </si>
  <si>
    <t>Any Other</t>
  </si>
  <si>
    <t>I confirm that the following has been discussed and, if necessary, a copy will be handed / sent to me: I confirm that the signing of the following documents forms part of this Advisory Record:</t>
  </si>
  <si>
    <t>✓</t>
  </si>
  <si>
    <t>Introduction letter</t>
  </si>
  <si>
    <t>Authorization to obtain information and Appointment Letter</t>
  </si>
  <si>
    <t>Signed schedule / quote</t>
  </si>
  <si>
    <t>Renewals and conditions were discussed where applicable</t>
  </si>
  <si>
    <t>Indemnity Limits / Insured policy sections where covers were selected with the respected insured values and extensions were confirmed and is correct and, where necessary, amended</t>
  </si>
  <si>
    <t>Statutory notice / FSP license is available upon request</t>
  </si>
  <si>
    <t>Claim and complaint procedure is available upon request</t>
  </si>
  <si>
    <t>Average: Prerequisite condition means that if your insured amount does not meet a new replacement value, you will be penalized for the amount you are underinsured in the event of a claim</t>
  </si>
  <si>
    <t>Signature of Client:</t>
  </si>
  <si>
    <t>E-mail address:</t>
  </si>
  <si>
    <t>DECLARATION BY FSP</t>
  </si>
  <si>
    <t>The client has the freedom to only accept the products marked on the application, needs and risk analysis and and/or as accepted on the quotation.</t>
  </si>
  <si>
    <t>The consequences of the providing correct and detailed information has been explained to the client and the client has indicated that he understands these consequences. Any verbal amendments must be confirmed in writing by the advising broker.</t>
  </si>
  <si>
    <t>I confirm that I have complied with FSCA and the internal procedures that are expected of me and that all required documents have been completed and / or obtained and that relevant copies thereof will be handed / sent to the client.</t>
  </si>
  <si>
    <t>Broker's name:</t>
  </si>
  <si>
    <t>FSP number:</t>
  </si>
  <si>
    <t>Broker Signature:</t>
  </si>
  <si>
    <t>Brokers E-mail address:</t>
  </si>
  <si>
    <t>Hendrik Smit Brokers CC.</t>
  </si>
  <si>
    <t>084 998 3453 / 081 316 0882</t>
  </si>
  <si>
    <t>413 WALTER BUNTON STRAAT, GARSFONTEIN,  0042</t>
  </si>
  <si>
    <t>014 533 3068</t>
  </si>
  <si>
    <t>248 Joubert straat Rustenburg 0299</t>
  </si>
  <si>
    <t>&gt;R25,000,000.00</t>
  </si>
  <si>
    <t>Beauticians Liability</t>
  </si>
  <si>
    <t>Extension of territorial Limits</t>
  </si>
  <si>
    <t>Forecourt Liability</t>
  </si>
  <si>
    <r>
      <rPr>
        <b/>
        <sz val="11"/>
        <rFont val="Tahoma"/>
        <family val="2"/>
      </rPr>
      <t>Defined events</t>
    </r>
    <r>
      <rPr>
        <b/>
        <u/>
        <sz val="11"/>
        <rFont val="Tahoma"/>
        <family val="2"/>
      </rPr>
      <t>:</t>
    </r>
    <r>
      <rPr>
        <sz val="11"/>
        <rFont val="Tahoma"/>
        <family val="2"/>
      </rPr>
      <t xml:space="preserve"> Loss or damage to office contents (other than documents and electronic equipment) due to fire, lightning, explosion, malicious damage, storm, wind, water, impact, theft or attempt thereto. 
1. All items must be insured for replacement value 
2. Claims settlement is subject to Average/Under insurance 
3. Theft subject to forcible violent entry / exit 
4. Average is applicable
Electronic equipment such as computers, printers, laptops is excluded and must be insured under Electronic section </t>
    </r>
  </si>
  <si>
    <t>Number of Principles :-</t>
  </si>
  <si>
    <t>Motor Details:  Year, Make, Model &amp; Extras</t>
  </si>
  <si>
    <t>Motor Details:  Year, Make, Model</t>
  </si>
  <si>
    <t>Subsidence and landslip - Limited cover</t>
  </si>
  <si>
    <t>List of Items (make, model required)</t>
  </si>
  <si>
    <t>Notes</t>
  </si>
  <si>
    <t>Office Based Only</t>
  </si>
  <si>
    <t>All Risk</t>
  </si>
  <si>
    <t>AUTHORISED SIGNATURE – {Two signatures required for Corporate Clients}</t>
  </si>
  <si>
    <t>POLICIES IN DISCUSSION</t>
  </si>
  <si>
    <t>POLICY NUMBER</t>
  </si>
  <si>
    <t>ADDITIONAL INFORMATION</t>
  </si>
  <si>
    <r>
      <t xml:space="preserve">Contractors All risk - </t>
    </r>
    <r>
      <rPr>
        <sz val="11"/>
        <color rgb="FFFF0000"/>
        <rFont val="Tahoma"/>
        <family val="2"/>
      </rPr>
      <t>cover excludes plant &amp; machinery/tools {To be specified}, defective workmanship and products liability</t>
    </r>
  </si>
  <si>
    <t>Performance, Advance Payment, Credit, Fuel, Retention, Bid Bonds, Airline &amp;Transnet Guarantees</t>
  </si>
  <si>
    <t>Annual Turnover</t>
  </si>
  <si>
    <t>Maximum Contract Value are calculated as follows: Establishment fees+Professional Fees+Materials(Cost of sales), Labour+Vat {Per any one contract}</t>
  </si>
  <si>
    <t>Admin Log</t>
  </si>
  <si>
    <t>Warren Bennett</t>
  </si>
  <si>
    <t>warren@smitk.co.za</t>
  </si>
  <si>
    <t>wally@smitk.co.za</t>
  </si>
  <si>
    <t xml:space="preserve">ADDITIONAL NOTES: </t>
  </si>
  <si>
    <t>30 Days</t>
  </si>
  <si>
    <t xml:space="preserve">This mandate shall remain in force until cancelled by giving 30 days’ notice in writing to Smit and Kie Pretoria Brokers (Pty) Ltd and/or its Authorised Agents and/or Cessionary. Cancellation of this mandate does not cancel the Agreement. </t>
  </si>
  <si>
    <t>6. I / We hereby declare that all the statements and particulars in this proposal are true and correct and contain all the information known to me for the purpose of the proposed insurance which shall be the basis of the contract between myself/ourselves ,the Insurance Company and Smit and Kie Pretoria Brokers (Pty) Ltd. I/We declare that if such statements and particulars are in the hand writing of any other person than myself /ourselves such person shall be regarded as having been my/our agent for the purpose of filling in same. I/We by our signature hereto irrevocably authorise and consent to Smit and Kie Pretoria Brokers (Pty) Ltd or its nominated agents performing credit checks as they deem fit.</t>
  </si>
  <si>
    <r>
      <rPr>
        <b/>
        <sz val="11"/>
        <rFont val="Tahoma"/>
        <family val="2"/>
      </rPr>
      <t xml:space="preserve">AUTHORITY </t>
    </r>
    <r>
      <rPr>
        <sz val="11"/>
        <rFont val="Tahoma"/>
        <family val="2"/>
      </rPr>
      <t xml:space="preserve">
a) I hereby Authorise Smit and Kie Pretoria Brokers (Pty) Ltd and/or it’s Authorised Agents and/or Cessionary to draw against my account detailed above (or any other bank to which I may transfer my    account), the Amount necessary for payment of the amount payable by myself in Terms of the Agreement.  I acknowledge that a third party may facilitate the payment process and debit my account on behalf of Smit and Kie Pretoria Brokers (Pty) Ltd.  I confirm that the amount debited from my account may be paid to an Insurer/s (by the Beneficiary) for Insurance Cover. 
b) I acknowledge that all payment instructions issued by Smit and Kie Pretoria Brokers (Pty) Ltd and/or its Authorised Agents and/or Cessionary shall be treated by my abovementioned Bank as if the instruction has been issued by me. 
c) I agree that the first payment instruction issued and delivered on or around the Payment Date and regularly thereafter, until the Termination Date, according to the Agreement.  Each Individual Payment Instruction may not differ other than as agreed to in Terms of the Agreement.  In the event that the payment day falls on a weekend, or recognised South African Public Holiday, the payment will automatically be the very next ordinary Business Day. 
d) I consent to use the Tracking Facility as provided for in the Electronic Debit order system, where this issued, at no additional cost to myself. 
e) I consent to the Tracking of Credit in my account and I consent to the debiting of my account on any day within 10(ten) days of the Payment Date selected in this Mandate. 
f) I acknowledge that this Authority may be ceded or assigned to a third party if the Agreement is also ceded or assigned to that third party and I am notified accordingly. </t>
    </r>
  </si>
  <si>
    <t>VIN Number</t>
  </si>
  <si>
    <t>Engine Number</t>
  </si>
  <si>
    <t xml:space="preserve">* Should this quotation be accepted, this document becomes the Proposal Form &amp; Needs Analysis upon which the basis of the Insurance Contract </t>
  </si>
  <si>
    <t>NEW POLICY - PROPOSAL FORM &amp; NEEDS ANALYSIS</t>
  </si>
  <si>
    <r>
      <t xml:space="preserve">2. Are there any pending criminal investigations against you or any partner/shareholder/member of the organisation? </t>
    </r>
    <r>
      <rPr>
        <b/>
        <sz val="11"/>
        <rFont val="Tahoma"/>
        <family val="2"/>
      </rPr>
      <t>If yes</t>
    </r>
    <r>
      <rPr>
        <sz val="11"/>
        <rFont val="Tahoma"/>
        <family val="2"/>
      </rPr>
      <t>, please provide details:</t>
    </r>
  </si>
  <si>
    <r>
      <t xml:space="preserve">3. Do any of the directors/partners/shareholders in your company have any judgements, sequestration or financial administration order made against you? </t>
    </r>
    <r>
      <rPr>
        <b/>
        <sz val="11"/>
        <rFont val="Tahoma"/>
        <family val="2"/>
      </rPr>
      <t>If yes</t>
    </r>
    <r>
      <rPr>
        <sz val="11"/>
        <rFont val="Tahoma"/>
        <family val="2"/>
      </rPr>
      <t xml:space="preserve">, please provide details: </t>
    </r>
  </si>
  <si>
    <t>Item 3 - Plant &amp; Machinery</t>
  </si>
  <si>
    <t xml:space="preserve">Escalation Clause </t>
  </si>
  <si>
    <t xml:space="preserve">Inflation Contingency Extension </t>
  </si>
  <si>
    <t>Escalation Clause</t>
  </si>
  <si>
    <t>Sub-Section C - Rent</t>
  </si>
  <si>
    <t>Inflation Contingency Extension</t>
  </si>
  <si>
    <r>
      <rPr>
        <b/>
        <sz val="11"/>
        <rFont val="Tahoma"/>
        <family val="2"/>
      </rPr>
      <t>Defined events:</t>
    </r>
    <r>
      <rPr>
        <sz val="11"/>
        <rFont val="Tahoma"/>
        <family val="2"/>
      </rPr>
      <t xml:space="preserve"> Loss or damage to all contents from any insured building at the insured premises as a result of theft accompanied by forcible and violent entry into or exit from such building or any attempt thereto or as a result of theft following violence or threat of violence. 
1. It is important to keep all the alarms and / or security measures in a good working condition
2. Property in the open is not covered
3. </t>
    </r>
    <r>
      <rPr>
        <b/>
        <sz val="11"/>
        <rFont val="Tahoma"/>
        <family val="2"/>
      </rPr>
      <t>First Loss Basis:</t>
    </r>
    <r>
      <rPr>
        <sz val="11"/>
        <rFont val="Tahoma"/>
        <family val="2"/>
      </rPr>
      <t xml:space="preserve"> No Average applicable, insurer will pay the loss up to the Sum Insured per event. </t>
    </r>
  </si>
  <si>
    <r>
      <rPr>
        <b/>
        <sz val="11"/>
        <rFont val="Tahoma"/>
        <family val="2"/>
      </rPr>
      <t>Defined events:</t>
    </r>
    <r>
      <rPr>
        <sz val="11"/>
        <rFont val="Tahoma"/>
        <family val="2"/>
      </rPr>
      <t xml:space="preserve"> Loss of money and/or property belonging to the insured or for which they are responsible stolen by an insured employee or direct financial loss sustained by the insured as a result of fraud or dishonesty of an insured employee all of which occurs during the currency of this section which result in personal financial gain for the employee concerned. </t>
    </r>
    <r>
      <rPr>
        <b/>
        <sz val="11"/>
        <rFont val="Tahoma"/>
        <family val="2"/>
      </rPr>
      <t>NOTE:</t>
    </r>
    <r>
      <rPr>
        <sz val="11"/>
        <rFont val="Tahoma"/>
        <family val="2"/>
      </rPr>
      <t xml:space="preserve"> Insurance does not cover losses that occurred 24 months prior to discovery. COVER </t>
    </r>
    <r>
      <rPr>
        <b/>
        <sz val="11"/>
        <rFont val="Tahoma"/>
        <family val="2"/>
      </rPr>
      <t>MAY BE</t>
    </r>
    <r>
      <rPr>
        <sz val="11"/>
        <rFont val="Tahoma"/>
        <family val="2"/>
      </rPr>
      <t xml:space="preserve"> SUBJECT TO A SEPARATE ACCEPTABLE FIDELITY GUARANTEE PROPOSAL</t>
    </r>
  </si>
  <si>
    <t>List of Items (make, model, serial/IMEI number required)</t>
  </si>
  <si>
    <t>Products Guarantee (Questionnaire will be required before acceptance of quotation)</t>
  </si>
  <si>
    <t>Products Recall (Questionnaire will be required before acceptance of quotation)</t>
  </si>
  <si>
    <t>Spread of Fire To Plantations  (Questionnaire will be required before acceptance of quotation)</t>
  </si>
  <si>
    <t>Pollution Cover (Questionnaire will be required before acceptance of quotation)</t>
  </si>
  <si>
    <t>Bursting of Dam walls (Questionnaire &amp; Engineering Report will be required before acceptance of quotation)</t>
  </si>
  <si>
    <t>As per quote</t>
  </si>
  <si>
    <t>Is it internally or specialised?</t>
  </si>
  <si>
    <t>Are the machines locally sourced?</t>
  </si>
  <si>
    <r>
      <rPr>
        <b/>
        <sz val="11"/>
        <rFont val="Tahoma"/>
        <family val="2"/>
      </rPr>
      <t>Defined events:</t>
    </r>
    <r>
      <rPr>
        <sz val="11"/>
        <rFont val="Tahoma"/>
        <family val="2"/>
      </rPr>
      <t xml:space="preserve"> Loss of or damage to the insured property specified in the schedule caused by deterioration due to unforeseen physical loss of or damage to the machinery specified in the machinery breakdown section and indemnifiable under the machinery breakdown section in force. </t>
    </r>
  </si>
  <si>
    <t>Wall Construction</t>
  </si>
  <si>
    <t>If building roofed with thatch lapa, is a SABS lightening conductor installed?</t>
  </si>
  <si>
    <t>ANNUAL OFFICE ASSIST</t>
  </si>
  <si>
    <t>ANNUAL DOMESTIC ASSIST</t>
  </si>
  <si>
    <t>ANNUAL FLEET ASSIST</t>
  </si>
  <si>
    <t>ANNUAL COMMERCIAL MOTOR ASSIST</t>
  </si>
  <si>
    <t>MONTHLY DOMESTIC ASSIST</t>
  </si>
  <si>
    <t>MONTHLY FLEET ASSIST</t>
  </si>
  <si>
    <t>MONTHLY COMMERCIAL MOTOR ASSIST</t>
  </si>
  <si>
    <t>MONTHLY OFFICE ASSIST</t>
  </si>
  <si>
    <t>MONTHLY HEAVY COMMERCIAL VEHICLE (HCV) ASSIST</t>
  </si>
  <si>
    <t>ANNUAL HEAVY COMMERCIAL VEHICLE (HCV) ASSIST</t>
  </si>
  <si>
    <t>Emergency Heavy Commercial vehicle (HCV) Assist</t>
  </si>
  <si>
    <t xml:space="preserve">Registration Number: </t>
  </si>
  <si>
    <t>Gross Profit : Twelve (12) months</t>
  </si>
  <si>
    <t>Locked Boot Warranty</t>
  </si>
  <si>
    <t>INSURED</t>
  </si>
  <si>
    <t xml:space="preserve">Insured Name and Surname: </t>
  </si>
  <si>
    <t>FSP Name:</t>
  </si>
  <si>
    <t>FSP No:</t>
  </si>
  <si>
    <t>1. Subrogation is the right of the insurer after a claim has been instituted to transfer some of the rights from the insured
2. Premiums must be paid in order to enjoy cover. Non-payment of premium could lead to no cover.
3. Items not specified on the policy schedule.
4. Damage due to uninsured events.
5. Theft in the open, and / or without visible signs of forcible entry or exit.
6. False or non-disclosure, unpaid premiums, poor maintenance, and insufficient security.
7. Non-compliance with the law.
8. All loss or damage must be reported within 31 days of date of the event.
9. Possible Liability
10. Financial interest in an item is a minimum requirement of insurable interest.</t>
  </si>
  <si>
    <t>Completed Application, Needs and Risk Assessment / Renewal Assessment</t>
  </si>
  <si>
    <t>082 569 3632 / 012 881 4580</t>
  </si>
  <si>
    <t xml:space="preserve">The Company does not received more than 30% remuneration from any particular Insurance Company.  It does not hold more than 10% of the shares issued by any Insurer, nor is it an associated company of any Insurer. </t>
  </si>
  <si>
    <t>Client/Business Name:</t>
  </si>
  <si>
    <t>ID Number/Registration Number:</t>
  </si>
  <si>
    <t>Client Signature:</t>
  </si>
  <si>
    <t>ID Number/Company Registration Number:</t>
  </si>
  <si>
    <t>If I would like to add / delete my cover or make any changes to it, I need to confirm by fax, phone or email to my advising broker.</t>
  </si>
  <si>
    <t>Broker Fee</t>
  </si>
  <si>
    <r>
      <t xml:space="preserve">Defined events: </t>
    </r>
    <r>
      <rPr>
        <sz val="11"/>
        <rFont val="Tahoma"/>
        <family val="2"/>
      </rPr>
      <t xml:space="preserve">Your property insured is the private residential structures of your home. The Schedule gives its risk address and wall and roof construction. It includes all fixtures and fittings that belong to you as the owner or that you are responsible for as the owner. This does not include any fixtures and fittings that belong to a tenant or for which a tenant is responsible.                                                    1. Building sum insured to reflect the replacement rebuilding cost
2. Claims settlement is subject to Average/Underinsurance </t>
    </r>
  </si>
  <si>
    <t>Contractors Public Liability</t>
  </si>
  <si>
    <t>Declaration by the Client</t>
  </si>
  <si>
    <t>Walter Gast</t>
  </si>
  <si>
    <r>
      <rPr>
        <b/>
        <sz val="11"/>
        <rFont val="Tahoma"/>
        <family val="2"/>
      </rPr>
      <t>Defined events:</t>
    </r>
    <r>
      <rPr>
        <sz val="11"/>
        <rFont val="Tahoma"/>
        <family val="2"/>
      </rPr>
      <t xml:space="preserve"> Damage to the whole or part of the property by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1. All items must be insured for replacement value 
2. Claims settlement is subject to Average/Underinsurance
3. This section does not cover theft, wear and tear or gradual weathering                                                                                                                                                                                                                                                                                                                                                                                                                                         4. Geysers must be insured under All Risk Section {Different with various insurers}
5. Average is applicable</t>
    </r>
  </si>
  <si>
    <r>
      <rPr>
        <b/>
        <sz val="11"/>
        <rFont val="Tahoma"/>
        <family val="2"/>
      </rPr>
      <t>Defined events:</t>
    </r>
    <r>
      <rPr>
        <sz val="11"/>
        <rFont val="Tahoma"/>
        <family val="2"/>
      </rPr>
      <t xml:space="preserve"> Damage to the whole or part of the building, including all outbuildings, sporting and recreational structures due to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Theft or attempt thereto accompanied by forcible and violent entry or exit to the building.  Accidental damage to sanitary ware.                                                                                                                                                                                                                                                                                                                                               
1. All items must be insured for replacement value 
2. Claims settlement is subject to Average/Underinsurance 
3. This section does not cover wear and tear or gradual deterioration 
4. Geysers must be insured under All Risk Section {Different with various insurers}
5. Average is applicable</t>
    </r>
  </si>
  <si>
    <r>
      <rPr>
        <b/>
        <sz val="11"/>
        <rFont val="Tahoma"/>
        <family val="2"/>
      </rPr>
      <t>Defined events:</t>
    </r>
    <r>
      <rPr>
        <sz val="11"/>
        <rFont val="Tahoma"/>
        <family val="2"/>
      </rPr>
      <t xml:space="preserve"> Loss following interruption of or interference with the business in consequence of damage occurring during the twelve month period of insurance at the premises in respect of which liability has been admitted under the sections of this policy: Fire, Buildings Combined, Office contents, or any other material damage insurance, but only in respect of perils covered on the Fire section. 
                                                                                                                                                                                                                                                                                                                                                                                                                                                                                                                                                                           Claims settlement is subject to Average/Underinsurance. Insured amount must reflect 12 months.                                                                                                                                                                                                                            </t>
    </r>
  </si>
  <si>
    <r>
      <rPr>
        <b/>
        <sz val="11"/>
        <rFont val="Tahoma"/>
        <family val="2"/>
      </rPr>
      <t>Defined events:</t>
    </r>
    <r>
      <rPr>
        <sz val="11"/>
        <rFont val="Tahoma"/>
        <family val="2"/>
      </rPr>
      <t xml:space="preserve"> Loss or damage to money (as defined) at the insured premises and/or in transit.                                                                                                                                                                                                                                                                                                                                                                                       Transit must be direct between noted risk address and bank.</t>
    </r>
  </si>
  <si>
    <r>
      <t>Defined events:</t>
    </r>
    <r>
      <rPr>
        <sz val="11"/>
        <rFont val="Tahoma"/>
        <family val="2"/>
      </rPr>
      <t xml:space="preserve"> Loss or damage to internal and external glass (including mirrors) sign writing and treatment thereon. 
1. All items must be insured for replacement value in terms of legislation 
2. Claims settlement is subject to Average/Under insurance 
3. Insured amount must include sign writing/stickers as well as frames
</t>
    </r>
  </si>
  <si>
    <r>
      <rPr>
        <b/>
        <sz val="11"/>
        <rFont val="Tahoma"/>
        <family val="2"/>
      </rPr>
      <t>Defined events:</t>
    </r>
    <r>
      <rPr>
        <sz val="11"/>
        <rFont val="Tahoma"/>
        <family val="2"/>
      </rPr>
      <t xml:space="preserve"> Loss or damage to the whole or part of the property, while anywhere, by an accident or misfortune not otherwise excluded.  
                                                                                                                                                                                                                                                                                                                                                                                                                                                                                                                                                                                                    1. Theft from unattended vehicles without sign of forcible entry is not covered
2. Electrical and mechanical breakdown, wear and tear, failure or breakage is excluded</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</si>
  <si>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returned/handed over
4. The use of radioactive material and explosives is excluded                                                                                                                                                                                                                                                                                                                                                                                                                                                               The product is underwritten by RSUM (Pty) Ltd Liability Specialist  - FSP: 51113.</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</si>
  <si>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returned/handed over
4. The use of radioactive material and explosives is excluded</t>
    </r>
  </si>
  <si>
    <r>
      <rPr>
        <b/>
        <sz val="11"/>
        <rFont val="Tahoma"/>
        <family val="2"/>
      </rPr>
      <t>Defined events:</t>
    </r>
    <r>
      <rPr>
        <sz val="11"/>
        <rFont val="Tahoma"/>
        <family val="2"/>
      </rPr>
      <t xml:space="preserve"> Bodily injury caused by accidental, violent, external and visible means to any person as defined in the schedule.  Refer to policy wording for limitations  
Detail of pre-existing conditions, dangerous occupancies / hobbies must be declared                                                                                                                                                                                                                                                                                                                                                                                                                 1. Refer to policy wording for limitations 
2. Detail of pre-existing conditions, dangerous occupancies / hobbies must be declared </t>
    </r>
  </si>
  <si>
    <r>
      <rPr>
        <b/>
        <sz val="11"/>
        <rFont val="Tahoma"/>
        <family val="2"/>
      </rPr>
      <t>Defined events:</t>
    </r>
    <r>
      <rPr>
        <sz val="11"/>
        <rFont val="Tahoma"/>
        <family val="2"/>
      </rPr>
      <t xml:space="preserve"> Bodily injury caused by accidental, violent, external and visible means to any person as defined in the schedule. 
1. Refer to policy wording for limitations 
2. Detail of pre-existing conditions, dangerous occupancies/hobbies must be declared </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</si>
  <si>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as stated as per quote needs to be installed,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</si>
  <si>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IVP settles the sum insured (set at the retail value at date of taking out the IVP policy) of your vehicle/s less the retail value (on the loss date)                                                                                                                                                                                                                                                             The product is underwritten by RENASA Insurance Company - FSP: 15491                                                                                                                                                                                                                                                                                                                          </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</si>
  <si>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needs to be installed as stated in the quote,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</si>
  <si>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In this section, insured property is property that belongs to you or for which you are responsible.
It includes:
1. Household Contents
2. Personal property (including office and home-industry equipment belonging to you in your  private capacity) - Limited
3. Fixtures and fittings that belong to you as the tenant, not the owner, of the private residence                                                                                                                                                                                                                                                                                                                                                                                             4. All items must be insured for replacement value 
5. Claims settlement is subject to Average/Underinsurance</t>
    </r>
  </si>
  <si>
    <r>
      <rPr>
        <b/>
        <sz val="11"/>
        <rFont val="Tahoma"/>
        <family val="2"/>
      </rPr>
      <t>Defined events:</t>
    </r>
    <r>
      <rPr>
        <sz val="11"/>
        <rFont val="Tahoma"/>
        <family val="2"/>
      </rPr>
      <t xml:space="preserve"> We will compensate you for your legal liability for:                                                                                                                                                                                                                                                                                                                                                                                                                                   
                                                                                                                                                                                                                                                                                                                                                                                                                                                                                                                                                                                      1. accidental death, bodily injury or illness of any person;
2 accidental physical loss of or damage to tangible property of any person (excluding Trustees, Beneficiaries, Directors, Members of your immediate family living with you, any Employees except domestic workers)  </t>
    </r>
  </si>
  <si>
    <r>
      <rPr>
        <b/>
        <sz val="11"/>
        <rFont val="Tahoma"/>
        <family val="2"/>
      </rPr>
      <t xml:space="preserve">Defined events: </t>
    </r>
    <r>
      <rPr>
        <sz val="11"/>
        <rFont val="Tahoma"/>
        <family val="2"/>
      </rPr>
      <t xml:space="preserve"> Physical loss of or damage to the property at the insured’s premises, in transit and temporary removal.                                                                                                                                                                                                                                                                                                                                                                                                                                                                                                                                                                                                                                                                                                                                                                                         1. Cover is worldwide for Laptops and portable equipment                                                                                                                                                                                                                                                                                                                                                                                                                                                                 2. Theft must be accompanied by forcible/violent entry or exit to the building
3. Wear and tear and gradual deterioration is not covered
4. Damage due to viruses, worms, and trojans is not covered
5. Alarm warranty is applicable as required by the Insurer</t>
    </r>
  </si>
  <si>
    <r>
      <rPr>
        <b/>
        <sz val="11"/>
        <rFont val="Tahoma"/>
        <family val="2"/>
      </rPr>
      <t>Summary of Cover</t>
    </r>
    <r>
      <rPr>
        <sz val="11"/>
        <rFont val="Tahoma"/>
        <family val="2"/>
      </rPr>
      <t xml:space="preserve">
This is a summary of some of the most important aspects of your cover. For complete cover information, please speak to your broker or consult your full Policy Wording.
</t>
    </r>
    <r>
      <rPr>
        <b/>
        <sz val="11"/>
        <rFont val="Tahoma"/>
        <family val="2"/>
      </rPr>
      <t>Summary of Conditions</t>
    </r>
    <r>
      <rPr>
        <sz val="11"/>
        <rFont val="Tahoma"/>
        <family val="2"/>
      </rPr>
      <t xml:space="preserve">
- Each taxpayer must have his / her / its own policy.  Only the taxpayer specified in this schedule will be covered.
- If the taxpayer is a company, then only companies with a turnover of less than R 50million per annum will be covered.
- All your taxes must be up to date at the start of this policy.                                                                                                                                                                                                                                                                                                                                                                                                                                                              The product is underwritten by Bryte Insurance Company Limited - FSP number: 17703.</t>
    </r>
  </si>
  <si>
    <t xml:space="preserve">ofentse@smitk.co.za
</t>
  </si>
  <si>
    <t>073 662 4494 / 012 881 4580</t>
  </si>
  <si>
    <t>9 Bryan Brook Estate, Witkoppen Rd &amp; Main Rd, Witkoppen Rd, Paulshof, Sandton, 2191</t>
  </si>
  <si>
    <t>Ofentse Bodigelo</t>
  </si>
  <si>
    <t>Remote Jamming</t>
  </si>
  <si>
    <t>(Under supervision of Warren Bennett)</t>
  </si>
  <si>
    <t>Sakkie Venter</t>
  </si>
  <si>
    <t>sventerwm@gmail.com</t>
  </si>
  <si>
    <t>082 578 3380 / 012 546 9108</t>
  </si>
  <si>
    <t>562 Generaal De Wet str Pretoria North 0182</t>
  </si>
  <si>
    <t>Jarcques Venter</t>
  </si>
  <si>
    <t>jventerwm@gmail.com</t>
  </si>
  <si>
    <t>076 734 1214 / 012 546 9108</t>
  </si>
  <si>
    <t>012 546 9108</t>
  </si>
  <si>
    <t>086 696 2125</t>
  </si>
  <si>
    <t>Mainet Makelaars BK</t>
  </si>
  <si>
    <t>132 Deo Favere, 347 Parsley Avenue, Annlin, 0182</t>
  </si>
  <si>
    <t>061 410 3081</t>
  </si>
  <si>
    <t>eugene@mainet.co.za</t>
  </si>
  <si>
    <t>Eugene Alberts</t>
  </si>
  <si>
    <t>Pieter Esterhuizen</t>
  </si>
  <si>
    <t>pietere@smitk.co.za</t>
  </si>
  <si>
    <t>076 054 8076 / 012 881 4580</t>
  </si>
  <si>
    <t>19 Rusticana, Vaalpark, Sasolburg, 1911</t>
  </si>
  <si>
    <t>Sapphire Brokers (Pty) Ltd</t>
  </si>
  <si>
    <t>Unit 35, Hardekool, 1 Thornbrook Golf Estate, Theresa Park, 0155</t>
  </si>
  <si>
    <t>PO Box 59181, Karenpark, Pretoria, 0181</t>
  </si>
  <si>
    <t>012 546 2900</t>
  </si>
  <si>
    <t>086 552 7132</t>
  </si>
  <si>
    <t>hein@sapphirebrokers.co,.za</t>
  </si>
  <si>
    <t>Unit 35, Hardekool 1, Thornbrook Golf Estate, Theresa Park, 0155</t>
  </si>
  <si>
    <t>Compliance with the FAIS Act is monitored by Sapphire Brokers (Pty) Ltd, as approved by the Financial Sector Conduct Authority. Their postal address is PO Box 59181, Karenpark, Pretoria, 0118, and their contact numbers are 012 546 2900 (t) and 086 552 7132(f). Sapphire Brokers (Pty) Ltd is not obligated to have their compliance monitored by an external compliance company.</t>
  </si>
  <si>
    <t>Tjaart Steyn</t>
  </si>
  <si>
    <t>Tjaart@smitk.co.za</t>
  </si>
  <si>
    <t>072 217 2170 / 015 307 5587</t>
  </si>
  <si>
    <t>Vrede Straat 6, Fochville, GAUTENG, 2515</t>
  </si>
  <si>
    <t>Elsa Holloway</t>
  </si>
  <si>
    <t>elsa@sapphirebrokers.co.za</t>
  </si>
  <si>
    <t>082 557 2494 / 012 546 2900</t>
  </si>
  <si>
    <r>
      <rPr>
        <b/>
        <sz val="11"/>
        <color theme="1"/>
        <rFont val="Tahoma"/>
        <family val="2"/>
      </rPr>
      <t>List of broker services</t>
    </r>
    <r>
      <rPr>
        <sz val="11"/>
        <color theme="1"/>
        <rFont val="Tahoma"/>
        <family val="2"/>
      </rPr>
      <t xml:space="preserve">
1. Onsite visits with the assessors when required.
2. Onsite visits when requested and at renewal.
3. Facilitating non insurance value added products.
4. Arranging and assisting with valuations.
5. Arranging and collecting of salvage after a claim.
6. Providing assistance by arranging towing in the event of an emergency.
7. Assisting Third Parties with their claims.
8. Assisting with the determination of insured values.
9. After hours service. 
10. Obtaining quotes for claim processing.
11. Arranging online building/premises surveys
12. Management of car hire when a claim occurs, including follow up with motor repairers.
13. Risk advice and risk management services.</t>
    </r>
  </si>
  <si>
    <r>
      <rPr>
        <b/>
        <sz val="11"/>
        <color theme="1"/>
        <rFont val="Tahoma"/>
        <family val="2"/>
      </rPr>
      <t>Outsourced Fee:</t>
    </r>
    <r>
      <rPr>
        <sz val="11"/>
        <color theme="1"/>
        <rFont val="Tahoma"/>
        <family val="2"/>
      </rPr>
      <t xml:space="preserve">
Carnection
Smit &amp; Kie Assist
RSUM</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</si>
</sst>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R-1C09]\ * #,##0.00_ ;_ [$R-1C09]\ * \-#,##0.00_ ;_ [$R-1C09]\ * &quot;-&quot;??_ ;_ @_ "/>
    <numFmt numFmtId="165" formatCode="0.000%"/>
    <numFmt numFmtId="166" formatCode="_-[$R-1C09]* #,##0.00_-;\-[$R-1C09]* #,##0.00_-;_-[$R-1C09]* &quot;-&quot;??_-;_-@_-"/>
    <numFmt numFmtId="167" formatCode="_ &quot;R&quot;\ * #,##0.00_ ;_ &quot;R&quot;\ * \-#,##0.00_ ;_ &quot;R&quot;\ * &quot;-&quot;??_ ;_ @_ "/>
    <numFmt numFmtId="168" formatCode="&quot;R&quot;#,##0.00"/>
    <numFmt numFmtId="169" formatCode="#,##0_ ;\-#,##0\ "/>
  </numFmts>
  <fonts count="4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b/>
      <sz val="11"/>
      <name val="Tahoma"/>
      <family val="2"/>
    </font>
    <font>
      <sz val="8"/>
      <name val="Verdana"/>
      <family val="2"/>
    </font>
    <font>
      <b/>
      <sz val="11"/>
      <color theme="0" tint="-0.499984740745262"/>
      <name val="Tahoma"/>
      <family val="2"/>
    </font>
    <font>
      <i/>
      <sz val="12"/>
      <color rgb="FF0070C0"/>
      <name val="Verdana"/>
      <family val="2"/>
    </font>
    <font>
      <i/>
      <sz val="12"/>
      <name val="Verdana"/>
      <family val="2"/>
    </font>
    <font>
      <sz val="12"/>
      <name val="Verdana"/>
      <family val="2"/>
    </font>
    <font>
      <b/>
      <sz val="11"/>
      <color rgb="FFFF0000"/>
      <name val="Tahoma"/>
      <family val="2"/>
    </font>
    <font>
      <sz val="12"/>
      <color rgb="FFFF0000"/>
      <name val="Verdana"/>
      <family val="2"/>
    </font>
    <font>
      <u/>
      <sz val="10"/>
      <color theme="10"/>
      <name val="Arial"/>
      <family val="2"/>
    </font>
    <font>
      <u/>
      <sz val="11"/>
      <color theme="10"/>
      <name val="Tahoma"/>
      <family val="2"/>
    </font>
    <font>
      <b/>
      <i/>
      <sz val="11"/>
      <name val="Tahoma"/>
      <family val="2"/>
    </font>
    <font>
      <b/>
      <sz val="12"/>
      <color rgb="FFFF0000"/>
      <name val="Verdana"/>
      <family val="2"/>
    </font>
    <font>
      <b/>
      <sz val="8"/>
      <name val="Verdana"/>
      <family val="2"/>
    </font>
    <font>
      <b/>
      <u/>
      <sz val="11"/>
      <name val="Tahoma"/>
      <family val="2"/>
    </font>
    <font>
      <b/>
      <sz val="11"/>
      <color rgb="FF4871F6"/>
      <name val="Tahoma"/>
      <family val="2"/>
    </font>
    <font>
      <sz val="12"/>
      <color rgb="FF0070C0"/>
      <name val="Verdana"/>
      <family val="2"/>
    </font>
    <font>
      <sz val="18"/>
      <color theme="0"/>
      <name val="Verdana"/>
      <family val="2"/>
    </font>
    <font>
      <b/>
      <sz val="11"/>
      <color rgb="FF0070C0"/>
      <name val="Tahoma"/>
      <family val="2"/>
    </font>
    <font>
      <sz val="11"/>
      <color rgb="FF0070C0"/>
      <name val="Tahoma"/>
      <family val="2"/>
    </font>
    <font>
      <sz val="8"/>
      <color rgb="FF0070C0"/>
      <name val="Verdana"/>
      <family val="2"/>
    </font>
    <font>
      <sz val="11"/>
      <color rgb="FFFF0000"/>
      <name val="Tahoma"/>
      <family val="2"/>
    </font>
    <font>
      <b/>
      <sz val="8"/>
      <color rgb="FF0070C0"/>
      <name val="Verdana"/>
      <family val="2"/>
    </font>
    <font>
      <sz val="9"/>
      <name val="Verdana"/>
      <family val="2"/>
    </font>
    <font>
      <sz val="11"/>
      <color theme="1"/>
      <name val="Tahoma"/>
      <family val="2"/>
    </font>
    <font>
      <sz val="8"/>
      <color rgb="FFFF0000"/>
      <name val="Verdana"/>
      <family val="2"/>
    </font>
    <font>
      <sz val="8"/>
      <color theme="1"/>
      <name val="Verdana"/>
      <family val="2"/>
    </font>
    <font>
      <sz val="11"/>
      <color indexed="10"/>
      <name val="Tahoma"/>
      <family val="2"/>
    </font>
    <font>
      <sz val="11"/>
      <name val="Verdana"/>
      <family val="2"/>
    </font>
    <font>
      <b/>
      <sz val="11"/>
      <color theme="4"/>
      <name val="Tahoma"/>
      <family val="2"/>
    </font>
    <font>
      <sz val="8"/>
      <color theme="4"/>
      <name val="Verdana"/>
      <family val="2"/>
    </font>
    <font>
      <b/>
      <sz val="12"/>
      <name val="Tahoma"/>
      <family val="2"/>
    </font>
    <font>
      <b/>
      <sz val="12"/>
      <color theme="1"/>
      <name val="Tahoma"/>
      <family val="2"/>
    </font>
    <font>
      <b/>
      <sz val="11"/>
      <color theme="1"/>
      <name val="Tahoma"/>
      <family val="2"/>
    </font>
    <font>
      <sz val="12"/>
      <color rgb="FF222222"/>
      <name val="Arial"/>
      <family val="2"/>
    </font>
    <font>
      <b/>
      <u/>
      <sz val="20"/>
      <name val="Arial"/>
      <family val="2"/>
    </font>
    <font>
      <b/>
      <sz val="11"/>
      <name val="Calibri"/>
      <family val="2"/>
      <scheme val="minor"/>
    </font>
    <font>
      <i/>
      <sz val="11"/>
      <color theme="1"/>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7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164" fontId="4" fillId="0" borderId="0" applyFont="0" applyFill="0" applyBorder="0" applyAlignment="0" applyProtection="0"/>
    <xf numFmtId="0" fontId="1" fillId="0" borderId="0"/>
  </cellStyleXfs>
  <cellXfs count="636">
    <xf numFmtId="0" fontId="0" fillId="0" borderId="0" xfId="0"/>
    <xf numFmtId="164" fontId="6" fillId="0" borderId="6" xfId="1" applyFont="1" applyBorder="1" applyAlignment="1">
      <alignment horizontal="right" vertical="center" wrapText="1"/>
    </xf>
    <xf numFmtId="49" fontId="5" fillId="0" borderId="12" xfId="0" applyNumberFormat="1" applyFont="1" applyBorder="1" applyAlignment="1">
      <alignment wrapText="1"/>
    </xf>
    <xf numFmtId="49" fontId="5" fillId="0" borderId="12" xfId="2" applyNumberFormat="1" applyFont="1" applyBorder="1" applyAlignment="1">
      <alignment horizontal="left" wrapText="1"/>
    </xf>
    <xf numFmtId="49" fontId="5" fillId="0" borderId="12" xfId="0" applyNumberFormat="1" applyFont="1" applyBorder="1" applyAlignment="1">
      <alignment horizontal="left" wrapText="1"/>
    </xf>
    <xf numFmtId="0" fontId="23" fillId="0" borderId="18" xfId="0" applyFont="1" applyBorder="1" applyAlignment="1">
      <alignment horizontal="left" wrapText="1"/>
    </xf>
    <xf numFmtId="164" fontId="23" fillId="0" borderId="41" xfId="1" applyFont="1" applyBorder="1" applyAlignment="1">
      <alignment horizontal="center" wrapText="1"/>
    </xf>
    <xf numFmtId="0" fontId="25" fillId="0" borderId="0" xfId="0" applyFont="1" applyAlignment="1">
      <alignment wrapText="1"/>
    </xf>
    <xf numFmtId="0" fontId="5" fillId="0" borderId="18" xfId="0" applyFont="1" applyBorder="1" applyAlignment="1">
      <alignment wrapText="1"/>
    </xf>
    <xf numFmtId="164" fontId="5" fillId="0" borderId="41" xfId="1" applyFont="1" applyBorder="1" applyAlignment="1">
      <alignment wrapText="1"/>
    </xf>
    <xf numFmtId="164" fontId="5" fillId="0" borderId="42" xfId="1" applyFont="1" applyBorder="1" applyAlignment="1">
      <alignment wrapText="1"/>
    </xf>
    <xf numFmtId="0" fontId="7" fillId="0" borderId="0" xfId="0" applyFont="1" applyAlignment="1">
      <alignment wrapText="1"/>
    </xf>
    <xf numFmtId="0" fontId="5" fillId="0" borderId="41" xfId="0" applyFont="1" applyBorder="1" applyAlignment="1">
      <alignment horizontal="center" wrapText="1"/>
    </xf>
    <xf numFmtId="0" fontId="27" fillId="0" borderId="0" xfId="0" applyFont="1" applyAlignment="1">
      <alignment wrapText="1"/>
    </xf>
    <xf numFmtId="0" fontId="5" fillId="0" borderId="18" xfId="0" applyFont="1" applyBorder="1" applyAlignment="1">
      <alignment horizontal="left" wrapText="1"/>
    </xf>
    <xf numFmtId="0" fontId="28" fillId="0" borderId="0" xfId="0" applyFont="1" applyAlignment="1">
      <alignment horizontal="left" wrapText="1"/>
    </xf>
    <xf numFmtId="164" fontId="5" fillId="0" borderId="41" xfId="1" applyFont="1" applyBorder="1" applyAlignment="1">
      <alignment horizontal="center" wrapText="1"/>
    </xf>
    <xf numFmtId="164" fontId="6" fillId="0" borderId="42" xfId="1" applyFont="1" applyBorder="1" applyAlignment="1">
      <alignment wrapText="1"/>
    </xf>
    <xf numFmtId="165" fontId="5" fillId="0" borderId="18" xfId="2" applyNumberFormat="1" applyFont="1" applyBorder="1" applyAlignment="1">
      <alignment wrapText="1"/>
    </xf>
    <xf numFmtId="0" fontId="12" fillId="0" borderId="31" xfId="0" applyFont="1" applyBorder="1" applyAlignment="1">
      <alignment wrapText="1"/>
    </xf>
    <xf numFmtId="0" fontId="12" fillId="0" borderId="41" xfId="0" applyFont="1" applyBorder="1" applyAlignment="1">
      <alignment horizontal="center" wrapText="1"/>
    </xf>
    <xf numFmtId="0" fontId="6" fillId="0" borderId="18" xfId="0" applyFont="1" applyBorder="1" applyAlignment="1">
      <alignment wrapText="1"/>
    </xf>
    <xf numFmtId="0" fontId="6" fillId="0" borderId="41" xfId="0" applyFont="1" applyBorder="1" applyAlignment="1">
      <alignment horizontal="center" wrapText="1"/>
    </xf>
    <xf numFmtId="0" fontId="5" fillId="0" borderId="41" xfId="0" applyFont="1" applyBorder="1" applyAlignment="1">
      <alignment wrapText="1"/>
    </xf>
    <xf numFmtId="0" fontId="5" fillId="0" borderId="31" xfId="0" applyFont="1" applyBorder="1" applyAlignment="1">
      <alignment wrapText="1"/>
    </xf>
    <xf numFmtId="0" fontId="29" fillId="0" borderId="18" xfId="0" applyFont="1" applyBorder="1" applyAlignment="1">
      <alignment wrapText="1"/>
    </xf>
    <xf numFmtId="164" fontId="6" fillId="0" borderId="41" xfId="1" applyFont="1" applyBorder="1" applyAlignment="1">
      <alignment horizontal="center" wrapText="1"/>
    </xf>
    <xf numFmtId="0" fontId="23" fillId="0" borderId="18" xfId="0" applyFont="1" applyBorder="1" applyAlignment="1">
      <alignment horizontal="center" wrapText="1"/>
    </xf>
    <xf numFmtId="0" fontId="5" fillId="0" borderId="31" xfId="0" applyFont="1" applyBorder="1" applyAlignment="1">
      <alignment horizontal="left" vertical="center" wrapText="1"/>
    </xf>
    <xf numFmtId="0" fontId="23" fillId="0" borderId="47" xfId="0" applyFont="1" applyBorder="1" applyAlignment="1">
      <alignment horizontal="left" wrapText="1"/>
    </xf>
    <xf numFmtId="164" fontId="24" fillId="0" borderId="41" xfId="1" applyFont="1" applyFill="1" applyBorder="1" applyAlignment="1">
      <alignment horizontal="center" wrapText="1"/>
    </xf>
    <xf numFmtId="164" fontId="23" fillId="0" borderId="18" xfId="1" applyFont="1" applyBorder="1" applyAlignment="1">
      <alignment horizontal="left" wrapText="1"/>
    </xf>
    <xf numFmtId="164" fontId="23" fillId="0" borderId="42" xfId="1" applyFont="1" applyBorder="1" applyAlignment="1">
      <alignment horizontal="center" wrapText="1"/>
    </xf>
    <xf numFmtId="0" fontId="6" fillId="0" borderId="18" xfId="0" applyFont="1" applyBorder="1" applyAlignment="1">
      <alignment horizontal="left" vertical="top" wrapText="1"/>
    </xf>
    <xf numFmtId="0" fontId="5" fillId="0" borderId="18" xfId="0" applyFont="1" applyBorder="1" applyAlignment="1">
      <alignment horizontal="left" vertical="top" wrapText="1"/>
    </xf>
    <xf numFmtId="0" fontId="33" fillId="0" borderId="0" xfId="0" applyFont="1" applyAlignment="1">
      <alignment wrapText="1"/>
    </xf>
    <xf numFmtId="0" fontId="26" fillId="0" borderId="31" xfId="0" applyFont="1" applyBorder="1" applyAlignment="1">
      <alignment wrapText="1"/>
    </xf>
    <xf numFmtId="0" fontId="26" fillId="0" borderId="18" xfId="0" applyFont="1" applyBorder="1" applyAlignment="1">
      <alignment wrapText="1"/>
    </xf>
    <xf numFmtId="0" fontId="5" fillId="0" borderId="32" xfId="0" applyFont="1" applyBorder="1" applyAlignment="1">
      <alignment wrapText="1"/>
    </xf>
    <xf numFmtId="0" fontId="6" fillId="0" borderId="47" xfId="0" applyFont="1" applyBorder="1" applyAlignment="1">
      <alignment wrapText="1"/>
    </xf>
    <xf numFmtId="0" fontId="5" fillId="0" borderId="45" xfId="0" applyFont="1" applyBorder="1" applyAlignment="1">
      <alignment horizontal="center" wrapText="1"/>
    </xf>
    <xf numFmtId="164" fontId="5" fillId="0" borderId="25" xfId="1" applyFont="1" applyBorder="1" applyAlignment="1">
      <alignment wrapText="1"/>
    </xf>
    <xf numFmtId="166" fontId="5" fillId="0" borderId="25" xfId="2" applyNumberFormat="1" applyFont="1" applyBorder="1" applyAlignment="1">
      <alignment wrapText="1"/>
    </xf>
    <xf numFmtId="165" fontId="5" fillId="0" borderId="42" xfId="2" applyNumberFormat="1" applyFont="1" applyBorder="1" applyAlignment="1">
      <alignment wrapText="1"/>
    </xf>
    <xf numFmtId="164" fontId="12" fillId="0" borderId="48" xfId="1" applyFont="1" applyBorder="1" applyAlignment="1">
      <alignment horizontal="center" wrapText="1"/>
    </xf>
    <xf numFmtId="0" fontId="23" fillId="0" borderId="52" xfId="0" applyFont="1" applyBorder="1" applyAlignment="1">
      <alignment horizontal="center" wrapText="1"/>
    </xf>
    <xf numFmtId="0" fontId="6" fillId="0" borderId="42" xfId="0" applyFont="1" applyBorder="1" applyAlignment="1">
      <alignment horizontal="left" wrapText="1"/>
    </xf>
    <xf numFmtId="0" fontId="5" fillId="0" borderId="42" xfId="0" applyFont="1" applyBorder="1" applyAlignment="1">
      <alignment horizontal="left" wrapText="1"/>
    </xf>
    <xf numFmtId="164" fontId="5" fillId="0" borderId="42" xfId="2" applyNumberFormat="1" applyFont="1" applyBorder="1" applyAlignment="1">
      <alignment wrapText="1"/>
    </xf>
    <xf numFmtId="164" fontId="23" fillId="0" borderId="18" xfId="1" applyFont="1" applyBorder="1" applyAlignment="1">
      <alignment wrapText="1"/>
    </xf>
    <xf numFmtId="0" fontId="5" fillId="0" borderId="41" xfId="1" applyNumberFormat="1" applyFont="1" applyBorder="1" applyAlignment="1">
      <alignment wrapText="1"/>
    </xf>
    <xf numFmtId="0" fontId="5" fillId="0" borderId="41" xfId="0" applyFont="1" applyBorder="1" applyAlignment="1">
      <alignment horizontal="right" wrapText="1"/>
    </xf>
    <xf numFmtId="164" fontId="5" fillId="0" borderId="6" xfId="1" applyFont="1" applyBorder="1" applyAlignment="1">
      <alignment wrapText="1"/>
    </xf>
    <xf numFmtId="164" fontId="6" fillId="0" borderId="48" xfId="1" applyFont="1" applyBorder="1" applyAlignment="1">
      <alignment horizontal="center" wrapText="1"/>
    </xf>
    <xf numFmtId="0" fontId="23" fillId="0" borderId="45" xfId="0" applyFont="1" applyBorder="1" applyAlignment="1">
      <alignment horizontal="center" wrapText="1"/>
    </xf>
    <xf numFmtId="164" fontId="23" fillId="0" borderId="48" xfId="1" applyFont="1" applyBorder="1" applyAlignment="1">
      <alignment horizontal="center" wrapText="1"/>
    </xf>
    <xf numFmtId="0" fontId="5" fillId="0" borderId="0" xfId="0" applyFont="1" applyAlignment="1">
      <alignment wrapText="1"/>
    </xf>
    <xf numFmtId="0" fontId="6" fillId="0" borderId="31" xfId="0" applyFont="1" applyBorder="1" applyAlignment="1">
      <alignment horizontal="left" wrapText="1"/>
    </xf>
    <xf numFmtId="0" fontId="6" fillId="0" borderId="0" xfId="0" applyFont="1" applyAlignment="1">
      <alignment horizontal="left" wrapText="1"/>
    </xf>
    <xf numFmtId="0" fontId="5" fillId="0" borderId="31" xfId="0" applyFont="1" applyBorder="1" applyAlignment="1">
      <alignment horizontal="left" wrapText="1"/>
    </xf>
    <xf numFmtId="0" fontId="5" fillId="0" borderId="0" xfId="0" applyFont="1" applyAlignment="1">
      <alignment horizontal="left" wrapText="1"/>
    </xf>
    <xf numFmtId="0" fontId="23" fillId="0" borderId="41" xfId="0" applyFont="1" applyBorder="1" applyAlignment="1">
      <alignment horizontal="center" wrapText="1"/>
    </xf>
    <xf numFmtId="0" fontId="5" fillId="0" borderId="28" xfId="0" applyFont="1" applyBorder="1" applyAlignment="1">
      <alignment vertical="top" wrapText="1"/>
    </xf>
    <xf numFmtId="0" fontId="12" fillId="0" borderId="43" xfId="0" applyFont="1" applyBorder="1" applyAlignment="1">
      <alignment vertical="center" wrapText="1"/>
    </xf>
    <xf numFmtId="0" fontId="29" fillId="4" borderId="0" xfId="5" applyFont="1" applyFill="1"/>
    <xf numFmtId="49" fontId="29" fillId="4" borderId="0" xfId="5" applyNumberFormat="1" applyFont="1" applyFill="1"/>
    <xf numFmtId="49" fontId="37" fillId="4" borderId="0" xfId="5" applyNumberFormat="1" applyFont="1" applyFill="1" applyAlignment="1">
      <alignment horizontal="center"/>
    </xf>
    <xf numFmtId="49" fontId="29" fillId="4" borderId="0" xfId="5" quotePrefix="1" applyNumberFormat="1" applyFont="1" applyFill="1" applyAlignment="1">
      <alignment vertical="top"/>
    </xf>
    <xf numFmtId="49" fontId="29" fillId="4" borderId="0" xfId="5" applyNumberFormat="1" applyFont="1" applyFill="1" applyAlignment="1">
      <alignment vertical="top"/>
    </xf>
    <xf numFmtId="49" fontId="29" fillId="4" borderId="0" xfId="5" applyNumberFormat="1" applyFont="1" applyFill="1" applyAlignment="1">
      <alignment horizontal="left" wrapText="1"/>
    </xf>
    <xf numFmtId="0" fontId="29" fillId="4" borderId="0" xfId="5" applyFont="1" applyFill="1" applyAlignment="1">
      <alignment vertical="top"/>
    </xf>
    <xf numFmtId="0" fontId="29" fillId="4" borderId="0" xfId="5" applyFont="1" applyFill="1" applyAlignment="1">
      <alignment horizontal="left" vertical="top" wrapText="1"/>
    </xf>
    <xf numFmtId="0" fontId="29" fillId="4" borderId="0" xfId="5" applyFont="1" applyFill="1" applyAlignment="1">
      <alignment vertical="top" wrapText="1"/>
    </xf>
    <xf numFmtId="49" fontId="29" fillId="4" borderId="0" xfId="5" applyNumberFormat="1" applyFont="1" applyFill="1" applyAlignment="1">
      <alignment wrapText="1"/>
    </xf>
    <xf numFmtId="49" fontId="29" fillId="4" borderId="0" xfId="5" applyNumberFormat="1" applyFont="1" applyFill="1" applyAlignment="1">
      <alignment vertical="top" wrapText="1"/>
    </xf>
    <xf numFmtId="0" fontId="4" fillId="0" borderId="0" xfId="4"/>
    <xf numFmtId="168" fontId="4" fillId="0" borderId="0" xfId="4" applyNumberFormat="1" applyAlignment="1">
      <alignment horizontal="right"/>
    </xf>
    <xf numFmtId="0" fontId="4" fillId="4" borderId="0" xfId="4" applyFill="1"/>
    <xf numFmtId="0" fontId="4" fillId="4" borderId="0" xfId="4" applyFill="1" applyAlignment="1">
      <alignment horizontal="center"/>
    </xf>
    <xf numFmtId="0" fontId="4" fillId="0" borderId="54" xfId="4" applyBorder="1"/>
    <xf numFmtId="0" fontId="4" fillId="0" borderId="55" xfId="4" applyBorder="1"/>
    <xf numFmtId="0" fontId="4" fillId="0" borderId="31" xfId="4" applyBorder="1"/>
    <xf numFmtId="0" fontId="4" fillId="0" borderId="1" xfId="4" applyBorder="1" applyAlignment="1">
      <alignment horizontal="center"/>
    </xf>
    <xf numFmtId="0" fontId="0" fillId="0" borderId="0" xfId="4" applyFont="1" applyAlignment="1">
      <alignment wrapText="1"/>
    </xf>
    <xf numFmtId="0" fontId="4" fillId="0" borderId="0" xfId="4" applyAlignment="1">
      <alignment wrapText="1"/>
    </xf>
    <xf numFmtId="0" fontId="4" fillId="0" borderId="31" xfId="4" applyBorder="1" applyAlignment="1">
      <alignment horizontal="center" vertical="center"/>
    </xf>
    <xf numFmtId="0" fontId="0" fillId="0" borderId="31" xfId="4" applyFont="1" applyBorder="1"/>
    <xf numFmtId="0" fontId="4" fillId="0" borderId="66" xfId="4" applyBorder="1"/>
    <xf numFmtId="0" fontId="4" fillId="0" borderId="1" xfId="4" applyBorder="1"/>
    <xf numFmtId="168" fontId="4" fillId="0" borderId="56" xfId="4" applyNumberFormat="1" applyBorder="1" applyAlignment="1">
      <alignment horizontal="right"/>
    </xf>
    <xf numFmtId="168" fontId="2" fillId="0" borderId="0" xfId="6" applyNumberFormat="1" applyAlignment="1">
      <alignment horizontal="left"/>
    </xf>
    <xf numFmtId="168" fontId="4" fillId="0" borderId="32" xfId="4" applyNumberFormat="1" applyBorder="1" applyAlignment="1">
      <alignment horizontal="right"/>
    </xf>
    <xf numFmtId="168" fontId="2" fillId="0" borderId="32" xfId="6" applyNumberFormat="1" applyBorder="1" applyAlignment="1">
      <alignment horizontal="right"/>
    </xf>
    <xf numFmtId="168" fontId="2" fillId="0" borderId="0" xfId="6" applyNumberFormat="1" applyAlignment="1">
      <alignment horizontal="left" wrapText="1"/>
    </xf>
    <xf numFmtId="168" fontId="4" fillId="0" borderId="69" xfId="4" applyNumberFormat="1" applyBorder="1" applyAlignment="1">
      <alignment horizontal="right"/>
    </xf>
    <xf numFmtId="0" fontId="29" fillId="4" borderId="0" xfId="5" applyFont="1" applyFill="1" applyAlignment="1">
      <alignment horizontal="left"/>
    </xf>
    <xf numFmtId="0" fontId="4" fillId="0" borderId="0" xfId="4" applyAlignment="1">
      <alignment horizontal="center"/>
    </xf>
    <xf numFmtId="0" fontId="0" fillId="0" borderId="55" xfId="4" applyFont="1" applyBorder="1"/>
    <xf numFmtId="0" fontId="39" fillId="0" borderId="0" xfId="0" applyFont="1"/>
    <xf numFmtId="0" fontId="6" fillId="0" borderId="0" xfId="0" applyFont="1" applyAlignment="1">
      <alignment wrapText="1"/>
    </xf>
    <xf numFmtId="0" fontId="41" fillId="0" borderId="0" xfId="0" applyFont="1" applyAlignment="1">
      <alignment horizontal="left" wrapText="1"/>
    </xf>
    <xf numFmtId="0" fontId="41" fillId="0" borderId="0" xfId="0" applyFont="1" applyAlignment="1">
      <alignment horizontal="left"/>
    </xf>
    <xf numFmtId="0" fontId="5" fillId="6" borderId="0" xfId="0" applyFont="1" applyFill="1" applyAlignment="1">
      <alignment wrapText="1"/>
    </xf>
    <xf numFmtId="0" fontId="0" fillId="0" borderId="0" xfId="0" applyAlignment="1">
      <alignment horizontal="left" wrapText="1"/>
    </xf>
    <xf numFmtId="0" fontId="0" fillId="0" borderId="0" xfId="0" applyAlignment="1">
      <alignment horizontal="left"/>
    </xf>
    <xf numFmtId="0" fontId="0" fillId="6" borderId="0" xfId="0" applyFill="1"/>
    <xf numFmtId="49" fontId="29" fillId="4" borderId="0" xfId="0" applyNumberFormat="1" applyFont="1" applyFill="1" applyAlignment="1">
      <alignment horizontal="left" wrapText="1"/>
    </xf>
    <xf numFmtId="0" fontId="29" fillId="4" borderId="0" xfId="5" applyFont="1" applyFill="1" applyAlignment="1">
      <alignment horizontal="center" wrapText="1"/>
    </xf>
    <xf numFmtId="0" fontId="29" fillId="4" borderId="0" xfId="8" applyFont="1" applyFill="1"/>
    <xf numFmtId="49" fontId="29" fillId="4" borderId="0" xfId="8" applyNumberFormat="1" applyFont="1" applyFill="1"/>
    <xf numFmtId="49" fontId="29" fillId="4" borderId="0" xfId="8" applyNumberFormat="1" applyFont="1" applyFill="1" applyAlignment="1">
      <alignment wrapText="1"/>
    </xf>
    <xf numFmtId="49" fontId="29" fillId="4" borderId="0" xfId="8" applyNumberFormat="1" applyFont="1" applyFill="1" applyAlignment="1">
      <alignment horizontal="left" wrapText="1"/>
    </xf>
    <xf numFmtId="49" fontId="29" fillId="4" borderId="0" xfId="8" quotePrefix="1" applyNumberFormat="1" applyFont="1" applyFill="1" applyAlignment="1">
      <alignment horizontal="left"/>
    </xf>
    <xf numFmtId="49" fontId="29" fillId="4" borderId="0" xfId="8" applyNumberFormat="1" applyFont="1" applyFill="1" applyAlignment="1">
      <alignment vertical="top" wrapText="1"/>
    </xf>
    <xf numFmtId="0" fontId="29" fillId="4" borderId="0" xfId="8" applyFont="1" applyFill="1" applyAlignment="1">
      <alignment vertical="top" wrapText="1"/>
    </xf>
    <xf numFmtId="0" fontId="29" fillId="4" borderId="0" xfId="8" applyFont="1" applyFill="1" applyAlignment="1">
      <alignment vertical="top"/>
    </xf>
    <xf numFmtId="0" fontId="29" fillId="4" borderId="0" xfId="8" applyFont="1" applyFill="1" applyAlignment="1">
      <alignment wrapText="1"/>
    </xf>
    <xf numFmtId="0" fontId="29" fillId="4" borderId="0" xfId="8" applyFont="1" applyFill="1" applyAlignment="1">
      <alignment horizontal="left"/>
    </xf>
    <xf numFmtId="0" fontId="0" fillId="0" borderId="0" xfId="4" applyFont="1"/>
    <xf numFmtId="0" fontId="5" fillId="0" borderId="18" xfId="4" applyFont="1" applyBorder="1" applyAlignment="1">
      <alignment wrapText="1"/>
    </xf>
    <xf numFmtId="0" fontId="6" fillId="0" borderId="14" xfId="0" applyFont="1" applyBorder="1" applyAlignment="1">
      <alignment horizontal="left" wrapText="1"/>
    </xf>
    <xf numFmtId="0" fontId="16" fillId="0" borderId="62" xfId="0" applyFont="1" applyBorder="1" applyAlignment="1">
      <alignment horizontal="center" vertical="center" wrapText="1"/>
    </xf>
    <xf numFmtId="0" fontId="6" fillId="0" borderId="12" xfId="1" applyNumberFormat="1" applyFont="1" applyFill="1" applyBorder="1" applyAlignment="1">
      <alignment horizontal="left" vertical="center" wrapText="1"/>
    </xf>
    <xf numFmtId="0" fontId="6" fillId="0" borderId="23" xfId="0" applyFont="1" applyBorder="1" applyAlignment="1">
      <alignment horizontal="left" vertical="center" wrapText="1"/>
    </xf>
    <xf numFmtId="0" fontId="12" fillId="0" borderId="23" xfId="0" applyFont="1" applyBorder="1" applyAlignment="1">
      <alignment horizontal="left" vertical="center" wrapText="1"/>
    </xf>
    <xf numFmtId="0" fontId="6" fillId="0" borderId="14" xfId="0" applyFont="1" applyBorder="1" applyAlignment="1">
      <alignment horizontal="left" vertical="center" wrapText="1"/>
    </xf>
    <xf numFmtId="0" fontId="16" fillId="5" borderId="14" xfId="0" applyFont="1" applyFill="1" applyBorder="1" applyAlignment="1">
      <alignment horizontal="left" wrapText="1"/>
    </xf>
    <xf numFmtId="0" fontId="16" fillId="0" borderId="30" xfId="0" applyFont="1" applyBorder="1" applyAlignment="1">
      <alignment horizontal="center" vertical="center" wrapText="1"/>
    </xf>
    <xf numFmtId="0" fontId="5" fillId="0" borderId="14" xfId="0" applyFont="1" applyBorder="1" applyAlignment="1">
      <alignment horizontal="left" wrapText="1"/>
    </xf>
    <xf numFmtId="0" fontId="5" fillId="0" borderId="30" xfId="0" applyFont="1" applyBorder="1" applyAlignment="1">
      <alignment horizontal="left" wrapText="1"/>
    </xf>
    <xf numFmtId="0" fontId="5" fillId="0" borderId="1" xfId="0" applyFont="1" applyBorder="1" applyAlignment="1">
      <alignment horizontal="left" wrapText="1"/>
    </xf>
    <xf numFmtId="14" fontId="5" fillId="0" borderId="2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5" fillId="0" borderId="8" xfId="1" quotePrefix="1" applyNumberFormat="1" applyFont="1" applyBorder="1" applyAlignment="1">
      <alignment horizontal="left" vertical="center" wrapText="1"/>
    </xf>
    <xf numFmtId="0" fontId="5" fillId="0" borderId="14" xfId="0" applyFont="1" applyBorder="1" applyAlignment="1">
      <alignment wrapText="1"/>
    </xf>
    <xf numFmtId="169" fontId="5" fillId="0" borderId="42" xfId="1" applyNumberFormat="1" applyFont="1" applyBorder="1" applyAlignment="1">
      <alignment wrapText="1"/>
    </xf>
    <xf numFmtId="0" fontId="5" fillId="0" borderId="46" xfId="0" applyFont="1" applyBorder="1" applyAlignment="1">
      <alignment horizontal="center" wrapText="1"/>
    </xf>
    <xf numFmtId="0" fontId="5" fillId="0" borderId="0" xfId="0" applyFont="1" applyAlignment="1">
      <alignment horizontal="center" wrapText="1"/>
    </xf>
    <xf numFmtId="164" fontId="5" fillId="0" borderId="44" xfId="1" applyFont="1" applyBorder="1" applyAlignment="1">
      <alignment horizontal="center" wrapText="1"/>
    </xf>
    <xf numFmtId="0" fontId="5" fillId="0" borderId="31"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5" fillId="0" borderId="32" xfId="0" applyFont="1" applyBorder="1" applyAlignment="1">
      <alignment horizontal="center" wrapText="1"/>
    </xf>
    <xf numFmtId="0" fontId="6" fillId="0" borderId="0" xfId="0" applyFont="1" applyAlignment="1">
      <alignment horizontal="center" wrapText="1"/>
    </xf>
    <xf numFmtId="49" fontId="5" fillId="0" borderId="9" xfId="2" applyNumberFormat="1" applyFont="1" applyBorder="1" applyAlignment="1">
      <alignment horizontal="left" wrapText="1"/>
    </xf>
    <xf numFmtId="49" fontId="5" fillId="0" borderId="8" xfId="0" applyNumberFormat="1" applyFont="1" applyBorder="1" applyAlignment="1">
      <alignment horizontal="left" wrapText="1"/>
    </xf>
    <xf numFmtId="49" fontId="5" fillId="0" borderId="9" xfId="0" applyNumberFormat="1" applyFont="1" applyBorder="1" applyAlignment="1">
      <alignment horizontal="left" wrapText="1"/>
    </xf>
    <xf numFmtId="0" fontId="5" fillId="0" borderId="8" xfId="1" applyNumberFormat="1" applyFont="1" applyFill="1" applyBorder="1" applyAlignment="1">
      <alignment horizontal="left" vertical="center"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0" fontId="5" fillId="0" borderId="1" xfId="0" applyFont="1" applyBorder="1" applyAlignment="1">
      <alignment horizontal="center"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49" fontId="5" fillId="0" borderId="17" xfId="0" applyNumberFormat="1" applyFont="1" applyBorder="1" applyAlignment="1">
      <alignment wrapText="1"/>
    </xf>
    <xf numFmtId="49" fontId="5" fillId="0" borderId="15" xfId="1" applyNumberFormat="1" applyFont="1" applyBorder="1" applyAlignment="1">
      <alignment horizontal="left" wrapText="1"/>
    </xf>
    <xf numFmtId="49" fontId="5" fillId="0" borderId="8" xfId="1" applyNumberFormat="1" applyFont="1" applyBorder="1" applyAlignment="1">
      <alignment horizontal="left" wrapText="1"/>
    </xf>
    <xf numFmtId="49" fontId="5" fillId="0" borderId="12" xfId="1" applyNumberFormat="1" applyFont="1" applyBorder="1" applyAlignment="1">
      <alignment wrapText="1"/>
    </xf>
    <xf numFmtId="49" fontId="6" fillId="0" borderId="12" xfId="0" applyNumberFormat="1" applyFont="1" applyBorder="1" applyAlignment="1">
      <alignment horizontal="left" wrapText="1"/>
    </xf>
    <xf numFmtId="49" fontId="6" fillId="0" borderId="8" xfId="1" applyNumberFormat="1" applyFont="1" applyBorder="1" applyAlignment="1">
      <alignment horizontal="left" wrapText="1"/>
    </xf>
    <xf numFmtId="49" fontId="5" fillId="0" borderId="8" xfId="1" applyNumberFormat="1" applyFont="1" applyBorder="1" applyAlignment="1">
      <alignment wrapText="1"/>
    </xf>
    <xf numFmtId="49" fontId="5" fillId="0" borderId="9" xfId="2" applyNumberFormat="1" applyFont="1" applyBorder="1" applyAlignment="1">
      <alignment wrapText="1"/>
    </xf>
    <xf numFmtId="49" fontId="5" fillId="0" borderId="6" xfId="0" applyNumberFormat="1" applyFont="1" applyBorder="1" applyAlignment="1">
      <alignment wrapText="1"/>
    </xf>
    <xf numFmtId="49" fontId="5" fillId="0" borderId="22" xfId="1" applyNumberFormat="1" applyFont="1" applyBorder="1" applyAlignment="1">
      <alignment horizontal="left" wrapText="1"/>
    </xf>
    <xf numFmtId="49" fontId="5" fillId="0" borderId="22" xfId="1" applyNumberFormat="1" applyFont="1" applyBorder="1" applyAlignment="1">
      <alignment wrapText="1"/>
    </xf>
    <xf numFmtId="0" fontId="17" fillId="0" borderId="0" xfId="0" applyFont="1" applyAlignment="1">
      <alignment wrapText="1"/>
    </xf>
    <xf numFmtId="0" fontId="6" fillId="0" borderId="14" xfId="1" applyNumberFormat="1" applyFont="1" applyFill="1" applyBorder="1" applyAlignment="1">
      <alignment horizontal="left" vertical="center" wrapText="1"/>
    </xf>
    <xf numFmtId="0" fontId="11" fillId="0" borderId="0" xfId="0" applyFont="1" applyAlignment="1">
      <alignment vertical="center" wrapText="1"/>
    </xf>
    <xf numFmtId="0" fontId="12" fillId="0" borderId="14" xfId="0" applyFont="1" applyBorder="1" applyAlignment="1">
      <alignment vertical="center" wrapText="1"/>
    </xf>
    <xf numFmtId="0" fontId="18" fillId="0" borderId="0" xfId="0" applyFont="1" applyAlignment="1">
      <alignment wrapText="1"/>
    </xf>
    <xf numFmtId="0" fontId="6" fillId="0" borderId="14" xfId="0" applyFont="1" applyBorder="1" applyAlignment="1">
      <alignment horizontal="center" vertical="center" wrapText="1"/>
    </xf>
    <xf numFmtId="0" fontId="7" fillId="0" borderId="0" xfId="0" applyFont="1" applyAlignment="1">
      <alignment vertical="center" wrapText="1"/>
    </xf>
    <xf numFmtId="0" fontId="10" fillId="0" borderId="31" xfId="0" applyFont="1" applyBorder="1" applyAlignment="1">
      <alignment wrapText="1"/>
    </xf>
    <xf numFmtId="0" fontId="10" fillId="0" borderId="0" xfId="0" applyFont="1" applyAlignment="1">
      <alignment vertical="center" wrapText="1"/>
    </xf>
    <xf numFmtId="164" fontId="20" fillId="0" borderId="42" xfId="1" applyFont="1" applyBorder="1" applyAlignment="1">
      <alignment horizontal="center" vertical="center" wrapText="1"/>
    </xf>
    <xf numFmtId="0" fontId="21" fillId="0" borderId="0" xfId="0" applyFont="1" applyAlignment="1">
      <alignment wrapText="1"/>
    </xf>
    <xf numFmtId="0" fontId="6" fillId="2" borderId="12" xfId="0" applyFont="1" applyFill="1" applyBorder="1" applyAlignment="1">
      <alignment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vertical="center" wrapText="1"/>
    </xf>
    <xf numFmtId="0" fontId="22" fillId="0" borderId="0" xfId="0" applyFont="1" applyAlignment="1">
      <alignment vertical="center" wrapText="1"/>
    </xf>
    <xf numFmtId="0" fontId="19" fillId="0" borderId="41" xfId="0" applyFont="1" applyBorder="1" applyAlignment="1">
      <alignment horizontal="center" wrapText="1"/>
    </xf>
    <xf numFmtId="0" fontId="26" fillId="0" borderId="41" xfId="0" applyFont="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164" fontId="5" fillId="0" borderId="7" xfId="1" applyFont="1" applyBorder="1" applyAlignment="1">
      <alignment wrapText="1"/>
    </xf>
    <xf numFmtId="0" fontId="6" fillId="2" borderId="8" xfId="0" applyFont="1" applyFill="1" applyBorder="1" applyAlignment="1">
      <alignment horizontal="left" vertical="center" wrapText="1"/>
    </xf>
    <xf numFmtId="0" fontId="6" fillId="2" borderId="38" xfId="0" applyFont="1" applyFill="1" applyBorder="1" applyAlignment="1">
      <alignment vertical="center" wrapText="1"/>
    </xf>
    <xf numFmtId="0" fontId="6" fillId="2" borderId="39" xfId="0" applyFont="1" applyFill="1" applyBorder="1" applyAlignment="1">
      <alignment vertical="center" wrapText="1"/>
    </xf>
    <xf numFmtId="0" fontId="5" fillId="0" borderId="43" xfId="0" applyFont="1" applyBorder="1" applyAlignment="1">
      <alignment horizontal="center" wrapText="1"/>
    </xf>
    <xf numFmtId="164" fontId="5" fillId="0" borderId="32" xfId="1" applyFont="1" applyBorder="1" applyAlignment="1">
      <alignment wrapText="1"/>
    </xf>
    <xf numFmtId="0" fontId="6" fillId="0" borderId="18" xfId="0" applyFont="1" applyBorder="1" applyAlignment="1">
      <alignment horizontal="center" vertical="center" wrapText="1"/>
    </xf>
    <xf numFmtId="0" fontId="5" fillId="0" borderId="41" xfId="0" applyFont="1" applyBorder="1" applyAlignment="1">
      <alignment horizontal="center" vertical="center" wrapText="1"/>
    </xf>
    <xf numFmtId="0" fontId="12" fillId="0" borderId="18" xfId="0" applyFont="1" applyBorder="1" applyAlignment="1">
      <alignment horizontal="left" wrapText="1"/>
    </xf>
    <xf numFmtId="165" fontId="6" fillId="0" borderId="18" xfId="2" applyNumberFormat="1" applyFont="1" applyBorder="1" applyAlignment="1">
      <alignment wrapText="1"/>
    </xf>
    <xf numFmtId="165" fontId="5" fillId="0" borderId="41" xfId="2" applyNumberFormat="1" applyFont="1" applyBorder="1" applyAlignment="1">
      <alignment horizontal="center" wrapText="1"/>
    </xf>
    <xf numFmtId="0" fontId="12" fillId="0" borderId="18" xfId="0" applyFont="1" applyBorder="1" applyAlignment="1">
      <alignment wrapText="1"/>
    </xf>
    <xf numFmtId="166" fontId="5" fillId="0" borderId="25" xfId="1" applyNumberFormat="1" applyFont="1" applyBorder="1" applyAlignment="1">
      <alignment wrapText="1"/>
    </xf>
    <xf numFmtId="166" fontId="5" fillId="0" borderId="42" xfId="1" applyNumberFormat="1" applyFont="1" applyBorder="1" applyAlignment="1">
      <alignment wrapText="1"/>
    </xf>
    <xf numFmtId="164" fontId="5" fillId="0" borderId="45" xfId="1" applyFont="1" applyBorder="1" applyAlignment="1">
      <alignment horizontal="center" wrapText="1"/>
    </xf>
    <xf numFmtId="0" fontId="5" fillId="0" borderId="18" xfId="0" quotePrefix="1" applyFont="1" applyBorder="1" applyAlignment="1">
      <alignment wrapText="1"/>
    </xf>
    <xf numFmtId="164" fontId="6" fillId="0" borderId="7" xfId="1" applyFont="1" applyBorder="1" applyAlignment="1">
      <alignment wrapText="1"/>
    </xf>
    <xf numFmtId="0" fontId="6" fillId="0" borderId="18" xfId="0" applyFont="1" applyBorder="1" applyAlignment="1">
      <alignment horizontal="center" wrapText="1"/>
    </xf>
    <xf numFmtId="164" fontId="6" fillId="0" borderId="41" xfId="0" applyNumberFormat="1" applyFont="1" applyBorder="1" applyAlignment="1">
      <alignment horizontal="center" wrapText="1"/>
    </xf>
    <xf numFmtId="167" fontId="26" fillId="0" borderId="41" xfId="0" applyNumberFormat="1" applyFont="1" applyBorder="1" applyAlignment="1">
      <alignment horizontal="center" wrapText="1"/>
    </xf>
    <xf numFmtId="0" fontId="30" fillId="0" borderId="0" xfId="0" applyFont="1" applyAlignment="1">
      <alignment wrapText="1"/>
    </xf>
    <xf numFmtId="0" fontId="5" fillId="0" borderId="42" xfId="0" applyFont="1" applyBorder="1" applyAlignment="1">
      <alignment wrapText="1"/>
    </xf>
    <xf numFmtId="164" fontId="5" fillId="0" borderId="44" xfId="1" applyFont="1" applyBorder="1" applyAlignment="1">
      <alignment wrapText="1"/>
    </xf>
    <xf numFmtId="164" fontId="5" fillId="0" borderId="25" xfId="0" applyNumberFormat="1" applyFont="1" applyBorder="1" applyAlignment="1">
      <alignment wrapText="1"/>
    </xf>
    <xf numFmtId="0" fontId="6" fillId="0" borderId="41" xfId="4" applyFont="1" applyBorder="1" applyAlignment="1">
      <alignment horizontal="center" wrapText="1"/>
    </xf>
    <xf numFmtId="164" fontId="6" fillId="0" borderId="48" xfId="7" applyFont="1" applyBorder="1" applyAlignment="1">
      <alignment wrapText="1"/>
    </xf>
    <xf numFmtId="0" fontId="5" fillId="0" borderId="41" xfId="4" applyFont="1" applyBorder="1" applyAlignment="1">
      <alignment horizontal="center" wrapText="1"/>
    </xf>
    <xf numFmtId="164" fontId="5" fillId="0" borderId="42" xfId="7" applyFont="1" applyBorder="1" applyAlignment="1">
      <alignment wrapText="1"/>
    </xf>
    <xf numFmtId="164" fontId="6" fillId="0" borderId="32" xfId="1" applyFont="1" applyBorder="1" applyAlignment="1">
      <alignment wrapText="1"/>
    </xf>
    <xf numFmtId="164" fontId="6" fillId="0" borderId="28" xfId="1" applyFont="1" applyBorder="1" applyAlignment="1">
      <alignment wrapText="1"/>
    </xf>
    <xf numFmtId="0" fontId="5" fillId="0" borderId="42" xfId="0" applyFont="1" applyBorder="1" applyAlignment="1">
      <alignment horizontal="right" wrapText="1"/>
    </xf>
    <xf numFmtId="0" fontId="6" fillId="0" borderId="42" xfId="0" applyFont="1" applyBorder="1" applyAlignment="1">
      <alignment horizontal="center" wrapText="1"/>
    </xf>
    <xf numFmtId="0" fontId="7" fillId="0" borderId="0" xfId="0" applyFont="1" applyAlignment="1">
      <alignment horizontal="left" vertical="center" wrapText="1"/>
    </xf>
    <xf numFmtId="0" fontId="5" fillId="0" borderId="42" xfId="0" applyFont="1" applyBorder="1" applyAlignment="1">
      <alignment horizontal="center" wrapText="1"/>
    </xf>
    <xf numFmtId="0" fontId="6" fillId="0" borderId="41" xfId="0" applyFont="1" applyBorder="1" applyAlignment="1">
      <alignment horizontal="left" vertical="top" wrapText="1"/>
    </xf>
    <xf numFmtId="0" fontId="31" fillId="0" borderId="0" xfId="0" applyFont="1" applyAlignment="1">
      <alignment wrapText="1"/>
    </xf>
    <xf numFmtId="164" fontId="5" fillId="0" borderId="41" xfId="1" applyFont="1" applyFill="1" applyBorder="1" applyAlignment="1">
      <alignment horizontal="center" wrapText="1"/>
    </xf>
    <xf numFmtId="165" fontId="5" fillId="0" borderId="42" xfId="2" applyNumberFormat="1" applyFont="1" applyFill="1" applyBorder="1" applyAlignment="1">
      <alignment wrapText="1"/>
    </xf>
    <xf numFmtId="164" fontId="5" fillId="0" borderId="23" xfId="1" applyFont="1" applyBorder="1" applyAlignment="1">
      <alignment horizontal="center" wrapText="1"/>
    </xf>
    <xf numFmtId="165" fontId="5" fillId="0" borderId="7" xfId="2" applyNumberFormat="1" applyFont="1" applyBorder="1" applyAlignment="1">
      <alignment wrapText="1"/>
    </xf>
    <xf numFmtId="0" fontId="6" fillId="0" borderId="18" xfId="0" applyFont="1" applyBorder="1" applyAlignment="1">
      <alignment horizontal="left" wrapText="1"/>
    </xf>
    <xf numFmtId="0" fontId="5" fillId="3" borderId="41" xfId="0" applyFont="1" applyFill="1" applyBorder="1" applyAlignment="1">
      <alignment horizontal="center" wrapText="1"/>
    </xf>
    <xf numFmtId="0" fontId="16" fillId="0" borderId="18" xfId="0" applyFont="1" applyBorder="1" applyAlignment="1">
      <alignment horizontal="left" wrapText="1"/>
    </xf>
    <xf numFmtId="0" fontId="16" fillId="0" borderId="41" xfId="0" applyFont="1" applyBorder="1" applyAlignment="1">
      <alignment horizontal="center" wrapText="1"/>
    </xf>
    <xf numFmtId="0" fontId="6" fillId="0" borderId="5" xfId="0" applyFont="1" applyBorder="1" applyAlignment="1">
      <alignment wrapText="1"/>
    </xf>
    <xf numFmtId="0" fontId="32" fillId="0" borderId="6" xfId="0" applyFont="1" applyBorder="1" applyAlignment="1">
      <alignment wrapText="1"/>
    </xf>
    <xf numFmtId="167" fontId="5" fillId="0" borderId="42" xfId="1" applyNumberFormat="1" applyFont="1" applyBorder="1" applyAlignment="1">
      <alignment wrapText="1"/>
    </xf>
    <xf numFmtId="2" fontId="5" fillId="0" borderId="41" xfId="0" applyNumberFormat="1" applyFont="1" applyBorder="1" applyAlignment="1">
      <alignment wrapText="1"/>
    </xf>
    <xf numFmtId="0" fontId="5" fillId="0" borderId="41" xfId="1" applyNumberFormat="1" applyFont="1" applyBorder="1" applyAlignment="1">
      <alignment horizontal="center" wrapText="1"/>
    </xf>
    <xf numFmtId="164" fontId="5" fillId="0" borderId="32" xfId="1" applyFont="1" applyBorder="1" applyAlignment="1">
      <alignment horizontal="right" wrapText="1"/>
    </xf>
    <xf numFmtId="0" fontId="6" fillId="0" borderId="31" xfId="0" applyFont="1" applyBorder="1" applyAlignment="1">
      <alignment wrapText="1"/>
    </xf>
    <xf numFmtId="164" fontId="5" fillId="0" borderId="42" xfId="1" applyFont="1" applyFill="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31" xfId="0" applyFont="1" applyFill="1" applyBorder="1" applyAlignment="1">
      <alignment vertical="center" wrapText="1"/>
    </xf>
    <xf numFmtId="0" fontId="6" fillId="2" borderId="0" xfId="0" applyFont="1" applyFill="1" applyAlignment="1">
      <alignment vertical="center" wrapText="1"/>
    </xf>
    <xf numFmtId="0" fontId="12" fillId="0" borderId="5" xfId="0" applyFont="1" applyBorder="1" applyAlignment="1">
      <alignment horizontal="left" vertical="top" wrapText="1"/>
    </xf>
    <xf numFmtId="0" fontId="6" fillId="0" borderId="6" xfId="0" applyFont="1" applyBorder="1" applyAlignment="1">
      <alignment horizontal="left" vertical="top" wrapText="1"/>
    </xf>
    <xf numFmtId="0" fontId="26" fillId="0" borderId="42" xfId="0" applyFont="1" applyBorder="1" applyAlignment="1">
      <alignment wrapText="1"/>
    </xf>
    <xf numFmtId="0" fontId="34" fillId="0" borderId="31" xfId="0" applyFont="1" applyBorder="1" applyAlignment="1">
      <alignment wrapText="1"/>
    </xf>
    <xf numFmtId="0" fontId="34" fillId="0" borderId="45" xfId="0" applyFont="1" applyBorder="1" applyAlignment="1">
      <alignment horizontal="center" wrapText="1"/>
    </xf>
    <xf numFmtId="164" fontId="34" fillId="0" borderId="32" xfId="1" applyFont="1" applyBorder="1" applyAlignment="1">
      <alignment horizontal="center" wrapText="1"/>
    </xf>
    <xf numFmtId="0" fontId="35" fillId="0" borderId="0" xfId="0" applyFont="1" applyAlignment="1">
      <alignment wrapText="1"/>
    </xf>
    <xf numFmtId="0" fontId="34" fillId="0" borderId="41" xfId="0" applyFont="1" applyBorder="1" applyAlignment="1">
      <alignment horizontal="center" wrapText="1"/>
    </xf>
    <xf numFmtId="164" fontId="34" fillId="0" borderId="48" xfId="1" applyFont="1" applyBorder="1" applyAlignment="1">
      <alignment horizontal="center" wrapText="1"/>
    </xf>
    <xf numFmtId="0" fontId="5" fillId="0" borderId="41" xfId="0" applyFont="1" applyBorder="1" applyAlignment="1">
      <alignment horizontal="left" wrapText="1"/>
    </xf>
    <xf numFmtId="0" fontId="5" fillId="0" borderId="31" xfId="4" applyFont="1" applyBorder="1" applyAlignment="1">
      <alignment horizontal="left" wrapText="1"/>
    </xf>
    <xf numFmtId="0" fontId="5" fillId="0" borderId="49" xfId="0" applyFont="1" applyBorder="1" applyAlignment="1">
      <alignment wrapText="1"/>
    </xf>
    <xf numFmtId="0" fontId="6" fillId="4" borderId="54" xfId="0" applyFont="1" applyFill="1" applyBorder="1" applyAlignment="1">
      <alignment wrapText="1"/>
    </xf>
    <xf numFmtId="0" fontId="6" fillId="4" borderId="55" xfId="0" applyFont="1" applyFill="1" applyBorder="1" applyAlignment="1">
      <alignment horizontal="center" wrapText="1"/>
    </xf>
    <xf numFmtId="164" fontId="5" fillId="4" borderId="55" xfId="1" applyFont="1" applyFill="1" applyBorder="1" applyAlignment="1">
      <alignment wrapText="1"/>
    </xf>
    <xf numFmtId="165" fontId="5" fillId="4" borderId="55" xfId="2" applyNumberFormat="1" applyFont="1" applyFill="1" applyBorder="1" applyAlignment="1">
      <alignment horizontal="center" wrapText="1"/>
    </xf>
    <xf numFmtId="0" fontId="5" fillId="4" borderId="55" xfId="0" applyFont="1" applyFill="1" applyBorder="1" applyAlignment="1">
      <alignment wrapText="1"/>
    </xf>
    <xf numFmtId="164" fontId="6" fillId="4" borderId="56" xfId="1" applyFont="1" applyFill="1" applyBorder="1" applyAlignment="1">
      <alignment wrapText="1"/>
    </xf>
    <xf numFmtId="0" fontId="6" fillId="4" borderId="31" xfId="0" applyFont="1" applyFill="1" applyBorder="1" applyAlignment="1">
      <alignment wrapText="1"/>
    </xf>
    <xf numFmtId="0" fontId="5" fillId="4" borderId="0" xfId="0" applyFont="1" applyFill="1" applyAlignment="1">
      <alignment horizontal="center" wrapText="1"/>
    </xf>
    <xf numFmtId="164" fontId="5" fillId="4" borderId="0" xfId="1" applyFont="1" applyFill="1" applyBorder="1" applyAlignment="1">
      <alignment wrapText="1"/>
    </xf>
    <xf numFmtId="165" fontId="5" fillId="4" borderId="0" xfId="2" applyNumberFormat="1" applyFont="1" applyFill="1" applyBorder="1" applyAlignment="1">
      <alignment horizontal="center" wrapText="1"/>
    </xf>
    <xf numFmtId="0" fontId="5" fillId="4" borderId="0" xfId="0" applyFont="1" applyFill="1" applyAlignment="1">
      <alignment wrapText="1"/>
    </xf>
    <xf numFmtId="164" fontId="6" fillId="4" borderId="32" xfId="1" applyFont="1" applyFill="1" applyBorder="1" applyAlignment="1">
      <alignment wrapText="1"/>
    </xf>
    <xf numFmtId="0" fontId="6" fillId="4" borderId="0" xfId="0" applyFont="1" applyFill="1" applyAlignment="1">
      <alignment horizontal="center" wrapText="1"/>
    </xf>
    <xf numFmtId="164" fontId="6" fillId="4" borderId="0" xfId="0" applyNumberFormat="1" applyFont="1" applyFill="1" applyAlignment="1">
      <alignment wrapText="1"/>
    </xf>
    <xf numFmtId="164" fontId="6" fillId="4" borderId="21" xfId="1" applyFont="1" applyFill="1" applyBorder="1" applyAlignment="1">
      <alignment wrapText="1"/>
    </xf>
    <xf numFmtId="165" fontId="6" fillId="4" borderId="0" xfId="2" applyNumberFormat="1" applyFont="1" applyFill="1" applyBorder="1" applyAlignment="1">
      <alignment horizontal="center" wrapText="1"/>
    </xf>
    <xf numFmtId="0" fontId="5" fillId="0" borderId="31" xfId="4" applyFont="1" applyBorder="1" applyAlignment="1">
      <alignment wrapText="1"/>
    </xf>
    <xf numFmtId="0" fontId="5" fillId="0" borderId="0" xfId="4" applyFont="1" applyAlignment="1">
      <alignment horizontal="center" wrapText="1"/>
    </xf>
    <xf numFmtId="0" fontId="5" fillId="0" borderId="0" xfId="4" applyFont="1" applyAlignment="1">
      <alignment wrapText="1"/>
    </xf>
    <xf numFmtId="0" fontId="5" fillId="0" borderId="32" xfId="4" applyFont="1" applyBorder="1" applyAlignment="1">
      <alignment wrapText="1"/>
    </xf>
    <xf numFmtId="0" fontId="7" fillId="0" borderId="0" xfId="0" applyFont="1" applyAlignment="1">
      <alignment horizontal="center" wrapText="1"/>
    </xf>
    <xf numFmtId="164" fontId="7" fillId="0" borderId="0" xfId="1" applyFont="1" applyAlignment="1">
      <alignment wrapText="1"/>
    </xf>
    <xf numFmtId="165" fontId="7" fillId="0" borderId="0" xfId="2" applyNumberFormat="1" applyFont="1" applyAlignment="1">
      <alignment horizontal="center" wrapText="1"/>
    </xf>
    <xf numFmtId="0" fontId="29" fillId="4" borderId="0" xfId="5" applyFont="1" applyFill="1" applyAlignment="1">
      <alignment horizontal="right"/>
    </xf>
    <xf numFmtId="49" fontId="37" fillId="4" borderId="0" xfId="5" applyNumberFormat="1" applyFont="1" applyFill="1"/>
    <xf numFmtId="0" fontId="29" fillId="4" borderId="0" xfId="5" applyFont="1" applyFill="1" applyAlignment="1">
      <alignment horizontal="left" vertical="top"/>
    </xf>
    <xf numFmtId="0" fontId="29" fillId="4" borderId="0" xfId="8" applyFont="1" applyFill="1" applyAlignment="1">
      <alignment horizontal="left" vertical="top"/>
    </xf>
    <xf numFmtId="49" fontId="38" fillId="4" borderId="0" xfId="8" applyNumberFormat="1" applyFont="1" applyFill="1" applyAlignment="1">
      <alignment horizontal="center"/>
    </xf>
    <xf numFmtId="49" fontId="38" fillId="4" borderId="0" xfId="8" applyNumberFormat="1" applyFont="1" applyFill="1" applyAlignment="1">
      <alignment wrapText="1"/>
    </xf>
    <xf numFmtId="49" fontId="29" fillId="4" borderId="0" xfId="8" applyNumberFormat="1" applyFont="1" applyFill="1" applyAlignment="1">
      <alignment vertical="top"/>
    </xf>
    <xf numFmtId="49" fontId="29" fillId="4" borderId="0" xfId="8" applyNumberFormat="1" applyFont="1" applyFill="1" applyAlignment="1">
      <alignment horizontal="left" vertical="top"/>
    </xf>
    <xf numFmtId="49" fontId="29" fillId="4" borderId="0" xfId="8" applyNumberFormat="1" applyFont="1" applyFill="1" applyAlignment="1">
      <alignment horizontal="left" vertical="top" wrapText="1"/>
    </xf>
    <xf numFmtId="49" fontId="29" fillId="4" borderId="0" xfId="8" applyNumberFormat="1" applyFont="1" applyFill="1" applyAlignment="1">
      <alignment horizontal="center" vertical="top"/>
    </xf>
    <xf numFmtId="0" fontId="29" fillId="4" borderId="39" xfId="8" applyFont="1" applyFill="1" applyBorder="1" applyAlignment="1">
      <alignment horizontal="left"/>
    </xf>
    <xf numFmtId="0" fontId="29" fillId="4" borderId="0" xfId="5" applyFont="1" applyFill="1" applyAlignment="1">
      <alignment horizontal="center" vertical="top"/>
    </xf>
    <xf numFmtId="0" fontId="29" fillId="4" borderId="0" xfId="5" applyFont="1" applyFill="1" applyAlignment="1">
      <alignment wrapText="1"/>
    </xf>
    <xf numFmtId="49" fontId="37" fillId="4" borderId="0" xfId="8" applyNumberFormat="1" applyFont="1" applyFill="1"/>
    <xf numFmtId="0" fontId="29" fillId="4" borderId="27" xfId="8" applyFont="1" applyFill="1" applyBorder="1"/>
    <xf numFmtId="49" fontId="5" fillId="0" borderId="0" xfId="0" applyNumberFormat="1" applyFont="1" applyAlignment="1">
      <alignment wrapText="1"/>
    </xf>
    <xf numFmtId="49" fontId="5" fillId="0" borderId="0" xfId="0" applyNumberFormat="1" applyFont="1" applyAlignment="1">
      <alignment horizontal="left" wrapText="1"/>
    </xf>
    <xf numFmtId="0" fontId="14" fillId="0" borderId="0" xfId="3"/>
    <xf numFmtId="49" fontId="39" fillId="0" borderId="0" xfId="0" applyNumberFormat="1" applyFont="1"/>
    <xf numFmtId="0" fontId="14" fillId="0" borderId="0" xfId="3" applyAlignment="1">
      <alignment wrapText="1"/>
    </xf>
    <xf numFmtId="0" fontId="4" fillId="0" borderId="66" xfId="4" applyBorder="1" applyAlignment="1">
      <alignment horizontal="center"/>
    </xf>
    <xf numFmtId="0" fontId="4" fillId="0" borderId="1" xfId="4" applyBorder="1" applyAlignment="1">
      <alignment horizontal="center"/>
    </xf>
    <xf numFmtId="0" fontId="40" fillId="0" borderId="1" xfId="4" applyFont="1" applyBorder="1" applyAlignment="1">
      <alignment horizontal="center"/>
    </xf>
    <xf numFmtId="0" fontId="4" fillId="0" borderId="55" xfId="4" applyBorder="1" applyAlignment="1" applyProtection="1">
      <alignment horizontal="center"/>
      <protection locked="0"/>
    </xf>
    <xf numFmtId="0" fontId="0" fillId="0" borderId="0" xfId="4" applyFont="1" applyAlignment="1">
      <alignment horizontal="center"/>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5" fillId="2" borderId="31" xfId="0" applyFont="1" applyFill="1" applyBorder="1" applyAlignment="1">
      <alignment horizontal="left" vertical="top" wrapText="1"/>
    </xf>
    <xf numFmtId="0" fontId="5" fillId="2" borderId="0" xfId="0" applyFont="1" applyFill="1" applyAlignment="1">
      <alignment horizontal="left" vertical="top" wrapText="1"/>
    </xf>
    <xf numFmtId="0" fontId="5" fillId="2" borderId="39" xfId="0" applyFont="1" applyFill="1" applyBorder="1" applyAlignment="1">
      <alignment horizontal="left" vertical="top" wrapText="1"/>
    </xf>
    <xf numFmtId="0" fontId="5" fillId="2" borderId="52" xfId="0" applyFont="1" applyFill="1" applyBorder="1" applyAlignment="1">
      <alignment horizontal="left" vertical="top" wrapText="1"/>
    </xf>
    <xf numFmtId="0" fontId="23" fillId="0" borderId="46" xfId="0" applyFont="1" applyBorder="1" applyAlignment="1">
      <alignment horizontal="center" wrapText="1"/>
    </xf>
    <xf numFmtId="0" fontId="23" fillId="0" borderId="0" xfId="0" applyFont="1" applyAlignment="1">
      <alignment horizontal="center" wrapText="1"/>
    </xf>
    <xf numFmtId="0" fontId="23" fillId="0" borderId="44" xfId="0" applyFont="1" applyBorder="1" applyAlignment="1">
      <alignment horizontal="center" wrapText="1"/>
    </xf>
    <xf numFmtId="0" fontId="5" fillId="0" borderId="46" xfId="0" applyFont="1" applyBorder="1" applyAlignment="1">
      <alignment horizontal="center" wrapText="1"/>
    </xf>
    <xf numFmtId="0" fontId="5" fillId="0" borderId="0" xfId="0" applyFont="1" applyAlignment="1">
      <alignment horizontal="center" wrapText="1"/>
    </xf>
    <xf numFmtId="0" fontId="5" fillId="0" borderId="44" xfId="0" applyFont="1" applyBorder="1" applyAlignment="1">
      <alignment horizontal="center" wrapText="1"/>
    </xf>
    <xf numFmtId="0" fontId="6" fillId="2" borderId="3" xfId="0" applyFont="1" applyFill="1" applyBorder="1" applyAlignment="1">
      <alignment horizontal="center" vertical="center" wrapText="1"/>
    </xf>
    <xf numFmtId="0" fontId="6" fillId="0" borderId="61" xfId="1" applyNumberFormat="1" applyFont="1" applyBorder="1" applyAlignment="1">
      <alignment horizontal="left" wrapText="1"/>
    </xf>
    <xf numFmtId="0" fontId="6" fillId="0" borderId="70" xfId="1" applyNumberFormat="1" applyFont="1" applyBorder="1" applyAlignment="1">
      <alignment horizontal="left" wrapText="1"/>
    </xf>
    <xf numFmtId="0" fontId="5" fillId="0" borderId="22" xfId="1" applyNumberFormat="1" applyFont="1" applyBorder="1" applyAlignment="1">
      <alignment wrapText="1"/>
    </xf>
    <xf numFmtId="0" fontId="5" fillId="0" borderId="27" xfId="1" applyNumberFormat="1" applyFont="1" applyBorder="1" applyAlignment="1">
      <alignment wrapText="1"/>
    </xf>
    <xf numFmtId="0" fontId="5" fillId="0" borderId="8" xfId="1" applyNumberFormat="1" applyFont="1" applyBorder="1" applyAlignment="1">
      <alignment wrapText="1"/>
    </xf>
    <xf numFmtId="0" fontId="5" fillId="0" borderId="14" xfId="1" applyNumberFormat="1" applyFont="1" applyBorder="1" applyAlignment="1">
      <alignment wrapText="1"/>
    </xf>
    <xf numFmtId="0" fontId="6" fillId="0" borderId="51" xfId="1" applyNumberFormat="1" applyFont="1" applyBorder="1" applyAlignment="1">
      <alignment horizontal="left" wrapText="1"/>
    </xf>
    <xf numFmtId="0" fontId="5" fillId="0" borderId="9" xfId="1" applyNumberFormat="1" applyFont="1" applyBorder="1" applyAlignment="1">
      <alignment wrapText="1"/>
    </xf>
    <xf numFmtId="49" fontId="5" fillId="0" borderId="8" xfId="1" applyNumberFormat="1" applyFont="1" applyBorder="1" applyAlignment="1">
      <alignment horizontal="center" wrapText="1"/>
    </xf>
    <xf numFmtId="49" fontId="5" fillId="0" borderId="9" xfId="1" applyNumberFormat="1" applyFont="1" applyBorder="1" applyAlignment="1">
      <alignment horizontal="center" wrapText="1"/>
    </xf>
    <xf numFmtId="0" fontId="5" fillId="0" borderId="31" xfId="0" applyFont="1" applyBorder="1" applyAlignment="1">
      <alignment horizontal="left" wrapText="1"/>
    </xf>
    <xf numFmtId="0" fontId="5" fillId="0" borderId="0" xfId="0" applyFont="1" applyAlignment="1">
      <alignment horizontal="left" wrapText="1"/>
    </xf>
    <xf numFmtId="0" fontId="5" fillId="0" borderId="44" xfId="0" applyFont="1" applyBorder="1" applyAlignment="1">
      <alignment horizontal="left" wrapText="1"/>
    </xf>
    <xf numFmtId="49" fontId="5" fillId="0" borderId="8" xfId="2" applyNumberFormat="1" applyFont="1" applyBorder="1" applyAlignment="1">
      <alignment horizontal="left" wrapText="1"/>
    </xf>
    <xf numFmtId="49" fontId="5" fillId="0" borderId="14" xfId="2" applyNumberFormat="1" applyFont="1" applyBorder="1" applyAlignment="1">
      <alignment horizontal="left" wrapText="1"/>
    </xf>
    <xf numFmtId="49" fontId="5" fillId="0" borderId="8" xfId="0" applyNumberFormat="1" applyFont="1" applyBorder="1" applyAlignment="1">
      <alignment horizontal="left" wrapText="1"/>
    </xf>
    <xf numFmtId="49" fontId="5" fillId="0" borderId="14" xfId="0" applyNumberFormat="1" applyFont="1" applyBorder="1" applyAlignment="1">
      <alignment horizontal="left" wrapText="1"/>
    </xf>
    <xf numFmtId="49" fontId="6" fillId="0" borderId="8" xfId="2" applyNumberFormat="1" applyFont="1" applyBorder="1" applyAlignment="1">
      <alignment horizontal="left" wrapText="1"/>
    </xf>
    <xf numFmtId="49" fontId="6" fillId="0" borderId="14" xfId="2" applyNumberFormat="1" applyFont="1" applyBorder="1" applyAlignment="1">
      <alignment horizontal="left" wrapText="1"/>
    </xf>
    <xf numFmtId="49" fontId="5" fillId="0" borderId="12" xfId="0" applyNumberFormat="1" applyFont="1" applyBorder="1" applyAlignment="1">
      <alignment horizontal="left" wrapText="1"/>
    </xf>
    <xf numFmtId="49" fontId="5" fillId="0" borderId="12" xfId="2" applyNumberFormat="1" applyFont="1" applyBorder="1" applyAlignment="1">
      <alignment horizontal="left" wrapText="1"/>
    </xf>
    <xf numFmtId="0" fontId="6" fillId="0" borderId="0" xfId="0" applyFont="1" applyAlignment="1">
      <alignment horizontal="left" wrapText="1"/>
    </xf>
    <xf numFmtId="0" fontId="6" fillId="0" borderId="44" xfId="0" applyFont="1" applyBorder="1" applyAlignment="1">
      <alignment horizontal="left" wrapText="1"/>
    </xf>
    <xf numFmtId="0" fontId="12" fillId="0" borderId="31" xfId="0" applyFont="1" applyBorder="1" applyAlignment="1">
      <alignment horizontal="left" vertical="top" wrapText="1"/>
    </xf>
    <xf numFmtId="0" fontId="12" fillId="0" borderId="0" xfId="0" applyFont="1" applyAlignment="1">
      <alignment horizontal="left" vertical="top" wrapText="1"/>
    </xf>
    <xf numFmtId="0" fontId="12" fillId="0" borderId="44" xfId="0" applyFont="1" applyBorder="1" applyAlignment="1">
      <alignment horizontal="left" vertical="top" wrapText="1"/>
    </xf>
    <xf numFmtId="0" fontId="5" fillId="0" borderId="31"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0" borderId="0" xfId="0" applyFont="1" applyAlignment="1">
      <alignment horizontal="left" vertical="top" wrapText="1"/>
    </xf>
    <xf numFmtId="0" fontId="6" fillId="0" borderId="44" xfId="0" applyFont="1" applyBorder="1" applyAlignment="1">
      <alignment horizontal="left" vertical="top" wrapText="1"/>
    </xf>
    <xf numFmtId="0" fontId="23" fillId="0" borderId="45" xfId="0" applyFont="1" applyBorder="1" applyAlignment="1">
      <alignment horizontal="center" wrapText="1"/>
    </xf>
    <xf numFmtId="0" fontId="5" fillId="2" borderId="26"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23" fillId="0" borderId="63" xfId="0" applyFont="1" applyBorder="1" applyAlignment="1">
      <alignment horizontal="center" wrapText="1"/>
    </xf>
    <xf numFmtId="0" fontId="23" fillId="0" borderId="39" xfId="0" applyFont="1" applyBorder="1" applyAlignment="1">
      <alignment horizontal="center" wrapText="1"/>
    </xf>
    <xf numFmtId="0" fontId="23" fillId="0" borderId="40" xfId="0" applyFont="1" applyBorder="1" applyAlignment="1">
      <alignment horizontal="center" wrapText="1"/>
    </xf>
    <xf numFmtId="0" fontId="6" fillId="0" borderId="31" xfId="0" applyFont="1" applyBorder="1" applyAlignment="1">
      <alignment horizontal="left" wrapText="1"/>
    </xf>
    <xf numFmtId="164" fontId="6" fillId="0" borderId="61" xfId="1" applyFont="1" applyBorder="1" applyAlignment="1">
      <alignment horizontal="left" vertical="center" wrapText="1"/>
    </xf>
    <xf numFmtId="164" fontId="6" fillId="0" borderId="51" xfId="1" applyFont="1" applyBorder="1" applyAlignment="1">
      <alignment horizontal="left" vertical="center" wrapText="1"/>
    </xf>
    <xf numFmtId="164" fontId="6" fillId="0" borderId="70" xfId="1" applyFont="1" applyBorder="1" applyAlignment="1">
      <alignment horizontal="left" vertical="center" wrapText="1"/>
    </xf>
    <xf numFmtId="0" fontId="5" fillId="0" borderId="27" xfId="0" applyFont="1" applyBorder="1" applyAlignment="1">
      <alignment horizontal="left" wrapText="1"/>
    </xf>
    <xf numFmtId="164" fontId="26" fillId="0" borderId="8" xfId="1" applyFont="1" applyBorder="1" applyAlignment="1">
      <alignment horizontal="center" vertical="center" wrapText="1"/>
    </xf>
    <xf numFmtId="164" fontId="26" fillId="0" borderId="9" xfId="1" applyFont="1" applyBorder="1" applyAlignment="1">
      <alignment horizontal="center" vertical="center" wrapText="1"/>
    </xf>
    <xf numFmtId="0" fontId="5" fillId="0" borderId="1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6" fillId="0" borderId="8" xfId="1" applyNumberFormat="1" applyFont="1" applyBorder="1" applyAlignment="1">
      <alignment horizontal="right" vertical="center" wrapText="1"/>
    </xf>
    <xf numFmtId="0" fontId="6" fillId="0" borderId="14" xfId="1" applyNumberFormat="1" applyFont="1" applyBorder="1" applyAlignment="1">
      <alignment horizontal="right" vertical="center" wrapText="1"/>
    </xf>
    <xf numFmtId="0" fontId="5" fillId="0" borderId="54" xfId="0" applyFont="1" applyBorder="1" applyAlignment="1">
      <alignment horizontal="center" wrapText="1"/>
    </xf>
    <xf numFmtId="0" fontId="5" fillId="0" borderId="55" xfId="0" applyFont="1" applyBorder="1" applyAlignment="1">
      <alignment horizontal="center" wrapText="1"/>
    </xf>
    <xf numFmtId="0" fontId="5" fillId="0" borderId="56" xfId="0" applyFont="1" applyBorder="1" applyAlignment="1">
      <alignment horizontal="center" wrapText="1"/>
    </xf>
    <xf numFmtId="0" fontId="14" fillId="0" borderId="12" xfId="3" quotePrefix="1" applyNumberFormat="1" applyBorder="1" applyAlignment="1">
      <alignment horizontal="left" vertical="center" wrapText="1"/>
    </xf>
    <xf numFmtId="0" fontId="5" fillId="5" borderId="12" xfId="0" applyFont="1" applyFill="1" applyBorder="1" applyAlignment="1">
      <alignment horizontal="left" wrapText="1"/>
    </xf>
    <xf numFmtId="0" fontId="5" fillId="5" borderId="8" xfId="0" applyFont="1" applyFill="1" applyBorder="1" applyAlignment="1">
      <alignment horizontal="left" wrapText="1"/>
    </xf>
    <xf numFmtId="49" fontId="5" fillId="0" borderId="15" xfId="0" applyNumberFormat="1" applyFont="1" applyBorder="1" applyAlignment="1">
      <alignment horizontal="left" wrapText="1"/>
    </xf>
    <xf numFmtId="49" fontId="5" fillId="0" borderId="16" xfId="0" applyNumberFormat="1" applyFont="1" applyBorder="1" applyAlignment="1">
      <alignment horizontal="left" wrapText="1"/>
    </xf>
    <xf numFmtId="49" fontId="5" fillId="0" borderId="15" xfId="2" applyNumberFormat="1" applyFont="1" applyBorder="1" applyAlignment="1">
      <alignment wrapText="1"/>
    </xf>
    <xf numFmtId="49" fontId="5" fillId="0" borderId="16" xfId="2" applyNumberFormat="1" applyFont="1" applyBorder="1" applyAlignment="1">
      <alignment wrapText="1"/>
    </xf>
    <xf numFmtId="49" fontId="5" fillId="0" borderId="8" xfId="2" applyNumberFormat="1" applyFont="1" applyBorder="1" applyAlignment="1">
      <alignment wrapText="1"/>
    </xf>
    <xf numFmtId="49" fontId="5" fillId="0" borderId="14" xfId="2" applyNumberFormat="1" applyFont="1" applyBorder="1" applyAlignment="1">
      <alignment wrapText="1"/>
    </xf>
    <xf numFmtId="49" fontId="5" fillId="0" borderId="9" xfId="0" applyNumberFormat="1" applyFont="1" applyBorder="1" applyAlignment="1">
      <alignment horizontal="left" wrapText="1"/>
    </xf>
    <xf numFmtId="49" fontId="5" fillId="0" borderId="19" xfId="0" applyNumberFormat="1" applyFont="1" applyBorder="1" applyAlignment="1">
      <alignment horizontal="center" wrapText="1"/>
    </xf>
    <xf numFmtId="49" fontId="5" fillId="0" borderId="20" xfId="0" applyNumberFormat="1" applyFont="1" applyBorder="1" applyAlignment="1">
      <alignment horizontal="center" wrapText="1"/>
    </xf>
    <xf numFmtId="0" fontId="16" fillId="0" borderId="23" xfId="0" applyFont="1" applyBorder="1" applyAlignment="1">
      <alignment horizontal="center" vertical="center" wrapText="1"/>
    </xf>
    <xf numFmtId="0" fontId="16" fillId="0" borderId="14" xfId="0" applyFont="1" applyBorder="1" applyAlignment="1">
      <alignment horizontal="center" vertical="center" wrapText="1"/>
    </xf>
    <xf numFmtId="49" fontId="5" fillId="0" borderId="22" xfId="0" applyNumberFormat="1" applyFont="1" applyBorder="1" applyAlignment="1">
      <alignment horizontal="left" wrapText="1"/>
    </xf>
    <xf numFmtId="49" fontId="5" fillId="0" borderId="23" xfId="0" applyNumberFormat="1" applyFont="1" applyBorder="1" applyAlignment="1">
      <alignment horizontal="left" wrapText="1"/>
    </xf>
    <xf numFmtId="49" fontId="5" fillId="0" borderId="22" xfId="2" applyNumberFormat="1" applyFont="1" applyBorder="1" applyAlignment="1">
      <alignment wrapText="1"/>
    </xf>
    <xf numFmtId="49" fontId="5" fillId="0" borderId="23" xfId="2" applyNumberFormat="1" applyFont="1" applyBorder="1" applyAlignment="1">
      <alignment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5" fillId="0" borderId="32" xfId="0" applyFont="1" applyBorder="1" applyAlignment="1">
      <alignment horizontal="left" vertical="top" wrapText="1"/>
    </xf>
    <xf numFmtId="0" fontId="5" fillId="0" borderId="32" xfId="0" applyFont="1" applyBorder="1" applyAlignment="1">
      <alignment horizontal="left" wrapText="1"/>
    </xf>
    <xf numFmtId="49" fontId="5" fillId="0" borderId="8" xfId="0" applyNumberFormat="1" applyFont="1" applyBorder="1" applyAlignment="1">
      <alignment horizontal="right" wrapText="1"/>
    </xf>
    <xf numFmtId="49" fontId="5" fillId="0" borderId="14" xfId="0" applyNumberFormat="1" applyFont="1" applyBorder="1" applyAlignment="1">
      <alignment horizontal="right" wrapText="1"/>
    </xf>
    <xf numFmtId="0" fontId="15" fillId="0" borderId="12" xfId="3" applyNumberFormat="1" applyFont="1" applyBorder="1" applyAlignment="1">
      <alignment horizontal="left" vertical="center" wrapText="1"/>
    </xf>
    <xf numFmtId="0" fontId="6" fillId="0" borderId="8" xfId="1" applyNumberFormat="1" applyFont="1" applyBorder="1" applyAlignment="1">
      <alignment horizontal="left" vertical="center" wrapText="1"/>
    </xf>
    <xf numFmtId="0" fontId="6" fillId="0" borderId="9" xfId="1" applyNumberFormat="1" applyFont="1" applyBorder="1" applyAlignment="1">
      <alignment horizontal="left" vertical="center" wrapText="1"/>
    </xf>
    <xf numFmtId="0" fontId="5" fillId="0" borderId="12" xfId="1" applyNumberFormat="1" applyFont="1" applyFill="1" applyBorder="1" applyAlignment="1">
      <alignment horizontal="left" vertical="center" wrapText="1"/>
    </xf>
    <xf numFmtId="0" fontId="5" fillId="0" borderId="8" xfId="1" applyNumberFormat="1" applyFont="1" applyFill="1" applyBorder="1" applyAlignment="1">
      <alignment horizontal="left" vertical="center" wrapText="1"/>
    </xf>
    <xf numFmtId="0" fontId="5" fillId="0" borderId="9" xfId="0" applyFont="1" applyBorder="1" applyAlignment="1">
      <alignment horizontal="left" wrapText="1"/>
    </xf>
    <xf numFmtId="0" fontId="5" fillId="0" borderId="10" xfId="0" applyFont="1" applyBorder="1" applyAlignment="1">
      <alignment horizontal="left" wrapText="1"/>
    </xf>
    <xf numFmtId="0" fontId="5" fillId="0" borderId="28" xfId="0" applyFont="1" applyBorder="1" applyAlignment="1">
      <alignment horizontal="left" wrapText="1"/>
    </xf>
    <xf numFmtId="164" fontId="5" fillId="0" borderId="27" xfId="0" applyNumberFormat="1" applyFont="1" applyBorder="1" applyAlignment="1">
      <alignment horizontal="center" wrapText="1"/>
    </xf>
    <xf numFmtId="0" fontId="5" fillId="0" borderId="28" xfId="0" applyFont="1" applyBorder="1" applyAlignment="1">
      <alignment horizontal="center" wrapText="1"/>
    </xf>
    <xf numFmtId="49" fontId="5" fillId="0" borderId="62" xfId="0" applyNumberFormat="1" applyFont="1" applyBorder="1" applyAlignment="1">
      <alignment horizontal="center" wrapText="1"/>
    </xf>
    <xf numFmtId="0" fontId="6" fillId="0" borderId="0" xfId="0" applyFont="1" applyAlignment="1">
      <alignment horizontal="center" wrapText="1"/>
    </xf>
    <xf numFmtId="164" fontId="6" fillId="0" borderId="0" xfId="1" applyFont="1" applyBorder="1" applyAlignment="1">
      <alignment horizontal="center" vertical="top" wrapText="1"/>
    </xf>
    <xf numFmtId="164" fontId="5" fillId="0" borderId="0" xfId="1" applyFont="1" applyBorder="1" applyAlignment="1">
      <alignment horizontal="center" vertical="top" wrapText="1"/>
    </xf>
    <xf numFmtId="164" fontId="5" fillId="0" borderId="0" xfId="1" applyFont="1" applyBorder="1" applyAlignment="1">
      <alignment horizontal="center" wrapText="1"/>
    </xf>
    <xf numFmtId="164" fontId="36" fillId="0" borderId="0" xfId="1" applyFont="1" applyBorder="1" applyAlignment="1">
      <alignment horizontal="center" vertical="center" wrapText="1"/>
    </xf>
    <xf numFmtId="0" fontId="8" fillId="0" borderId="0" xfId="0" applyFont="1" applyAlignment="1">
      <alignment horizontal="left" wrapText="1"/>
    </xf>
    <xf numFmtId="0" fontId="5" fillId="0" borderId="27" xfId="0" applyFont="1" applyBorder="1" applyAlignment="1">
      <alignment horizontal="center" wrapText="1"/>
    </xf>
    <xf numFmtId="0" fontId="5" fillId="0" borderId="9" xfId="0" applyFont="1" applyBorder="1" applyAlignment="1">
      <alignment horizontal="center" wrapText="1"/>
    </xf>
    <xf numFmtId="49" fontId="5" fillId="0" borderId="9" xfId="2" applyNumberFormat="1" applyFont="1" applyBorder="1" applyAlignment="1">
      <alignment horizontal="left" wrapText="1"/>
    </xf>
    <xf numFmtId="0" fontId="16" fillId="0" borderId="71" xfId="0" applyFont="1" applyBorder="1" applyAlignment="1">
      <alignment horizontal="center" vertical="center" wrapText="1"/>
    </xf>
    <xf numFmtId="0" fontId="16" fillId="0" borderId="44" xfId="0" applyFont="1" applyBorder="1" applyAlignment="1">
      <alignment horizontal="center" vertical="center" wrapText="1"/>
    </xf>
    <xf numFmtId="49" fontId="6" fillId="0" borderId="8" xfId="2" applyNumberFormat="1" applyFont="1" applyBorder="1" applyAlignment="1">
      <alignment wrapText="1"/>
    </xf>
    <xf numFmtId="49" fontId="6" fillId="0" borderId="14" xfId="2" applyNumberFormat="1" applyFont="1" applyBorder="1" applyAlignment="1">
      <alignment wrapText="1"/>
    </xf>
    <xf numFmtId="0" fontId="8" fillId="0" borderId="1" xfId="0" applyFont="1" applyBorder="1" applyAlignment="1">
      <alignment horizontal="left" wrapText="1"/>
    </xf>
    <xf numFmtId="49" fontId="5" fillId="0" borderId="22" xfId="2" applyNumberFormat="1" applyFont="1" applyBorder="1" applyAlignment="1">
      <alignment horizontal="left" wrapText="1"/>
    </xf>
    <xf numFmtId="49" fontId="5" fillId="0" borderId="23" xfId="2" applyNumberFormat="1" applyFont="1" applyBorder="1" applyAlignment="1">
      <alignment horizontal="left"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5" fillId="0" borderId="8" xfId="0" applyFont="1" applyBorder="1" applyAlignment="1">
      <alignment horizontal="center" wrapText="1"/>
    </xf>
    <xf numFmtId="0" fontId="5" fillId="0" borderId="14" xfId="0" applyFont="1" applyBorder="1" applyAlignment="1">
      <alignment horizontal="center" wrapText="1"/>
    </xf>
    <xf numFmtId="0" fontId="5" fillId="0" borderId="12" xfId="0" applyFont="1" applyBorder="1" applyAlignment="1">
      <alignment horizontal="center" wrapText="1"/>
    </xf>
    <xf numFmtId="0" fontId="6" fillId="0" borderId="9" xfId="0" applyFont="1" applyBorder="1" applyAlignment="1">
      <alignment horizontal="left" wrapText="1"/>
    </xf>
    <xf numFmtId="0" fontId="5" fillId="0" borderId="9" xfId="0" applyFont="1" applyBorder="1" applyAlignment="1">
      <alignment horizontal="left" vertical="center" wrapText="1"/>
    </xf>
    <xf numFmtId="0" fontId="6" fillId="0" borderId="14" xfId="0" applyFont="1" applyBorder="1" applyAlignment="1">
      <alignment horizontal="left" wrapText="1"/>
    </xf>
    <xf numFmtId="0" fontId="26" fillId="0" borderId="9" xfId="0" applyFont="1" applyBorder="1" applyAlignment="1">
      <alignment horizontal="center" wrapText="1"/>
    </xf>
    <xf numFmtId="49" fontId="5" fillId="0" borderId="24" xfId="0" applyNumberFormat="1" applyFont="1" applyBorder="1" applyAlignment="1">
      <alignment horizontal="center" wrapText="1"/>
    </xf>
    <xf numFmtId="0" fontId="16" fillId="0" borderId="62" xfId="0" applyFont="1" applyBorder="1" applyAlignment="1">
      <alignment horizontal="center" vertical="center" wrapText="1"/>
    </xf>
    <xf numFmtId="0" fontId="6" fillId="2" borderId="27" xfId="0" applyFont="1" applyFill="1" applyBorder="1" applyAlignment="1">
      <alignment horizontal="left" vertical="center" wrapText="1"/>
    </xf>
    <xf numFmtId="0" fontId="5" fillId="2" borderId="27" xfId="0" applyFont="1" applyFill="1" applyBorder="1" applyAlignment="1">
      <alignment horizontal="left"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32" xfId="0" applyFont="1" applyBorder="1" applyAlignment="1">
      <alignment horizontal="center" wrapText="1"/>
    </xf>
    <xf numFmtId="0" fontId="20" fillId="0" borderId="36" xfId="0" applyFont="1" applyBorder="1" applyAlignment="1">
      <alignment horizontal="center" vertical="center" wrapText="1"/>
    </xf>
    <xf numFmtId="0" fontId="20" fillId="0" borderId="5" xfId="0" applyFont="1" applyBorder="1" applyAlignment="1">
      <alignment horizontal="center" vertical="center" wrapText="1"/>
    </xf>
    <xf numFmtId="164" fontId="20" fillId="0" borderId="64" xfId="1" applyFont="1" applyBorder="1" applyAlignment="1">
      <alignment horizontal="center" vertical="center" wrapText="1"/>
    </xf>
    <xf numFmtId="164" fontId="20" fillId="0" borderId="55" xfId="1" applyFont="1" applyBorder="1" applyAlignment="1">
      <alignment horizontal="center" vertical="center" wrapText="1"/>
    </xf>
    <xf numFmtId="164" fontId="20" fillId="0" borderId="60" xfId="1" applyFont="1" applyBorder="1" applyAlignment="1">
      <alignment horizontal="center" vertical="center" wrapText="1"/>
    </xf>
    <xf numFmtId="164" fontId="20" fillId="0" borderId="22" xfId="1" applyFont="1" applyBorder="1" applyAlignment="1">
      <alignment horizontal="center" vertical="center" wrapText="1"/>
    </xf>
    <xf numFmtId="164" fontId="20" fillId="0" borderId="27" xfId="1" applyFont="1" applyBorder="1" applyAlignment="1">
      <alignment horizontal="center" vertical="center" wrapText="1"/>
    </xf>
    <xf numFmtId="164" fontId="20" fillId="0" borderId="23" xfId="1" applyFont="1" applyBorder="1" applyAlignment="1">
      <alignment horizontal="center" vertical="center" wrapText="1"/>
    </xf>
    <xf numFmtId="164" fontId="20" fillId="0" borderId="37" xfId="1" applyFont="1" applyBorder="1" applyAlignment="1">
      <alignment horizontal="center" vertical="center" wrapText="1"/>
    </xf>
    <xf numFmtId="164" fontId="20" fillId="0" borderId="7" xfId="1" applyFont="1" applyBorder="1" applyAlignment="1">
      <alignment horizontal="center" vertical="center" wrapText="1"/>
    </xf>
    <xf numFmtId="0" fontId="20" fillId="0" borderId="29"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5" fillId="0" borderId="19" xfId="0" applyFont="1" applyBorder="1" applyAlignment="1">
      <alignment horizontal="center" wrapText="1"/>
    </xf>
    <xf numFmtId="0" fontId="5" fillId="0" borderId="30" xfId="0" applyFont="1" applyBorder="1" applyAlignment="1">
      <alignment horizontal="center" wrapText="1"/>
    </xf>
    <xf numFmtId="0" fontId="5" fillId="0" borderId="24" xfId="0" applyFont="1" applyBorder="1" applyAlignment="1">
      <alignment horizontal="center" wrapText="1"/>
    </xf>
    <xf numFmtId="0" fontId="10" fillId="0" borderId="66" xfId="0" applyFont="1" applyBorder="1" applyAlignment="1">
      <alignment horizontal="center" wrapText="1"/>
    </xf>
    <xf numFmtId="0" fontId="10" fillId="0" borderId="1" xfId="0" applyFont="1" applyBorder="1" applyAlignment="1">
      <alignment horizontal="center" wrapText="1"/>
    </xf>
    <xf numFmtId="0" fontId="10" fillId="0" borderId="69" xfId="0" applyFont="1" applyBorder="1" applyAlignment="1">
      <alignment horizont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3" xfId="0" applyFont="1" applyBorder="1" applyAlignment="1">
      <alignment horizontal="left" vertical="center" wrapText="1"/>
    </xf>
    <xf numFmtId="0" fontId="6" fillId="0" borderId="32"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2" xfId="0" applyFont="1" applyBorder="1" applyAlignment="1">
      <alignment horizontal="center" wrapText="1"/>
    </xf>
    <xf numFmtId="0" fontId="10" fillId="0" borderId="31" xfId="0" applyFont="1" applyBorder="1" applyAlignment="1">
      <alignment horizontal="center" wrapText="1"/>
    </xf>
    <xf numFmtId="0" fontId="10" fillId="0" borderId="0" xfId="0" applyFont="1" applyAlignment="1">
      <alignment horizontal="center" wrapText="1"/>
    </xf>
    <xf numFmtId="0" fontId="10" fillId="0" borderId="32" xfId="0" applyFont="1" applyBorder="1" applyAlignment="1">
      <alignment horizontal="center" wrapText="1"/>
    </xf>
    <xf numFmtId="0" fontId="6" fillId="2" borderId="9" xfId="0" applyFont="1" applyFill="1" applyBorder="1" applyAlignment="1">
      <alignment horizontal="left" vertical="center" wrapText="1"/>
    </xf>
    <xf numFmtId="0" fontId="5" fillId="2" borderId="28"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0" borderId="38" xfId="0" applyFont="1" applyBorder="1" applyAlignment="1">
      <alignment horizontal="left" wrapText="1"/>
    </xf>
    <xf numFmtId="0" fontId="5" fillId="0" borderId="39" xfId="0" applyFont="1" applyBorder="1" applyAlignment="1">
      <alignment horizontal="left" wrapText="1"/>
    </xf>
    <xf numFmtId="0" fontId="5" fillId="0" borderId="40" xfId="0" applyFont="1" applyBorder="1" applyAlignment="1">
      <alignment horizontal="left" wrapText="1"/>
    </xf>
    <xf numFmtId="0" fontId="5" fillId="0" borderId="63" xfId="0" applyFont="1" applyBorder="1" applyAlignment="1">
      <alignment horizontal="left" wrapText="1"/>
    </xf>
    <xf numFmtId="0" fontId="5" fillId="0" borderId="52" xfId="0" applyFont="1" applyBorder="1" applyAlignment="1">
      <alignment horizontal="left" wrapText="1"/>
    </xf>
    <xf numFmtId="0" fontId="5" fillId="0" borderId="63" xfId="0" applyFont="1" applyBorder="1" applyAlignment="1">
      <alignment horizontal="center" wrapText="1"/>
    </xf>
    <xf numFmtId="0" fontId="5" fillId="0" borderId="39" xfId="0" applyFont="1" applyBorder="1" applyAlignment="1">
      <alignment horizontal="center" wrapText="1"/>
    </xf>
    <xf numFmtId="0" fontId="5" fillId="0" borderId="40" xfId="0" applyFont="1" applyBorder="1" applyAlignment="1">
      <alignment horizontal="center" wrapText="1"/>
    </xf>
    <xf numFmtId="164" fontId="5" fillId="0" borderId="8" xfId="1" applyFont="1" applyBorder="1" applyAlignment="1">
      <alignment horizontal="center" wrapText="1"/>
    </xf>
    <xf numFmtId="0" fontId="5" fillId="0" borderId="10" xfId="0" applyFont="1" applyBorder="1" applyAlignment="1">
      <alignment horizontal="center" wrapText="1"/>
    </xf>
    <xf numFmtId="164" fontId="5" fillId="0" borderId="12" xfId="1" applyFont="1" applyBorder="1" applyAlignment="1">
      <alignment horizontal="center" wrapText="1"/>
    </xf>
    <xf numFmtId="0" fontId="5" fillId="0" borderId="13" xfId="0" applyFont="1" applyBorder="1" applyAlignment="1">
      <alignment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5" fillId="7" borderId="31" xfId="0" applyFont="1" applyFill="1" applyBorder="1" applyAlignment="1">
      <alignment horizontal="left" wrapText="1"/>
    </xf>
    <xf numFmtId="0" fontId="5" fillId="7" borderId="0" xfId="0" applyFont="1" applyFill="1" applyAlignment="1">
      <alignment horizontal="left" wrapText="1"/>
    </xf>
    <xf numFmtId="0" fontId="5" fillId="7" borderId="44" xfId="0" applyFont="1" applyFill="1" applyBorder="1" applyAlignment="1">
      <alignment horizontal="left" wrapText="1"/>
    </xf>
    <xf numFmtId="0" fontId="5" fillId="0" borderId="12" xfId="0" applyFont="1" applyBorder="1" applyAlignment="1">
      <alignment horizontal="left" wrapText="1"/>
    </xf>
    <xf numFmtId="0" fontId="26" fillId="0" borderId="31" xfId="0" applyFont="1" applyBorder="1" applyAlignment="1">
      <alignment horizontal="left" vertical="top" wrapText="1"/>
    </xf>
    <xf numFmtId="0" fontId="5" fillId="0" borderId="44" xfId="0" applyFont="1" applyBorder="1" applyAlignment="1">
      <alignment horizontal="left" vertical="top" wrapText="1"/>
    </xf>
    <xf numFmtId="0" fontId="6" fillId="0" borderId="63" xfId="0" applyFont="1" applyBorder="1" applyAlignment="1">
      <alignment horizontal="center" wrapText="1"/>
    </xf>
    <xf numFmtId="0" fontId="6" fillId="0" borderId="39" xfId="0" applyFont="1" applyBorder="1" applyAlignment="1">
      <alignment horizontal="center" wrapText="1"/>
    </xf>
    <xf numFmtId="0" fontId="6" fillId="0" borderId="40" xfId="0" applyFont="1" applyBorder="1" applyAlignment="1">
      <alignment horizontal="center" wrapText="1"/>
    </xf>
    <xf numFmtId="49" fontId="29" fillId="0" borderId="12" xfId="1" applyNumberFormat="1" applyFont="1" applyFill="1" applyBorder="1" applyAlignment="1">
      <alignment horizontal="left" wrapText="1"/>
    </xf>
    <xf numFmtId="49" fontId="29" fillId="0" borderId="13" xfId="1" applyNumberFormat="1" applyFont="1" applyFill="1" applyBorder="1" applyAlignment="1">
      <alignment horizontal="left"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164" fontId="23" fillId="0" borderId="46" xfId="1" applyFont="1" applyBorder="1" applyAlignment="1">
      <alignment horizontal="center" wrapText="1"/>
    </xf>
    <xf numFmtId="164" fontId="23" fillId="0" borderId="44" xfId="1" applyFont="1" applyBorder="1" applyAlignment="1">
      <alignment horizontal="center" wrapText="1"/>
    </xf>
    <xf numFmtId="0" fontId="5" fillId="0" borderId="46" xfId="2" applyNumberFormat="1" applyFont="1" applyBorder="1" applyAlignment="1">
      <alignment horizontal="right" wrapText="1"/>
    </xf>
    <xf numFmtId="0" fontId="5" fillId="0" borderId="44" xfId="2" applyNumberFormat="1" applyFont="1" applyBorder="1" applyAlignment="1">
      <alignment horizontal="right"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10" xfId="0" applyFont="1" applyFill="1" applyBorder="1" applyAlignment="1">
      <alignment horizontal="left" vertical="center" wrapText="1"/>
    </xf>
    <xf numFmtId="164" fontId="23" fillId="0" borderId="63" xfId="1" applyFont="1" applyBorder="1" applyAlignment="1">
      <alignment horizontal="center" wrapText="1"/>
    </xf>
    <xf numFmtId="164" fontId="23" fillId="0" borderId="40" xfId="1" applyFont="1" applyBorder="1" applyAlignment="1">
      <alignment horizontal="center" wrapText="1"/>
    </xf>
    <xf numFmtId="0" fontId="5" fillId="0" borderId="46" xfId="0" applyFont="1" applyBorder="1" applyAlignment="1">
      <alignment horizontal="left"/>
    </xf>
    <xf numFmtId="0" fontId="5" fillId="0" borderId="0" xfId="0" applyFont="1" applyAlignment="1">
      <alignment horizontal="left"/>
    </xf>
    <xf numFmtId="0" fontId="5" fillId="0" borderId="44" xfId="0" applyFont="1" applyBorder="1" applyAlignment="1">
      <alignment horizontal="left"/>
    </xf>
    <xf numFmtId="164" fontId="5" fillId="0" borderId="46" xfId="1" applyFont="1" applyBorder="1" applyAlignment="1">
      <alignment horizontal="center" wrapText="1"/>
    </xf>
    <xf numFmtId="164" fontId="5" fillId="0" borderId="44" xfId="1" applyFont="1" applyBorder="1" applyAlignment="1">
      <alignment horizontal="center" wrapText="1"/>
    </xf>
    <xf numFmtId="0" fontId="6" fillId="2" borderId="26"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6" fillId="2" borderId="31" xfId="0" applyFont="1" applyFill="1" applyBorder="1" applyAlignment="1">
      <alignment horizontal="left" vertical="top" wrapText="1"/>
    </xf>
    <xf numFmtId="0" fontId="6" fillId="2" borderId="44" xfId="0" applyFont="1" applyFill="1" applyBorder="1" applyAlignment="1">
      <alignment horizontal="left" vertical="top"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0" borderId="22" xfId="0" applyFont="1" applyBorder="1" applyAlignment="1">
      <alignment horizontal="center" wrapText="1"/>
    </xf>
    <xf numFmtId="0" fontId="6" fillId="0" borderId="27" xfId="0" applyFont="1" applyBorder="1" applyAlignment="1">
      <alignment horizontal="center" wrapText="1"/>
    </xf>
    <xf numFmtId="0" fontId="6" fillId="0" borderId="23" xfId="0" applyFont="1" applyBorder="1" applyAlignment="1">
      <alignment horizontal="center" wrapText="1"/>
    </xf>
    <xf numFmtId="164" fontId="5" fillId="0" borderId="12" xfId="1" applyFont="1" applyBorder="1" applyAlignment="1">
      <alignment horizontal="left" wrapText="1"/>
    </xf>
    <xf numFmtId="0" fontId="5" fillId="0" borderId="41" xfId="0" applyFont="1" applyBorder="1" applyAlignment="1">
      <alignment horizontal="center" wrapText="1"/>
    </xf>
    <xf numFmtId="0" fontId="5" fillId="2" borderId="28" xfId="0" applyFont="1" applyFill="1" applyBorder="1" applyAlignment="1">
      <alignment horizontal="left" vertical="center" wrapText="1"/>
    </xf>
    <xf numFmtId="0" fontId="6" fillId="0" borderId="46" xfId="0" applyFont="1" applyBorder="1" applyAlignment="1">
      <alignment horizontal="center" wrapText="1"/>
    </xf>
    <xf numFmtId="0" fontId="6" fillId="0" borderId="44" xfId="0" applyFont="1" applyBorder="1" applyAlignment="1">
      <alignment horizontal="center" wrapText="1"/>
    </xf>
    <xf numFmtId="0" fontId="5" fillId="2" borderId="26" xfId="0" applyFont="1" applyFill="1" applyBorder="1" applyAlignment="1">
      <alignment horizontal="left" wrapText="1"/>
    </xf>
    <xf numFmtId="0" fontId="5" fillId="2" borderId="28" xfId="0" applyFont="1" applyFill="1" applyBorder="1" applyAlignment="1">
      <alignment horizontal="left" wrapText="1"/>
    </xf>
    <xf numFmtId="0" fontId="34" fillId="0" borderId="0" xfId="0" applyFont="1" applyAlignment="1">
      <alignment horizontal="center" wrapText="1"/>
    </xf>
    <xf numFmtId="0" fontId="34" fillId="0" borderId="44" xfId="0" applyFont="1" applyBorder="1" applyAlignment="1">
      <alignment horizontal="center" wrapText="1"/>
    </xf>
    <xf numFmtId="0" fontId="6" fillId="0" borderId="57" xfId="4" applyFont="1" applyBorder="1" applyAlignment="1">
      <alignment horizontal="center" vertical="center" wrapText="1"/>
    </xf>
    <xf numFmtId="0" fontId="6" fillId="0" borderId="58" xfId="4" applyFont="1" applyBorder="1" applyAlignment="1">
      <alignment horizontal="center" vertical="center" wrapText="1"/>
    </xf>
    <xf numFmtId="0" fontId="6" fillId="0" borderId="59" xfId="4" applyFont="1" applyBorder="1" applyAlignment="1">
      <alignment horizontal="center" vertical="center" wrapText="1"/>
    </xf>
    <xf numFmtId="0" fontId="6" fillId="0" borderId="31" xfId="0" applyFont="1" applyBorder="1" applyAlignment="1">
      <alignment horizontal="center"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5" fillId="0" borderId="29"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31" xfId="0" applyFont="1" applyBorder="1" applyAlignment="1">
      <alignment vertical="top" wrapText="1"/>
    </xf>
    <xf numFmtId="0" fontId="5" fillId="0" borderId="0" xfId="0" applyFont="1" applyAlignment="1">
      <alignment vertical="top" wrapText="1"/>
    </xf>
    <xf numFmtId="0" fontId="5" fillId="0" borderId="32" xfId="0" applyFont="1" applyBorder="1" applyAlignment="1">
      <alignment vertical="top" wrapText="1"/>
    </xf>
    <xf numFmtId="0" fontId="6" fillId="2" borderId="50"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61"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6" xfId="0" applyFont="1" applyBorder="1" applyAlignment="1">
      <alignment horizontal="left" wrapText="1"/>
    </xf>
    <xf numFmtId="0" fontId="5" fillId="0" borderId="31" xfId="4" applyFont="1" applyBorder="1" applyAlignment="1">
      <alignment vertical="center" wrapText="1"/>
    </xf>
    <xf numFmtId="0" fontId="5" fillId="0" borderId="0" xfId="4" applyFont="1" applyAlignment="1">
      <alignment vertical="center" wrapText="1"/>
    </xf>
    <xf numFmtId="0" fontId="5" fillId="0" borderId="32" xfId="4" applyFont="1" applyBorder="1" applyAlignment="1">
      <alignment vertical="center" wrapText="1"/>
    </xf>
    <xf numFmtId="0" fontId="5" fillId="0" borderId="11" xfId="4" applyFont="1" applyBorder="1" applyAlignment="1">
      <alignment horizontal="center" wrapText="1"/>
    </xf>
    <xf numFmtId="0" fontId="5" fillId="0" borderId="12" xfId="4" applyFont="1" applyBorder="1" applyAlignment="1">
      <alignment horizontal="center" wrapText="1"/>
    </xf>
    <xf numFmtId="0" fontId="5" fillId="0" borderId="13" xfId="4" applyFont="1" applyBorder="1" applyAlignment="1">
      <alignment horizontal="center" wrapText="1"/>
    </xf>
    <xf numFmtId="0" fontId="5" fillId="0" borderId="1" xfId="0" applyFont="1" applyBorder="1" applyAlignment="1">
      <alignment horizontal="center" wrapText="1"/>
    </xf>
    <xf numFmtId="0" fontId="5" fillId="0" borderId="65" xfId="0" applyFont="1" applyBorder="1" applyAlignment="1">
      <alignment horizontal="center" wrapText="1"/>
    </xf>
    <xf numFmtId="0" fontId="6" fillId="2" borderId="53" xfId="0" applyFont="1" applyFill="1" applyBorder="1" applyAlignment="1">
      <alignment horizontal="left" vertical="center" wrapText="1"/>
    </xf>
    <xf numFmtId="49" fontId="37" fillId="4" borderId="0" xfId="5" applyNumberFormat="1" applyFont="1" applyFill="1" applyAlignment="1">
      <alignment horizontal="center"/>
    </xf>
    <xf numFmtId="49" fontId="29" fillId="4" borderId="0" xfId="5" applyNumberFormat="1" applyFont="1" applyFill="1" applyAlignment="1">
      <alignment horizontal="left" vertical="top" wrapText="1"/>
    </xf>
    <xf numFmtId="0" fontId="29" fillId="0" borderId="0" xfId="5" applyFont="1" applyAlignment="1">
      <alignment horizontal="left" vertical="top" wrapText="1"/>
    </xf>
    <xf numFmtId="0" fontId="29" fillId="4" borderId="0" xfId="5" applyFont="1" applyFill="1" applyAlignment="1">
      <alignment horizontal="left" vertical="top" wrapText="1"/>
    </xf>
    <xf numFmtId="49" fontId="29" fillId="0" borderId="0" xfId="5" applyNumberFormat="1" applyFont="1" applyAlignment="1">
      <alignment horizontal="left" vertical="top" wrapText="1"/>
    </xf>
    <xf numFmtId="49" fontId="29" fillId="4" borderId="0" xfId="0" applyNumberFormat="1" applyFont="1" applyFill="1" applyAlignment="1">
      <alignment horizontal="left" wrapText="1"/>
    </xf>
    <xf numFmtId="0" fontId="29" fillId="4" borderId="0" xfId="5" applyFont="1" applyFill="1" applyAlignment="1">
      <alignment horizontal="left" wrapText="1"/>
    </xf>
    <xf numFmtId="0" fontId="5" fillId="4" borderId="0" xfId="5" applyFont="1" applyFill="1" applyAlignment="1">
      <alignment horizontal="left"/>
    </xf>
    <xf numFmtId="0" fontId="29" fillId="4" borderId="27" xfId="5" applyFont="1" applyFill="1" applyBorder="1" applyAlignment="1">
      <alignment horizontal="left"/>
    </xf>
    <xf numFmtId="0" fontId="29" fillId="4" borderId="0" xfId="5" applyFont="1" applyFill="1" applyAlignment="1">
      <alignment horizontal="left"/>
    </xf>
    <xf numFmtId="49" fontId="38" fillId="4" borderId="0" xfId="5" applyNumberFormat="1" applyFont="1" applyFill="1" applyAlignment="1">
      <alignment horizontal="center"/>
    </xf>
    <xf numFmtId="0" fontId="29" fillId="4" borderId="0" xfId="5" applyFont="1" applyFill="1" applyAlignment="1">
      <alignment horizontal="left" vertical="top"/>
    </xf>
    <xf numFmtId="22" fontId="29" fillId="4" borderId="27" xfId="5" applyNumberFormat="1" applyFont="1" applyFill="1" applyBorder="1" applyAlignment="1">
      <alignment horizontal="center"/>
    </xf>
    <xf numFmtId="0" fontId="29" fillId="4" borderId="27" xfId="5" applyFont="1" applyFill="1" applyBorder="1" applyAlignment="1">
      <alignment horizontal="center"/>
    </xf>
    <xf numFmtId="0" fontId="42" fillId="4" borderId="0" xfId="5" applyFont="1" applyFill="1" applyAlignment="1">
      <alignment horizontal="left" vertical="top"/>
    </xf>
    <xf numFmtId="49" fontId="29" fillId="4" borderId="0" xfId="5" applyNumberFormat="1" applyFont="1" applyFill="1" applyAlignment="1">
      <alignment horizontal="left" wrapText="1"/>
    </xf>
    <xf numFmtId="49" fontId="38" fillId="4" borderId="12" xfId="5" applyNumberFormat="1" applyFont="1" applyFill="1" applyBorder="1" applyAlignment="1">
      <alignment horizontal="left" wrapText="1"/>
    </xf>
    <xf numFmtId="0" fontId="29" fillId="4" borderId="12" xfId="5" applyFont="1" applyFill="1" applyBorder="1" applyAlignment="1">
      <alignment horizontal="left" wrapText="1"/>
    </xf>
    <xf numFmtId="0" fontId="38" fillId="4" borderId="0" xfId="5" applyFont="1" applyFill="1" applyAlignment="1">
      <alignment horizontal="left" vertical="top"/>
    </xf>
    <xf numFmtId="49" fontId="38" fillId="4" borderId="8" xfId="5" applyNumberFormat="1" applyFont="1" applyFill="1" applyBorder="1" applyAlignment="1">
      <alignment horizontal="left" wrapText="1"/>
    </xf>
    <xf numFmtId="49" fontId="38" fillId="4" borderId="9" xfId="5" applyNumberFormat="1" applyFont="1" applyFill="1" applyBorder="1" applyAlignment="1">
      <alignment horizontal="left" wrapText="1"/>
    </xf>
    <xf numFmtId="49" fontId="38" fillId="4" borderId="14" xfId="5" applyNumberFormat="1" applyFont="1" applyFill="1" applyBorder="1" applyAlignment="1">
      <alignment horizontal="left" wrapText="1"/>
    </xf>
    <xf numFmtId="49" fontId="38" fillId="4" borderId="12" xfId="5" applyNumberFormat="1" applyFont="1" applyFill="1" applyBorder="1" applyAlignment="1">
      <alignment horizontal="left"/>
    </xf>
    <xf numFmtId="49" fontId="29" fillId="4" borderId="0" xfId="8" applyNumberFormat="1" applyFont="1" applyFill="1" applyAlignment="1">
      <alignment horizontal="left" wrapText="1"/>
    </xf>
    <xf numFmtId="0" fontId="29" fillId="4" borderId="27" xfId="8" applyFont="1" applyFill="1" applyBorder="1" applyAlignment="1">
      <alignment horizontal="left" wrapText="1"/>
    </xf>
    <xf numFmtId="0" fontId="38" fillId="4" borderId="27" xfId="5" applyFont="1" applyFill="1" applyBorder="1" applyAlignment="1">
      <alignment horizontal="left" vertical="top"/>
    </xf>
    <xf numFmtId="49" fontId="29" fillId="4" borderId="0" xfId="5" applyNumberFormat="1" applyFont="1" applyFill="1" applyAlignment="1">
      <alignment horizontal="center" wrapText="1"/>
    </xf>
    <xf numFmtId="49" fontId="29" fillId="4" borderId="0" xfId="5" applyNumberFormat="1" applyFont="1" applyFill="1" applyAlignment="1">
      <alignment horizontal="left" vertical="top"/>
    </xf>
    <xf numFmtId="49" fontId="29" fillId="4" borderId="0" xfId="5" applyNumberFormat="1" applyFont="1" applyFill="1" applyAlignment="1">
      <alignment horizontal="left"/>
    </xf>
    <xf numFmtId="49" fontId="29" fillId="4" borderId="0" xfId="5" quotePrefix="1" applyNumberFormat="1" applyFont="1" applyFill="1" applyAlignment="1">
      <alignment horizontal="left"/>
    </xf>
    <xf numFmtId="0" fontId="29" fillId="4" borderId="27" xfId="5" applyFont="1" applyFill="1" applyBorder="1" applyAlignment="1">
      <alignment horizontal="left" wrapText="1"/>
    </xf>
    <xf numFmtId="0" fontId="29" fillId="4" borderId="0" xfId="8" applyFont="1" applyFill="1" applyAlignment="1">
      <alignment horizontal="left"/>
    </xf>
    <xf numFmtId="0" fontId="29" fillId="4" borderId="27" xfId="8" applyFont="1" applyFill="1" applyBorder="1" applyAlignment="1">
      <alignment horizontal="left"/>
    </xf>
    <xf numFmtId="0" fontId="29" fillId="4" borderId="0" xfId="8" applyFont="1" applyFill="1" applyAlignment="1">
      <alignment horizontal="center"/>
    </xf>
    <xf numFmtId="0" fontId="38" fillId="4" borderId="0" xfId="8" applyFont="1" applyFill="1" applyAlignment="1">
      <alignment horizontal="left"/>
    </xf>
    <xf numFmtId="0" fontId="29" fillId="4" borderId="0" xfId="8" applyFont="1" applyFill="1" applyAlignment="1">
      <alignment horizontal="left" wrapText="1"/>
    </xf>
    <xf numFmtId="0" fontId="29" fillId="4" borderId="0" xfId="8" applyFont="1" applyFill="1" applyAlignment="1">
      <alignment horizontal="left" vertical="top"/>
    </xf>
    <xf numFmtId="0" fontId="29" fillId="4" borderId="0" xfId="8" applyFont="1" applyFill="1" applyAlignment="1">
      <alignment horizontal="left" vertical="top" wrapText="1"/>
    </xf>
    <xf numFmtId="0" fontId="29" fillId="4" borderId="27" xfId="8" applyFont="1" applyFill="1" applyBorder="1" applyAlignment="1">
      <alignment horizontal="center"/>
    </xf>
    <xf numFmtId="0" fontId="29" fillId="4" borderId="9" xfId="8" applyFont="1" applyFill="1" applyBorder="1" applyAlignment="1">
      <alignment horizontal="left"/>
    </xf>
    <xf numFmtId="49" fontId="29" fillId="4" borderId="0" xfId="8" applyNumberFormat="1" applyFont="1" applyFill="1" applyAlignment="1">
      <alignment horizontal="left" vertical="top"/>
    </xf>
    <xf numFmtId="49" fontId="29" fillId="4" borderId="27" xfId="8" applyNumberFormat="1" applyFont="1" applyFill="1" applyBorder="1" applyAlignment="1">
      <alignment horizontal="left" vertical="top"/>
    </xf>
    <xf numFmtId="49" fontId="29" fillId="4" borderId="9" xfId="8" applyNumberFormat="1" applyFont="1" applyFill="1" applyBorder="1" applyAlignment="1">
      <alignment horizontal="left" vertical="top"/>
    </xf>
    <xf numFmtId="0" fontId="29" fillId="4" borderId="9" xfId="8" applyFont="1" applyFill="1" applyBorder="1" applyAlignment="1">
      <alignment horizontal="left" vertical="top" wrapText="1"/>
    </xf>
    <xf numFmtId="0" fontId="29" fillId="4" borderId="27" xfId="8" applyFont="1" applyFill="1" applyBorder="1" applyAlignment="1">
      <alignment horizontal="left" vertical="top" wrapText="1"/>
    </xf>
    <xf numFmtId="0" fontId="29" fillId="4" borderId="39" xfId="8" applyFont="1" applyFill="1" applyBorder="1" applyAlignment="1">
      <alignment horizontal="left"/>
    </xf>
    <xf numFmtId="0" fontId="29" fillId="0" borderId="9" xfId="8" applyFont="1" applyBorder="1" applyAlignment="1">
      <alignment horizontal="left"/>
    </xf>
    <xf numFmtId="0" fontId="42" fillId="4" borderId="0" xfId="8" applyFont="1" applyFill="1" applyAlignment="1">
      <alignment horizontal="left" vertical="top" wrapText="1"/>
    </xf>
    <xf numFmtId="0" fontId="42" fillId="4" borderId="0" xfId="8" applyFont="1" applyFill="1" applyAlignment="1">
      <alignment horizontal="left" vertical="top"/>
    </xf>
    <xf numFmtId="49" fontId="29" fillId="4" borderId="0" xfId="8" applyNumberFormat="1" applyFont="1" applyFill="1" applyAlignment="1">
      <alignment horizontal="left" vertical="top" wrapText="1"/>
    </xf>
    <xf numFmtId="49" fontId="38" fillId="4" borderId="0" xfId="8" applyNumberFormat="1" applyFont="1" applyFill="1" applyAlignment="1">
      <alignment horizontal="left" vertical="top"/>
    </xf>
    <xf numFmtId="0" fontId="29" fillId="4" borderId="12" xfId="8" applyFont="1" applyFill="1" applyBorder="1" applyAlignment="1">
      <alignment horizontal="left" wrapText="1"/>
    </xf>
    <xf numFmtId="49" fontId="37" fillId="4" borderId="0" xfId="8" applyNumberFormat="1" applyFont="1" applyFill="1" applyAlignment="1">
      <alignment horizontal="center"/>
    </xf>
    <xf numFmtId="49" fontId="29" fillId="4" borderId="0" xfId="8" quotePrefix="1" applyNumberFormat="1" applyFont="1" applyFill="1" applyAlignment="1">
      <alignment horizontal="left"/>
    </xf>
    <xf numFmtId="49" fontId="38" fillId="4" borderId="45" xfId="8" applyNumberFormat="1" applyFont="1" applyFill="1" applyBorder="1" applyAlignment="1">
      <alignment horizontal="left" vertical="center"/>
    </xf>
    <xf numFmtId="49" fontId="38" fillId="4" borderId="45" xfId="8" applyNumberFormat="1" applyFont="1" applyFill="1" applyBorder="1" applyAlignment="1">
      <alignment horizontal="left" vertical="center" wrapText="1"/>
    </xf>
    <xf numFmtId="0" fontId="29" fillId="4" borderId="9" xfId="8" applyFont="1" applyFill="1" applyBorder="1" applyAlignment="1">
      <alignment horizontal="left" wrapText="1"/>
    </xf>
    <xf numFmtId="49" fontId="29" fillId="4" borderId="0" xfId="8" applyNumberFormat="1" applyFont="1" applyFill="1" applyAlignment="1">
      <alignment horizontal="left"/>
    </xf>
    <xf numFmtId="49" fontId="29" fillId="4" borderId="0" xfId="8" applyNumberFormat="1" applyFont="1" applyFill="1" applyAlignment="1">
      <alignment horizontal="center" wrapText="1"/>
    </xf>
  </cellXfs>
  <cellStyles count="9">
    <cellStyle name="Currency" xfId="1" builtinId="4"/>
    <cellStyle name="Currency 2" xfId="7"/>
    <cellStyle name="Hyperlink" xfId="3" builtinId="8"/>
    <cellStyle name="Normal" xfId="0" builtinId="0"/>
    <cellStyle name="Normal 2" xfId="4"/>
    <cellStyle name="Normal 3" xfId="5"/>
    <cellStyle name="Normal 3 2" xfId="8"/>
    <cellStyle name="Normal 4" xfId="6"/>
    <cellStyle name="Percent" xfId="2" builtinId="5"/>
  </cellStyles>
  <dxfs count="3">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3.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4.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drawing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drawing6.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editAs="oneCell">
    <xdr:from>
      <xdr:col>2</xdr:col>
      <xdr:colOff>69524</xdr:colOff>
      <xdr:row>2</xdr:row>
      <xdr:rowOff>0</xdr:rowOff>
    </xdr:from>
    <xdr:to>
      <xdr:col>2</xdr:col>
      <xdr:colOff>2676230</xdr:colOff>
      <xdr:row>2</xdr:row>
      <xdr:rowOff>1400177</xdr:rowOff>
    </xdr:to>
    <xdr:pic>
      <xdr:nvPicPr>
        <xdr:cNvPr id="15" name="Picture 14">
          <a:extLst>
            <a:ext uri="{FF2B5EF4-FFF2-40B4-BE49-F238E27FC236}">
              <a16:creationId xmlns:a16="http://schemas.microsoft.com/office/drawing/2014/main" xmlns="" id="{00000000-0008-0000-0000-00000F000000}"/>
            </a:ext>
          </a:extLst>
        </xdr:cNvPr>
        <xdr:cNvPicPr>
          <a:picLocks noChangeAspect="1"/>
        </xdr:cNvPicPr>
      </xdr:nvPicPr>
      <xdr:blipFill rotWithShape="1">
        <a:blip xmlns:r="http://schemas.openxmlformats.org/officeDocument/2006/relationships" r:embed="rId1"/>
        <a:srcRect r="1909" b="30143"/>
        <a:stretch/>
      </xdr:blipFill>
      <xdr:spPr>
        <a:xfrm>
          <a:off x="7297318" y="2173941"/>
          <a:ext cx="2606706" cy="1400177"/>
        </a:xfrm>
        <a:prstGeom prst="rect">
          <a:avLst/>
        </a:prstGeom>
      </xdr:spPr>
    </xdr:pic>
    <xdr:clientData/>
  </xdr:twoCellAnchor>
  <xdr:twoCellAnchor editAs="oneCell">
    <xdr:from>
      <xdr:col>2</xdr:col>
      <xdr:colOff>0</xdr:colOff>
      <xdr:row>4</xdr:row>
      <xdr:rowOff>1781176</xdr:rowOff>
    </xdr:from>
    <xdr:to>
      <xdr:col>2</xdr:col>
      <xdr:colOff>2745755</xdr:colOff>
      <xdr:row>5</xdr:row>
      <xdr:rowOff>1504951</xdr:rowOff>
    </xdr:to>
    <xdr:pic>
      <xdr:nvPicPr>
        <xdr:cNvPr id="16" name="Picture 15">
          <a:extLst>
            <a:ext uri="{FF2B5EF4-FFF2-40B4-BE49-F238E27FC236}">
              <a16:creationId xmlns:a16="http://schemas.microsoft.com/office/drawing/2014/main" xmlns="" id="{00000000-0008-0000-0000-000010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8155"/>
        <a:stretch/>
      </xdr:blipFill>
      <xdr:spPr>
        <a:xfrm>
          <a:off x="7227794" y="7608235"/>
          <a:ext cx="2745755" cy="1550334"/>
        </a:xfrm>
        <a:prstGeom prst="rect">
          <a:avLst/>
        </a:prstGeom>
      </xdr:spPr>
    </xdr:pic>
    <xdr:clientData/>
  </xdr:twoCellAnchor>
  <xdr:twoCellAnchor editAs="oneCell">
    <xdr:from>
      <xdr:col>2</xdr:col>
      <xdr:colOff>246794</xdr:colOff>
      <xdr:row>5</xdr:row>
      <xdr:rowOff>1790841</xdr:rowOff>
    </xdr:from>
    <xdr:to>
      <xdr:col>2</xdr:col>
      <xdr:colOff>2498961</xdr:colOff>
      <xdr:row>6</xdr:row>
      <xdr:rowOff>1257996</xdr:rowOff>
    </xdr:to>
    <xdr:pic>
      <xdr:nvPicPr>
        <xdr:cNvPr id="17" name="Picture 16">
          <a:extLst>
            <a:ext uri="{FF2B5EF4-FFF2-40B4-BE49-F238E27FC236}">
              <a16:creationId xmlns:a16="http://schemas.microsoft.com/office/drawing/2014/main" xmlns="" id="{00000000-0008-0000-0000-000011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32653"/>
        <a:stretch/>
      </xdr:blipFill>
      <xdr:spPr>
        <a:xfrm>
          <a:off x="7474588" y="9444459"/>
          <a:ext cx="2252167" cy="1293713"/>
        </a:xfrm>
        <a:prstGeom prst="rect">
          <a:avLst/>
        </a:prstGeom>
      </xdr:spPr>
    </xdr:pic>
    <xdr:clientData/>
  </xdr:twoCellAnchor>
  <xdr:twoCellAnchor editAs="oneCell">
    <xdr:from>
      <xdr:col>2</xdr:col>
      <xdr:colOff>354311</xdr:colOff>
      <xdr:row>8</xdr:row>
      <xdr:rowOff>22412</xdr:rowOff>
    </xdr:from>
    <xdr:to>
      <xdr:col>2</xdr:col>
      <xdr:colOff>2391444</xdr:colOff>
      <xdr:row>8</xdr:row>
      <xdr:rowOff>1322293</xdr:rowOff>
    </xdr:to>
    <xdr:pic>
      <xdr:nvPicPr>
        <xdr:cNvPr id="18" name="Picture 17">
          <a:extLst>
            <a:ext uri="{FF2B5EF4-FFF2-40B4-BE49-F238E27FC236}">
              <a16:creationId xmlns:a16="http://schemas.microsoft.com/office/drawing/2014/main" xmlns="" id="{00000000-0008-0000-0000-000012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3784"/>
        <a:stretch/>
      </xdr:blipFill>
      <xdr:spPr>
        <a:xfrm>
          <a:off x="7582105" y="13155706"/>
          <a:ext cx="2037133" cy="1299881"/>
        </a:xfrm>
        <a:prstGeom prst="rect">
          <a:avLst/>
        </a:prstGeom>
      </xdr:spPr>
    </xdr:pic>
    <xdr:clientData/>
  </xdr:twoCellAnchor>
  <xdr:twoCellAnchor editAs="oneCell">
    <xdr:from>
      <xdr:col>2</xdr:col>
      <xdr:colOff>252399</xdr:colOff>
      <xdr:row>8</xdr:row>
      <xdr:rowOff>1781176</xdr:rowOff>
    </xdr:from>
    <xdr:to>
      <xdr:col>2</xdr:col>
      <xdr:colOff>2493355</xdr:colOff>
      <xdr:row>9</xdr:row>
      <xdr:rowOff>1466851</xdr:rowOff>
    </xdr:to>
    <xdr:pic>
      <xdr:nvPicPr>
        <xdr:cNvPr id="19" name="Picture 18">
          <a:extLst>
            <a:ext uri="{FF2B5EF4-FFF2-40B4-BE49-F238E27FC236}">
              <a16:creationId xmlns:a16="http://schemas.microsoft.com/office/drawing/2014/main" xmlns="" id="{00000000-0008-0000-0000-000013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26000"/>
        <a:stretch/>
      </xdr:blipFill>
      <xdr:spPr>
        <a:xfrm>
          <a:off x="7480193" y="13087911"/>
          <a:ext cx="2240956" cy="1512234"/>
        </a:xfrm>
        <a:prstGeom prst="rect">
          <a:avLst/>
        </a:prstGeom>
      </xdr:spPr>
    </xdr:pic>
    <xdr:clientData/>
  </xdr:twoCellAnchor>
  <xdr:twoCellAnchor editAs="oneCell">
    <xdr:from>
      <xdr:col>2</xdr:col>
      <xdr:colOff>147686</xdr:colOff>
      <xdr:row>9</xdr:row>
      <xdr:rowOff>1778936</xdr:rowOff>
    </xdr:from>
    <xdr:to>
      <xdr:col>2</xdr:col>
      <xdr:colOff>2598069</xdr:colOff>
      <xdr:row>10</xdr:row>
      <xdr:rowOff>1104902</xdr:rowOff>
    </xdr:to>
    <xdr:pic>
      <xdr:nvPicPr>
        <xdr:cNvPr id="20" name="Picture 19">
          <a:extLst>
            <a:ext uri="{FF2B5EF4-FFF2-40B4-BE49-F238E27FC236}">
              <a16:creationId xmlns:a16="http://schemas.microsoft.com/office/drawing/2014/main" xmlns="" id="{00000000-0008-0000-0000-000014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33242"/>
        <a:stretch/>
      </xdr:blipFill>
      <xdr:spPr>
        <a:xfrm>
          <a:off x="7375480" y="14912230"/>
          <a:ext cx="2450383" cy="1152525"/>
        </a:xfrm>
        <a:prstGeom prst="rect">
          <a:avLst/>
        </a:prstGeom>
      </xdr:spPr>
    </xdr:pic>
    <xdr:clientData/>
  </xdr:twoCellAnchor>
  <xdr:twoCellAnchor editAs="oneCell">
    <xdr:from>
      <xdr:col>2</xdr:col>
      <xdr:colOff>350188</xdr:colOff>
      <xdr:row>16</xdr:row>
      <xdr:rowOff>265822</xdr:rowOff>
    </xdr:from>
    <xdr:to>
      <xdr:col>2</xdr:col>
      <xdr:colOff>2402445</xdr:colOff>
      <xdr:row>16</xdr:row>
      <xdr:rowOff>1348470</xdr:rowOff>
    </xdr:to>
    <xdr:pic>
      <xdr:nvPicPr>
        <xdr:cNvPr id="21" name="Picture 20">
          <a:extLst>
            <a:ext uri="{FF2B5EF4-FFF2-40B4-BE49-F238E27FC236}">
              <a16:creationId xmlns:a16="http://schemas.microsoft.com/office/drawing/2014/main" xmlns="" id="{00000000-0008-0000-0000-000015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45055"/>
        <a:stretch/>
      </xdr:blipFill>
      <xdr:spPr>
        <a:xfrm>
          <a:off x="7575581" y="24309643"/>
          <a:ext cx="2052257" cy="1082648"/>
        </a:xfrm>
        <a:prstGeom prst="rect">
          <a:avLst/>
        </a:prstGeom>
      </xdr:spPr>
    </xdr:pic>
    <xdr:clientData/>
  </xdr:twoCellAnchor>
  <xdr:twoCellAnchor editAs="oneCell">
    <xdr:from>
      <xdr:col>2</xdr:col>
      <xdr:colOff>254081</xdr:colOff>
      <xdr:row>3</xdr:row>
      <xdr:rowOff>1783697</xdr:rowOff>
    </xdr:from>
    <xdr:to>
      <xdr:col>2</xdr:col>
      <xdr:colOff>2491674</xdr:colOff>
      <xdr:row>4</xdr:row>
      <xdr:rowOff>1362077</xdr:rowOff>
    </xdr:to>
    <xdr:pic>
      <xdr:nvPicPr>
        <xdr:cNvPr id="22" name="Picture 21">
          <a:extLst>
            <a:ext uri="{FF2B5EF4-FFF2-40B4-BE49-F238E27FC236}">
              <a16:creationId xmlns:a16="http://schemas.microsoft.com/office/drawing/2014/main" xmlns="" id="{00000000-0008-0000-0000-000016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b="31274"/>
        <a:stretch/>
      </xdr:blipFill>
      <xdr:spPr>
        <a:xfrm>
          <a:off x="7481875" y="5784197"/>
          <a:ext cx="2237593" cy="1404939"/>
        </a:xfrm>
        <a:prstGeom prst="rect">
          <a:avLst/>
        </a:prstGeom>
      </xdr:spPr>
    </xdr:pic>
    <xdr:clientData/>
  </xdr:twoCellAnchor>
  <xdr:twoCellAnchor editAs="oneCell">
    <xdr:from>
      <xdr:col>2</xdr:col>
      <xdr:colOff>269373</xdr:colOff>
      <xdr:row>2</xdr:row>
      <xdr:rowOff>1778936</xdr:rowOff>
    </xdr:from>
    <xdr:to>
      <xdr:col>2</xdr:col>
      <xdr:colOff>2476382</xdr:colOff>
      <xdr:row>3</xdr:row>
      <xdr:rowOff>1352552</xdr:rowOff>
    </xdr:to>
    <xdr:pic>
      <xdr:nvPicPr>
        <xdr:cNvPr id="23" name="Picture 22">
          <a:extLst>
            <a:ext uri="{FF2B5EF4-FFF2-40B4-BE49-F238E27FC236}">
              <a16:creationId xmlns:a16="http://schemas.microsoft.com/office/drawing/2014/main" xmlns="" id="{00000000-0008-0000-0000-000017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31386"/>
        <a:stretch/>
      </xdr:blipFill>
      <xdr:spPr>
        <a:xfrm>
          <a:off x="7497167" y="3952877"/>
          <a:ext cx="2207009" cy="1400175"/>
        </a:xfrm>
        <a:prstGeom prst="rect">
          <a:avLst/>
        </a:prstGeom>
      </xdr:spPr>
    </xdr:pic>
    <xdr:clientData/>
  </xdr:twoCellAnchor>
  <xdr:twoCellAnchor editAs="oneCell">
    <xdr:from>
      <xdr:col>2</xdr:col>
      <xdr:colOff>494147</xdr:colOff>
      <xdr:row>10</xdr:row>
      <xdr:rowOff>1778936</xdr:rowOff>
    </xdr:from>
    <xdr:to>
      <xdr:col>2</xdr:col>
      <xdr:colOff>2067986</xdr:colOff>
      <xdr:row>11</xdr:row>
      <xdr:rowOff>1505644</xdr:rowOff>
    </xdr:to>
    <xdr:pic>
      <xdr:nvPicPr>
        <xdr:cNvPr id="24" name="Picture 23">
          <a:extLst>
            <a:ext uri="{FF2B5EF4-FFF2-40B4-BE49-F238E27FC236}">
              <a16:creationId xmlns:a16="http://schemas.microsoft.com/office/drawing/2014/main" xmlns="" id="{00000000-0008-0000-0000-000018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9914"/>
        <a:stretch/>
      </xdr:blipFill>
      <xdr:spPr>
        <a:xfrm>
          <a:off x="7721941" y="16738789"/>
          <a:ext cx="1573839" cy="1553267"/>
        </a:xfrm>
        <a:prstGeom prst="rect">
          <a:avLst/>
        </a:prstGeom>
      </xdr:spPr>
    </xdr:pic>
    <xdr:clientData/>
  </xdr:twoCellAnchor>
  <xdr:oneCellAnchor>
    <xdr:from>
      <xdr:col>2</xdr:col>
      <xdr:colOff>246794</xdr:colOff>
      <xdr:row>6</xdr:row>
      <xdr:rowOff>1824459</xdr:rowOff>
    </xdr:from>
    <xdr:ext cx="2252167" cy="1293713"/>
    <xdr:pic>
      <xdr:nvPicPr>
        <xdr:cNvPr id="13" name="Picture 12">
          <a:extLst>
            <a:ext uri="{FF2B5EF4-FFF2-40B4-BE49-F238E27FC236}">
              <a16:creationId xmlns:a16="http://schemas.microsoft.com/office/drawing/2014/main" xmlns="" id="{00000000-0008-0000-0000-00000D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32653"/>
        <a:stretch/>
      </xdr:blipFill>
      <xdr:spPr>
        <a:xfrm>
          <a:off x="7474588" y="11304635"/>
          <a:ext cx="2252167" cy="1293713"/>
        </a:xfrm>
        <a:prstGeom prst="rect">
          <a:avLst/>
        </a:prstGeom>
      </xdr:spPr>
    </xdr:pic>
    <xdr:clientData/>
  </xdr:oneCellAnchor>
  <xdr:twoCellAnchor editAs="oneCell">
    <xdr:from>
      <xdr:col>2</xdr:col>
      <xdr:colOff>460529</xdr:colOff>
      <xdr:row>11</xdr:row>
      <xdr:rowOff>1812553</xdr:rowOff>
    </xdr:from>
    <xdr:to>
      <xdr:col>2</xdr:col>
      <xdr:colOff>2034368</xdr:colOff>
      <xdr:row>12</xdr:row>
      <xdr:rowOff>1539262</xdr:rowOff>
    </xdr:to>
    <xdr:pic>
      <xdr:nvPicPr>
        <xdr:cNvPr id="26" name="Picture 25">
          <a:extLst>
            <a:ext uri="{FF2B5EF4-FFF2-40B4-BE49-F238E27FC236}">
              <a16:creationId xmlns:a16="http://schemas.microsoft.com/office/drawing/2014/main" xmlns="" id="{00000000-0008-0000-0000-00001A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9914"/>
        <a:stretch/>
      </xdr:blipFill>
      <xdr:spPr>
        <a:xfrm>
          <a:off x="7688323" y="20425524"/>
          <a:ext cx="1573839" cy="1553267"/>
        </a:xfrm>
        <a:prstGeom prst="rect">
          <a:avLst/>
        </a:prstGeom>
      </xdr:spPr>
    </xdr:pic>
    <xdr:clientData/>
  </xdr:twoCellAnchor>
  <xdr:twoCellAnchor editAs="oneCell">
    <xdr:from>
      <xdr:col>14</xdr:col>
      <xdr:colOff>1809749</xdr:colOff>
      <xdr:row>1</xdr:row>
      <xdr:rowOff>95250</xdr:rowOff>
    </xdr:from>
    <xdr:to>
      <xdr:col>16</xdr:col>
      <xdr:colOff>73651</xdr:colOff>
      <xdr:row>1</xdr:row>
      <xdr:rowOff>1655522</xdr:rowOff>
    </xdr:to>
    <xdr:pic>
      <xdr:nvPicPr>
        <xdr:cNvPr id="27" name="Picture 26">
          <a:extLst>
            <a:ext uri="{FF2B5EF4-FFF2-40B4-BE49-F238E27FC236}">
              <a16:creationId xmlns:a16="http://schemas.microsoft.com/office/drawing/2014/main" xmlns="" id="{00000000-0008-0000-0000-00001B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9914"/>
        <a:stretch/>
      </xdr:blipFill>
      <xdr:spPr>
        <a:xfrm>
          <a:off x="33647062" y="428625"/>
          <a:ext cx="1573839" cy="1560272"/>
        </a:xfrm>
        <a:prstGeom prst="rect">
          <a:avLst/>
        </a:prstGeom>
      </xdr:spPr>
    </xdr:pic>
    <xdr:clientData/>
  </xdr:twoCellAnchor>
  <xdr:twoCellAnchor editAs="oneCell">
    <xdr:from>
      <xdr:col>2</xdr:col>
      <xdr:colOff>789211</xdr:colOff>
      <xdr:row>13</xdr:row>
      <xdr:rowOff>81643</xdr:rowOff>
    </xdr:from>
    <xdr:to>
      <xdr:col>2</xdr:col>
      <xdr:colOff>1732068</xdr:colOff>
      <xdr:row>13</xdr:row>
      <xdr:rowOff>1367357</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1"/>
        <a:stretch>
          <a:fillRect/>
        </a:stretch>
      </xdr:blipFill>
      <xdr:spPr>
        <a:xfrm>
          <a:off x="8014604" y="22302107"/>
          <a:ext cx="942857" cy="1285714"/>
        </a:xfrm>
        <a:prstGeom prst="rect">
          <a:avLst/>
        </a:prstGeom>
      </xdr:spPr>
    </xdr:pic>
    <xdr:clientData/>
  </xdr:twoCellAnchor>
  <xdr:twoCellAnchor editAs="oneCell">
    <xdr:from>
      <xdr:col>2</xdr:col>
      <xdr:colOff>122465</xdr:colOff>
      <xdr:row>15</xdr:row>
      <xdr:rowOff>81643</xdr:rowOff>
    </xdr:from>
    <xdr:to>
      <xdr:col>2</xdr:col>
      <xdr:colOff>2588381</xdr:colOff>
      <xdr:row>15</xdr:row>
      <xdr:rowOff>830994</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347858" y="24125464"/>
          <a:ext cx="2465916" cy="749351"/>
        </a:xfrm>
        <a:prstGeom prst="rect">
          <a:avLst/>
        </a:prstGeom>
      </xdr:spPr>
    </xdr:pic>
    <xdr:clientData/>
  </xdr:twoCellAnchor>
  <xdr:twoCellAnchor editAs="oneCell">
    <xdr:from>
      <xdr:col>2</xdr:col>
      <xdr:colOff>592666</xdr:colOff>
      <xdr:row>14</xdr:row>
      <xdr:rowOff>178403</xdr:rowOff>
    </xdr:from>
    <xdr:to>
      <xdr:col>2</xdr:col>
      <xdr:colOff>1777999</xdr:colOff>
      <xdr:row>14</xdr:row>
      <xdr:rowOff>1350990</xdr:rowOff>
    </xdr:to>
    <xdr:pic>
      <xdr:nvPicPr>
        <xdr:cNvPr id="25" name="Picture 24">
          <a:extLst>
            <a:ext uri="{FF2B5EF4-FFF2-40B4-BE49-F238E27FC236}">
              <a16:creationId xmlns:a16="http://schemas.microsoft.com/office/drawing/2014/main" xmlns="" id="{00000000-0008-0000-0000-000019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7822141" y="24295703"/>
          <a:ext cx="1185333" cy="1172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1120588</xdr:colOff>
          <xdr:row>0</xdr:row>
          <xdr:rowOff>68036</xdr:rowOff>
        </xdr:from>
        <xdr:to>
          <xdr:col>0</xdr:col>
          <xdr:colOff>3429000</xdr:colOff>
          <xdr:row>5</xdr:row>
          <xdr:rowOff>49688</xdr:rowOff>
        </xdr:to>
        <xdr:pic>
          <xdr:nvPicPr>
            <xdr:cNvPr id="11" name="Picture 10">
              <a:extLst>
                <a:ext uri="{FF2B5EF4-FFF2-40B4-BE49-F238E27FC236}">
                  <a16:creationId xmlns:a16="http://schemas.microsoft.com/office/drawing/2014/main" xmlns="" id="{00000000-0008-0000-0100-00000B000000}"/>
                </a:ext>
              </a:extLst>
            </xdr:cNvPr>
            <xdr:cNvPicPr>
              <a:picLocks noChangeAspect="1" noChangeArrowheads="1"/>
              <a:extLst>
                <a:ext uri="{84589F7E-364E-4C9E-8A38-B11213B215E9}">
                  <a14:cameraTool cellRange="logo" spid="_x0000_s13383"/>
                </a:ext>
              </a:extLst>
            </xdr:cNvPicPr>
          </xdr:nvPicPr>
          <xdr:blipFill rotWithShape="1">
            <a:blip xmlns:r="http://schemas.openxmlformats.org/officeDocument/2006/relationships" r:embed="rId1"/>
            <a:srcRect r="8947" b="14335"/>
            <a:stretch>
              <a:fillRect/>
            </a:stretch>
          </xdr:blipFill>
          <xdr:spPr bwMode="auto">
            <a:xfrm>
              <a:off x="1120588" y="68036"/>
              <a:ext cx="2308412" cy="14240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85725</xdr:rowOff>
        </xdr:from>
        <xdr:to>
          <xdr:col>0</xdr:col>
          <xdr:colOff>4267200</xdr:colOff>
          <xdr:row>15</xdr:row>
          <xdr:rowOff>371475</xdr:rowOff>
        </xdr:to>
        <xdr:sp macro="" textlink="">
          <xdr:nvSpPr>
            <xdr:cNvPr id="8268" name="ComboBox1" hidden="1">
              <a:extLst>
                <a:ext uri="{63B3BB69-23CF-44E3-9099-C40C66FF867C}">
                  <a14:compatExt spid="_x0000_s8268"/>
                </a:ext>
                <a:ext uri="{FF2B5EF4-FFF2-40B4-BE49-F238E27FC236}">
                  <a16:creationId xmlns:a16="http://schemas.microsoft.com/office/drawing/2014/main" xmlns="" id="{00000000-0008-0000-01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0</xdr:row>
          <xdr:rowOff>66675</xdr:rowOff>
        </xdr:from>
        <xdr:to>
          <xdr:col>0</xdr:col>
          <xdr:colOff>3429000</xdr:colOff>
          <xdr:row>5</xdr:row>
          <xdr:rowOff>47625</xdr:rowOff>
        </xdr:to>
        <xdr:pic>
          <xdr:nvPicPr>
            <xdr:cNvPr id="8689" name="Picture 10">
              <a:extLst>
                <a:ext uri="{FF2B5EF4-FFF2-40B4-BE49-F238E27FC236}">
                  <a16:creationId xmlns:a16="http://schemas.microsoft.com/office/drawing/2014/main" xmlns="" id="{00000000-0008-0000-0100-0000F1210000}"/>
                </a:ext>
              </a:extLst>
            </xdr:cNvPr>
            <xdr:cNvPicPr>
              <a:picLocks noChangeAspect="1" noChangeArrowheads="1"/>
              <a:extLst>
                <a:ext uri="{84589F7E-364E-4C9E-8A38-B11213B215E9}">
                  <a14:cameraTool cellRange="logo" spid="_x0000_s13384"/>
                </a:ext>
              </a:extLst>
            </xdr:cNvPicPr>
          </xdr:nvPicPr>
          <xdr:blipFill>
            <a:blip xmlns:r="http://schemas.openxmlformats.org/officeDocument/2006/relationships" r:embed="rId1"/>
            <a:srcRect r="8948" b="14336"/>
            <a:stretch>
              <a:fillRect/>
            </a:stretch>
          </xdr:blipFill>
          <xdr:spPr bwMode="auto">
            <a:xfrm>
              <a:off x="1123950" y="66675"/>
              <a:ext cx="2305050" cy="1428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1042147</xdr:colOff>
          <xdr:row>0</xdr:row>
          <xdr:rowOff>0</xdr:rowOff>
        </xdr:from>
        <xdr:to>
          <xdr:col>6</xdr:col>
          <xdr:colOff>817333</xdr:colOff>
          <xdr:row>4</xdr:row>
          <xdr:rowOff>236661</xdr:rowOff>
        </xdr:to>
        <xdr:pic>
          <xdr:nvPicPr>
            <xdr:cNvPr id="2" name="Picture 4">
              <a:extLst>
                <a:ext uri="{FF2B5EF4-FFF2-40B4-BE49-F238E27FC236}">
                  <a16:creationId xmlns:a16="http://schemas.microsoft.com/office/drawing/2014/main" xmlns="" id="{00000000-0008-0000-0100-000002000000}"/>
                </a:ext>
              </a:extLst>
            </xdr:cNvPr>
            <xdr:cNvPicPr>
              <a:picLocks noChangeAspect="1" noChangeArrowheads="1"/>
              <a:extLst>
                <a:ext uri="{84589F7E-364E-4C9E-8A38-B11213B215E9}">
                  <a14:cameraTool cellRange="Admin_Logo" spid="_x0000_s13385"/>
                </a:ext>
              </a:extLst>
            </xdr:cNvPicPr>
          </xdr:nvPicPr>
          <xdr:blipFill>
            <a:blip xmlns:r="http://schemas.openxmlformats.org/officeDocument/2006/relationships" r:embed="rId2"/>
            <a:srcRect l="9375" t="9203" r="7813" b="8591"/>
            <a:stretch>
              <a:fillRect/>
            </a:stretch>
          </xdr:blipFill>
          <xdr:spPr bwMode="auto">
            <a:xfrm>
              <a:off x="10724029" y="0"/>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95907</xdr:colOff>
          <xdr:row>0</xdr:row>
          <xdr:rowOff>17080</xdr:rowOff>
        </xdr:from>
        <xdr:to>
          <xdr:col>4</xdr:col>
          <xdr:colOff>431580</xdr:colOff>
          <xdr:row>8</xdr:row>
          <xdr:rowOff>64705</xdr:rowOff>
        </xdr:to>
        <xdr:pic>
          <xdr:nvPicPr>
            <xdr:cNvPr id="2421" name="Picture 2">
              <a:extLst>
                <a:ext uri="{FF2B5EF4-FFF2-40B4-BE49-F238E27FC236}">
                  <a16:creationId xmlns:a16="http://schemas.microsoft.com/office/drawing/2014/main" xmlns="" id="{00000000-0008-0000-0200-000075090000}"/>
                </a:ext>
              </a:extLst>
            </xdr:cNvPr>
            <xdr:cNvPicPr>
              <a:picLocks noChangeAspect="1" noChangeArrowheads="1"/>
              <a:extLst>
                <a:ext uri="{84589F7E-364E-4C9E-8A38-B11213B215E9}">
                  <a14:cameraTool cellRange="logo" spid="_x0000_s2925"/>
                </a:ext>
              </a:extLst>
            </xdr:cNvPicPr>
          </xdr:nvPicPr>
          <xdr:blipFill>
            <a:blip xmlns:r="http://schemas.openxmlformats.org/officeDocument/2006/relationships" r:embed="rId1"/>
            <a:srcRect r="11366" b="13712"/>
            <a:stretch>
              <a:fillRect/>
            </a:stretch>
          </xdr:blipFill>
          <xdr:spPr bwMode="auto">
            <a:xfrm>
              <a:off x="95907" y="17080"/>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45326</xdr:colOff>
          <xdr:row>0</xdr:row>
          <xdr:rowOff>26605</xdr:rowOff>
        </xdr:from>
        <xdr:to>
          <xdr:col>11</xdr:col>
          <xdr:colOff>589236</xdr:colOff>
          <xdr:row>8</xdr:row>
          <xdr:rowOff>3290</xdr:rowOff>
        </xdr:to>
        <xdr:pic>
          <xdr:nvPicPr>
            <xdr:cNvPr id="2422" name="Picture 4">
              <a:extLst>
                <a:ext uri="{FF2B5EF4-FFF2-40B4-BE49-F238E27FC236}">
                  <a16:creationId xmlns:a16="http://schemas.microsoft.com/office/drawing/2014/main" xmlns="" id="{00000000-0008-0000-0200-000076090000}"/>
                </a:ext>
              </a:extLst>
            </xdr:cNvPr>
            <xdr:cNvPicPr>
              <a:picLocks noChangeAspect="1" noChangeArrowheads="1"/>
              <a:extLst>
                <a:ext uri="{84589F7E-364E-4C9E-8A38-B11213B215E9}">
                  <a14:cameraTool cellRange="Admin_Logo" spid="_x0000_s2926"/>
                </a:ext>
              </a:extLst>
            </xdr:cNvPicPr>
          </xdr:nvPicPr>
          <xdr:blipFill>
            <a:blip xmlns:r="http://schemas.openxmlformats.org/officeDocument/2006/relationships" r:embed="rId2"/>
            <a:srcRect l="9375" t="9203" r="7813" b="8591"/>
            <a:stretch>
              <a:fillRect/>
            </a:stretch>
          </xdr:blipFill>
          <xdr:spPr bwMode="auto">
            <a:xfrm>
              <a:off x="5703176" y="26605"/>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17</xdr:row>
          <xdr:rowOff>142875</xdr:rowOff>
        </xdr:from>
        <xdr:to>
          <xdr:col>0</xdr:col>
          <xdr:colOff>266700</xdr:colOff>
          <xdr:row>19</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xmlns=""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133350</xdr:rowOff>
        </xdr:from>
        <xdr:to>
          <xdr:col>0</xdr:col>
          <xdr:colOff>266700</xdr:colOff>
          <xdr:row>20</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xmlns=""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43</xdr:row>
          <xdr:rowOff>161925</xdr:rowOff>
        </xdr:from>
        <xdr:to>
          <xdr:col>0</xdr:col>
          <xdr:colOff>314325</xdr:colOff>
          <xdr:row>45</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xmlns=""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44</xdr:row>
          <xdr:rowOff>152400</xdr:rowOff>
        </xdr:from>
        <xdr:to>
          <xdr:col>0</xdr:col>
          <xdr:colOff>314325</xdr:colOff>
          <xdr:row>46</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xmlns=""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0</xdr:row>
          <xdr:rowOff>28575</xdr:rowOff>
        </xdr:from>
        <xdr:to>
          <xdr:col>13</xdr:col>
          <xdr:colOff>201010</xdr:colOff>
          <xdr:row>8</xdr:row>
          <xdr:rowOff>5260</xdr:rowOff>
        </xdr:to>
        <xdr:pic>
          <xdr:nvPicPr>
            <xdr:cNvPr id="9" name="Picture 4">
              <a:extLst>
                <a:ext uri="{FF2B5EF4-FFF2-40B4-BE49-F238E27FC236}">
                  <a16:creationId xmlns:a16="http://schemas.microsoft.com/office/drawing/2014/main" xmlns="" id="{00000000-0008-0000-0300-000009000000}"/>
                </a:ext>
              </a:extLst>
            </xdr:cNvPr>
            <xdr:cNvPicPr>
              <a:picLocks noChangeAspect="1" noChangeArrowheads="1"/>
              <a:extLst>
                <a:ext uri="{84589F7E-364E-4C9E-8A38-B11213B215E9}">
                  <a14:cameraTool cellRange="Admin_Logo" spid="_x0000_s6874"/>
                </a:ext>
              </a:extLst>
            </xdr:cNvPicPr>
          </xdr:nvPicPr>
          <xdr:blipFill>
            <a:blip xmlns:r="http://schemas.openxmlformats.org/officeDocument/2006/relationships" r:embed="rId1"/>
            <a:srcRect l="9375" t="9203" r="7813" b="8591"/>
            <a:stretch>
              <a:fillRect/>
            </a:stretch>
          </xdr:blipFill>
          <xdr:spPr bwMode="auto">
            <a:xfrm>
              <a:off x="6619875" y="28575"/>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4</xdr:col>
          <xdr:colOff>411873</xdr:colOff>
          <xdr:row>8</xdr:row>
          <xdr:rowOff>47625</xdr:rowOff>
        </xdr:to>
        <xdr:pic>
          <xdr:nvPicPr>
            <xdr:cNvPr id="11" name="Picture 2">
              <a:extLst>
                <a:ext uri="{FF2B5EF4-FFF2-40B4-BE49-F238E27FC236}">
                  <a16:creationId xmlns:a16="http://schemas.microsoft.com/office/drawing/2014/main" xmlns="" id="{00000000-0008-0000-0300-00000B000000}"/>
                </a:ext>
              </a:extLst>
            </xdr:cNvPr>
            <xdr:cNvPicPr>
              <a:picLocks noChangeAspect="1" noChangeArrowheads="1"/>
              <a:extLst>
                <a:ext uri="{84589F7E-364E-4C9E-8A38-B11213B215E9}">
                  <a14:cameraTool cellRange="logo" spid="_x0000_s6875"/>
                </a:ext>
              </a:extLst>
            </xdr:cNvPicPr>
          </xdr:nvPicPr>
          <xdr:blipFill>
            <a:blip xmlns:r="http://schemas.openxmlformats.org/officeDocument/2006/relationships" r:embed="rId2"/>
            <a:srcRect r="11366" b="13712"/>
            <a:stretch>
              <a:fillRect/>
            </a:stretch>
          </xdr:blipFill>
          <xdr:spPr bwMode="auto">
            <a:xfrm>
              <a:off x="47625" y="0"/>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0</xdr:row>
          <xdr:rowOff>28575</xdr:rowOff>
        </xdr:from>
        <xdr:to>
          <xdr:col>12</xdr:col>
          <xdr:colOff>362935</xdr:colOff>
          <xdr:row>8</xdr:row>
          <xdr:rowOff>5260</xdr:rowOff>
        </xdr:to>
        <xdr:pic>
          <xdr:nvPicPr>
            <xdr:cNvPr id="5" name="Picture 4">
              <a:extLst>
                <a:ext uri="{FF2B5EF4-FFF2-40B4-BE49-F238E27FC236}">
                  <a16:creationId xmlns:a16="http://schemas.microsoft.com/office/drawing/2014/main" xmlns="" id="{00000000-0008-0000-0400-000005000000}"/>
                </a:ext>
              </a:extLst>
            </xdr:cNvPr>
            <xdr:cNvPicPr>
              <a:picLocks noChangeAspect="1" noChangeArrowheads="1"/>
              <a:extLst>
                <a:ext uri="{84589F7E-364E-4C9E-8A38-B11213B215E9}">
                  <a14:cameraTool cellRange="Admin_Logo" spid="_x0000_s7886"/>
                </a:ext>
              </a:extLst>
            </xdr:cNvPicPr>
          </xdr:nvPicPr>
          <xdr:blipFill>
            <a:blip xmlns:r="http://schemas.openxmlformats.org/officeDocument/2006/relationships" r:embed="rId1"/>
            <a:srcRect l="9375" t="9203" r="7813" b="8591"/>
            <a:stretch>
              <a:fillRect/>
            </a:stretch>
          </xdr:blipFill>
          <xdr:spPr bwMode="auto">
            <a:xfrm>
              <a:off x="6172200" y="28575"/>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364248</xdr:colOff>
          <xdr:row>8</xdr:row>
          <xdr:rowOff>47625</xdr:rowOff>
        </xdr:to>
        <xdr:pic>
          <xdr:nvPicPr>
            <xdr:cNvPr id="6" name="Picture 2">
              <a:extLst>
                <a:ext uri="{FF2B5EF4-FFF2-40B4-BE49-F238E27FC236}">
                  <a16:creationId xmlns:a16="http://schemas.microsoft.com/office/drawing/2014/main" xmlns="" id="{00000000-0008-0000-0400-000006000000}"/>
                </a:ext>
              </a:extLst>
            </xdr:cNvPr>
            <xdr:cNvPicPr>
              <a:picLocks noChangeAspect="1" noChangeArrowheads="1"/>
              <a:extLst>
                <a:ext uri="{84589F7E-364E-4C9E-8A38-B11213B215E9}">
                  <a14:cameraTool cellRange="logo" spid="_x0000_s7887"/>
                </a:ext>
              </a:extLst>
            </xdr:cNvPicPr>
          </xdr:nvPicPr>
          <xdr:blipFill>
            <a:blip xmlns:r="http://schemas.openxmlformats.org/officeDocument/2006/relationships" r:embed="rId2"/>
            <a:srcRect r="11366" b="13712"/>
            <a:stretch>
              <a:fillRect/>
            </a:stretch>
          </xdr:blipFill>
          <xdr:spPr bwMode="auto">
            <a:xfrm>
              <a:off x="0" y="0"/>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25</xdr:row>
          <xdr:rowOff>133350</xdr:rowOff>
        </xdr:from>
        <xdr:to>
          <xdr:col>2</xdr:col>
          <xdr:colOff>609600</xdr:colOff>
          <xdr:row>27</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xmlns=""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25</xdr:row>
          <xdr:rowOff>142875</xdr:rowOff>
        </xdr:from>
        <xdr:to>
          <xdr:col>6</xdr:col>
          <xdr:colOff>171450</xdr:colOff>
          <xdr:row>27</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xmlns=""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25</xdr:row>
          <xdr:rowOff>142875</xdr:rowOff>
        </xdr:from>
        <xdr:to>
          <xdr:col>10</xdr:col>
          <xdr:colOff>57150</xdr:colOff>
          <xdr:row>27</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xmlns=""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152400</xdr:rowOff>
        </xdr:from>
        <xdr:to>
          <xdr:col>2</xdr:col>
          <xdr:colOff>180975</xdr:colOff>
          <xdr:row>82</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xmlns=""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142875</xdr:rowOff>
        </xdr:from>
        <xdr:to>
          <xdr:col>2</xdr:col>
          <xdr:colOff>180975</xdr:colOff>
          <xdr:row>83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xmlns=""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133350</xdr:rowOff>
        </xdr:from>
        <xdr:to>
          <xdr:col>2</xdr:col>
          <xdr:colOff>180975</xdr:colOff>
          <xdr:row>84</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xmlns=""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83</xdr:row>
          <xdr:rowOff>123825</xdr:rowOff>
        </xdr:from>
        <xdr:to>
          <xdr:col>2</xdr:col>
          <xdr:colOff>180975</xdr:colOff>
          <xdr:row>85</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xmlns=""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68</xdr:row>
          <xdr:rowOff>133350</xdr:rowOff>
        </xdr:from>
        <xdr:to>
          <xdr:col>3</xdr:col>
          <xdr:colOff>409575</xdr:colOff>
          <xdr:row>70</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xmlns=""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69</xdr:row>
          <xdr:rowOff>142875</xdr:rowOff>
        </xdr:from>
        <xdr:to>
          <xdr:col>3</xdr:col>
          <xdr:colOff>409575</xdr:colOff>
          <xdr:row>71</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xmlns=""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70</xdr:row>
          <xdr:rowOff>142875</xdr:rowOff>
        </xdr:from>
        <xdr:to>
          <xdr:col>3</xdr:col>
          <xdr:colOff>409575</xdr:colOff>
          <xdr:row>72</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xmlns=""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0</xdr:row>
          <xdr:rowOff>57150</xdr:rowOff>
        </xdr:from>
        <xdr:to>
          <xdr:col>12</xdr:col>
          <xdr:colOff>429610</xdr:colOff>
          <xdr:row>8</xdr:row>
          <xdr:rowOff>33835</xdr:rowOff>
        </xdr:to>
        <xdr:pic>
          <xdr:nvPicPr>
            <xdr:cNvPr id="16" name="Picture 4">
              <a:extLst>
                <a:ext uri="{FF2B5EF4-FFF2-40B4-BE49-F238E27FC236}">
                  <a16:creationId xmlns:a16="http://schemas.microsoft.com/office/drawing/2014/main" xmlns="" id="{00000000-0008-0000-0500-000010000000}"/>
                </a:ext>
              </a:extLst>
            </xdr:cNvPr>
            <xdr:cNvPicPr>
              <a:picLocks noChangeAspect="1" noChangeArrowheads="1"/>
              <a:extLst>
                <a:ext uri="{84589F7E-364E-4C9E-8A38-B11213B215E9}">
                  <a14:cameraTool cellRange="Admin_Logo" spid="_x0000_s12905"/>
                </a:ext>
              </a:extLst>
            </xdr:cNvPicPr>
          </xdr:nvPicPr>
          <xdr:blipFill>
            <a:blip xmlns:r="http://schemas.openxmlformats.org/officeDocument/2006/relationships" r:embed="rId1"/>
            <a:srcRect l="9375" t="9203" r="7813" b="8591"/>
            <a:stretch>
              <a:fillRect/>
            </a:stretch>
          </xdr:blipFill>
          <xdr:spPr bwMode="auto">
            <a:xfrm>
              <a:off x="5991225" y="57150"/>
              <a:ext cx="1153510" cy="14244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28575</xdr:rowOff>
        </xdr:from>
        <xdr:to>
          <xdr:col>3</xdr:col>
          <xdr:colOff>859548</xdr:colOff>
          <xdr:row>8</xdr:row>
          <xdr:rowOff>76200</xdr:rowOff>
        </xdr:to>
        <xdr:pic>
          <xdr:nvPicPr>
            <xdr:cNvPr id="17" name="Picture 2">
              <a:extLst>
                <a:ext uri="{FF2B5EF4-FFF2-40B4-BE49-F238E27FC236}">
                  <a16:creationId xmlns:a16="http://schemas.microsoft.com/office/drawing/2014/main" xmlns="" id="{00000000-0008-0000-0500-000011000000}"/>
                </a:ext>
              </a:extLst>
            </xdr:cNvPr>
            <xdr:cNvPicPr>
              <a:picLocks noChangeAspect="1" noChangeArrowheads="1"/>
              <a:extLst>
                <a:ext uri="{84589F7E-364E-4C9E-8A38-B11213B215E9}">
                  <a14:cameraTool cellRange="logo" spid="_x0000_s12906"/>
                </a:ext>
              </a:extLst>
            </xdr:cNvPicPr>
          </xdr:nvPicPr>
          <xdr:blipFill>
            <a:blip xmlns:r="http://schemas.openxmlformats.org/officeDocument/2006/relationships" r:embed="rId2"/>
            <a:srcRect r="11366" b="13712"/>
            <a:stretch>
              <a:fillRect/>
            </a:stretch>
          </xdr:blipFill>
          <xdr:spPr bwMode="auto">
            <a:xfrm>
              <a:off x="0" y="28575"/>
              <a:ext cx="2335923" cy="1495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hein@sapphirebrokers.co,.za" TargetMode="External"/><Relationship Id="rId7" Type="http://schemas.openxmlformats.org/officeDocument/2006/relationships/printerSettings" Target="../printerSettings/printerSettings1.bin"/><Relationship Id="rId2" Type="http://schemas.openxmlformats.org/officeDocument/2006/relationships/hyperlink" Target="mailto:info@smitk.co.za" TargetMode="External"/><Relationship Id="rId1" Type="http://schemas.openxmlformats.org/officeDocument/2006/relationships/hyperlink" Target="mailto:info@zcp.co.za" TargetMode="External"/><Relationship Id="rId6" Type="http://schemas.openxmlformats.org/officeDocument/2006/relationships/hyperlink" Target="mailto:elsa@sapphirebrokers.co.za" TargetMode="External"/><Relationship Id="rId5" Type="http://schemas.openxmlformats.org/officeDocument/2006/relationships/hyperlink" Target="mailto:pietere@smitk.co.za" TargetMode="External"/><Relationship Id="rId4" Type="http://schemas.openxmlformats.org/officeDocument/2006/relationships/hyperlink" Target="mailto:eugene@mainet.co.z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4.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8"/>
  <sheetViews>
    <sheetView topLeftCell="A18" zoomScale="70" zoomScaleNormal="70" workbookViewId="0">
      <selection activeCell="B41" sqref="B41"/>
    </sheetView>
  </sheetViews>
  <sheetFormatPr defaultRowHeight="12.75" x14ac:dyDescent="0.2"/>
  <cols>
    <col min="1" max="1" width="30.28515625" style="75" customWidth="1"/>
    <col min="2" max="2" width="78.140625" style="75" customWidth="1"/>
    <col min="3" max="9" width="41.85546875" style="75" customWidth="1"/>
    <col min="10" max="10" width="9.140625" style="75"/>
    <col min="11" max="11" width="31.85546875" style="75" customWidth="1"/>
    <col min="12" max="12" width="16.85546875" style="76" customWidth="1"/>
    <col min="13" max="14" width="9.140625" style="75"/>
    <col min="15" max="15" width="28.140625" style="75" customWidth="1"/>
    <col min="16" max="16" width="21.5703125" style="75" customWidth="1"/>
    <col min="17" max="16384" width="9.140625" style="75"/>
  </cols>
  <sheetData>
    <row r="1" spans="1:16" ht="27" thickBot="1" x14ac:dyDescent="0.45">
      <c r="A1" s="298" t="s">
        <v>740</v>
      </c>
      <c r="B1" s="298"/>
      <c r="C1" s="298"/>
      <c r="D1" s="298"/>
      <c r="E1" s="298"/>
      <c r="F1" s="298"/>
      <c r="G1" s="298"/>
      <c r="H1" s="298"/>
      <c r="I1" s="298"/>
      <c r="J1" s="79"/>
      <c r="K1" s="80"/>
      <c r="L1" s="89"/>
      <c r="O1" s="300" t="s">
        <v>832</v>
      </c>
      <c r="P1" s="300"/>
    </row>
    <row r="2" spans="1:16" ht="144" customHeight="1" x14ac:dyDescent="0.25">
      <c r="A2" s="79"/>
      <c r="B2" s="80" t="s">
        <v>690</v>
      </c>
      <c r="C2" s="80"/>
      <c r="D2" s="80"/>
      <c r="E2" s="97" t="s">
        <v>694</v>
      </c>
      <c r="F2" s="97" t="s">
        <v>695</v>
      </c>
      <c r="G2" s="97" t="s">
        <v>696</v>
      </c>
      <c r="H2" s="97" t="s">
        <v>697</v>
      </c>
      <c r="I2" s="97" t="s">
        <v>698</v>
      </c>
      <c r="J2" s="81" t="s">
        <v>685</v>
      </c>
      <c r="K2" s="90" t="s">
        <v>511</v>
      </c>
      <c r="L2" s="91">
        <v>0</v>
      </c>
      <c r="O2" s="75" t="s">
        <v>502</v>
      </c>
    </row>
    <row r="3" spans="1:16" ht="144" customHeight="1" x14ac:dyDescent="0.2">
      <c r="A3" s="81" t="s">
        <v>3</v>
      </c>
      <c r="B3" s="75" t="s">
        <v>638</v>
      </c>
      <c r="C3" s="77"/>
      <c r="D3" s="77">
        <v>15415</v>
      </c>
      <c r="E3" s="98" t="s">
        <v>699</v>
      </c>
      <c r="F3" s="98" t="s">
        <v>700</v>
      </c>
      <c r="G3" s="98" t="s">
        <v>701</v>
      </c>
      <c r="H3" s="98" t="s">
        <v>702</v>
      </c>
      <c r="I3" s="75" t="s">
        <v>703</v>
      </c>
      <c r="J3" s="81"/>
      <c r="L3" s="91">
        <v>5000000</v>
      </c>
    </row>
    <row r="4" spans="1:16" ht="144" customHeight="1" x14ac:dyDescent="0.2">
      <c r="A4" s="81"/>
      <c r="B4" s="75" t="s">
        <v>640</v>
      </c>
      <c r="C4" s="77"/>
      <c r="D4" s="77">
        <v>38838</v>
      </c>
      <c r="E4" s="98"/>
      <c r="F4" s="98"/>
      <c r="G4" s="98"/>
      <c r="J4" s="81"/>
      <c r="L4" s="91">
        <v>10000000</v>
      </c>
    </row>
    <row r="5" spans="1:16" ht="144" customHeight="1" x14ac:dyDescent="0.2">
      <c r="A5" s="81"/>
      <c r="B5" s="75" t="s">
        <v>646</v>
      </c>
      <c r="C5" s="77"/>
      <c r="D5" s="77">
        <v>12774</v>
      </c>
      <c r="E5" s="98" t="s">
        <v>704</v>
      </c>
      <c r="F5" s="98" t="s">
        <v>705</v>
      </c>
      <c r="G5" s="98" t="s">
        <v>706</v>
      </c>
      <c r="I5" s="75" t="s">
        <v>707</v>
      </c>
      <c r="J5" s="81"/>
      <c r="L5" s="91">
        <v>15000000</v>
      </c>
    </row>
    <row r="6" spans="1:16" ht="144" customHeight="1" x14ac:dyDescent="0.2">
      <c r="A6" s="81"/>
      <c r="B6" s="75" t="s">
        <v>639</v>
      </c>
      <c r="C6" s="77"/>
      <c r="D6" s="77">
        <v>1325</v>
      </c>
      <c r="E6" s="98" t="s">
        <v>708</v>
      </c>
      <c r="F6" s="98" t="s">
        <v>709</v>
      </c>
      <c r="G6" s="98" t="s">
        <v>710</v>
      </c>
      <c r="I6" s="75" t="s">
        <v>711</v>
      </c>
      <c r="J6" s="81"/>
      <c r="L6" s="91">
        <v>20000000</v>
      </c>
    </row>
    <row r="7" spans="1:16" ht="144" customHeight="1" x14ac:dyDescent="0.2">
      <c r="A7" s="81"/>
      <c r="B7" s="118" t="s">
        <v>806</v>
      </c>
      <c r="C7" s="77"/>
      <c r="D7" s="77">
        <v>29627</v>
      </c>
      <c r="E7" s="98" t="s">
        <v>808</v>
      </c>
      <c r="F7" s="98" t="s">
        <v>808</v>
      </c>
      <c r="G7" s="98" t="s">
        <v>807</v>
      </c>
      <c r="I7" s="75" t="s">
        <v>749</v>
      </c>
      <c r="J7" s="81"/>
      <c r="L7" s="91">
        <v>25000000</v>
      </c>
    </row>
    <row r="8" spans="1:16" ht="144" customHeight="1" x14ac:dyDescent="0.2">
      <c r="A8" s="81"/>
      <c r="B8" s="75" t="s">
        <v>641</v>
      </c>
      <c r="C8" s="77"/>
      <c r="D8" s="77">
        <v>29627</v>
      </c>
      <c r="E8" s="98" t="s">
        <v>810</v>
      </c>
      <c r="F8" s="98" t="s">
        <v>810</v>
      </c>
      <c r="G8" s="98" t="s">
        <v>809</v>
      </c>
      <c r="I8" s="75" t="s">
        <v>748</v>
      </c>
      <c r="J8" s="81"/>
      <c r="L8" s="91" t="s">
        <v>811</v>
      </c>
    </row>
    <row r="9" spans="1:16" ht="144" customHeight="1" x14ac:dyDescent="0.25">
      <c r="A9" s="81"/>
      <c r="B9" s="75" t="s">
        <v>643</v>
      </c>
      <c r="C9" s="77"/>
      <c r="D9" s="77">
        <v>44928</v>
      </c>
      <c r="E9" s="98" t="s">
        <v>712</v>
      </c>
      <c r="F9" s="98" t="s">
        <v>713</v>
      </c>
      <c r="G9" s="98" t="s">
        <v>714</v>
      </c>
      <c r="H9" s="98" t="s">
        <v>715</v>
      </c>
      <c r="I9" s="75" t="s">
        <v>716</v>
      </c>
      <c r="J9" s="81"/>
      <c r="K9" s="90" t="s">
        <v>512</v>
      </c>
      <c r="L9" s="91">
        <v>0</v>
      </c>
    </row>
    <row r="10" spans="1:16" ht="144" customHeight="1" x14ac:dyDescent="0.2">
      <c r="A10" s="81"/>
      <c r="B10" s="56" t="s">
        <v>644</v>
      </c>
      <c r="C10" s="77"/>
      <c r="D10" s="77">
        <v>46257</v>
      </c>
      <c r="E10" s="98" t="s">
        <v>717</v>
      </c>
      <c r="F10" s="98" t="s">
        <v>718</v>
      </c>
      <c r="G10" s="98" t="s">
        <v>719</v>
      </c>
      <c r="H10" s="98" t="s">
        <v>720</v>
      </c>
      <c r="I10" s="75" t="s">
        <v>721</v>
      </c>
      <c r="J10" s="81"/>
      <c r="L10" s="91">
        <v>5000000</v>
      </c>
    </row>
    <row r="11" spans="1:16" ht="144" customHeight="1" x14ac:dyDescent="0.2">
      <c r="A11" s="81"/>
      <c r="B11" s="75" t="s">
        <v>642</v>
      </c>
      <c r="C11" s="77"/>
      <c r="D11" s="77">
        <v>7709</v>
      </c>
      <c r="E11" s="98" t="s">
        <v>722</v>
      </c>
      <c r="F11" s="98" t="s">
        <v>723</v>
      </c>
      <c r="G11" s="75" t="s">
        <v>724</v>
      </c>
      <c r="I11" s="75" t="s">
        <v>725</v>
      </c>
      <c r="J11" s="81"/>
      <c r="L11" s="91">
        <v>10000000</v>
      </c>
    </row>
    <row r="12" spans="1:16" ht="144" customHeight="1" x14ac:dyDescent="0.2">
      <c r="A12" s="81"/>
      <c r="B12" s="75" t="s">
        <v>747</v>
      </c>
      <c r="C12" s="77"/>
      <c r="D12" s="77">
        <v>11184</v>
      </c>
      <c r="E12" s="98" t="s">
        <v>726</v>
      </c>
      <c r="F12" s="98" t="s">
        <v>727</v>
      </c>
      <c r="G12" s="98" t="s">
        <v>728</v>
      </c>
      <c r="H12" s="98" t="s">
        <v>729</v>
      </c>
      <c r="I12" s="75" t="s">
        <v>730</v>
      </c>
      <c r="J12" s="81"/>
      <c r="L12" s="76">
        <v>15000000</v>
      </c>
    </row>
    <row r="13" spans="1:16" ht="144" customHeight="1" x14ac:dyDescent="0.2">
      <c r="A13" s="81"/>
      <c r="B13" s="75" t="s">
        <v>502</v>
      </c>
      <c r="C13" s="77"/>
      <c r="D13" s="77">
        <v>43148</v>
      </c>
      <c r="E13" s="98" t="s">
        <v>447</v>
      </c>
      <c r="F13" s="98" t="s">
        <v>0</v>
      </c>
      <c r="G13" s="98" t="s">
        <v>731</v>
      </c>
      <c r="H13" s="98" t="s">
        <v>732</v>
      </c>
      <c r="I13" s="75" t="s">
        <v>733</v>
      </c>
      <c r="J13" s="81"/>
      <c r="L13" s="76">
        <v>20000000</v>
      </c>
    </row>
    <row r="14" spans="1:16" ht="144" customHeight="1" x14ac:dyDescent="0.2">
      <c r="A14" s="81"/>
      <c r="B14" s="75" t="s">
        <v>922</v>
      </c>
      <c r="C14" s="77"/>
      <c r="D14" s="77">
        <v>29955</v>
      </c>
      <c r="E14" s="98" t="s">
        <v>925</v>
      </c>
      <c r="F14" s="98"/>
      <c r="G14" s="98" t="s">
        <v>929</v>
      </c>
      <c r="H14" s="98" t="s">
        <v>930</v>
      </c>
      <c r="I14" s="75" t="s">
        <v>923</v>
      </c>
      <c r="J14" s="81"/>
      <c r="L14" s="76">
        <v>25000000</v>
      </c>
    </row>
    <row r="15" spans="1:16" ht="144" customHeight="1" x14ac:dyDescent="0.2">
      <c r="A15" s="81"/>
      <c r="B15" s="118" t="s">
        <v>940</v>
      </c>
      <c r="C15" s="77"/>
      <c r="D15" s="77">
        <v>44964</v>
      </c>
      <c r="E15" s="98" t="s">
        <v>941</v>
      </c>
      <c r="F15" s="98" t="s">
        <v>942</v>
      </c>
      <c r="G15" s="294" t="s">
        <v>943</v>
      </c>
      <c r="H15" s="294" t="s">
        <v>944</v>
      </c>
      <c r="I15" s="118" t="s">
        <v>945</v>
      </c>
      <c r="J15" s="81"/>
      <c r="L15" s="91" t="s">
        <v>811</v>
      </c>
    </row>
    <row r="16" spans="1:16" ht="144" customHeight="1" x14ac:dyDescent="0.2">
      <c r="A16" s="81"/>
      <c r="B16" s="75" t="s">
        <v>931</v>
      </c>
      <c r="C16" s="77"/>
      <c r="D16" s="77">
        <v>2562</v>
      </c>
      <c r="E16" s="98" t="s">
        <v>932</v>
      </c>
      <c r="F16" s="98"/>
      <c r="G16" s="98" t="s">
        <v>933</v>
      </c>
      <c r="H16" s="98"/>
      <c r="I16" s="75" t="s">
        <v>934</v>
      </c>
      <c r="J16" s="81"/>
    </row>
    <row r="17" spans="1:12" ht="144" customHeight="1" x14ac:dyDescent="0.25">
      <c r="A17" s="81"/>
      <c r="B17" s="75" t="s">
        <v>645</v>
      </c>
      <c r="C17" s="78"/>
      <c r="D17" s="78">
        <v>24709</v>
      </c>
      <c r="E17" s="98" t="s">
        <v>734</v>
      </c>
      <c r="F17" s="98" t="s">
        <v>735</v>
      </c>
      <c r="G17" s="98" t="s">
        <v>736</v>
      </c>
      <c r="H17" s="98"/>
      <c r="I17" s="75" t="s">
        <v>737</v>
      </c>
      <c r="J17" s="81"/>
      <c r="K17" s="90" t="s">
        <v>496</v>
      </c>
      <c r="L17" s="92">
        <v>0</v>
      </c>
    </row>
    <row r="18" spans="1:12" ht="15" x14ac:dyDescent="0.25">
      <c r="A18" s="81"/>
      <c r="J18" s="81"/>
      <c r="L18" s="92">
        <v>5000000</v>
      </c>
    </row>
    <row r="19" spans="1:12" ht="13.5" thickBot="1" x14ac:dyDescent="0.25">
      <c r="A19" s="296" t="s">
        <v>691</v>
      </c>
      <c r="B19" s="297"/>
      <c r="C19" s="82"/>
      <c r="D19" s="82"/>
      <c r="E19" s="96"/>
      <c r="F19" s="96"/>
      <c r="G19" s="96"/>
      <c r="H19" s="96"/>
      <c r="I19" s="96"/>
      <c r="J19" s="81"/>
      <c r="L19" s="91"/>
    </row>
    <row r="20" spans="1:12" ht="15" x14ac:dyDescent="0.25">
      <c r="A20" s="79" t="s">
        <v>688</v>
      </c>
      <c r="B20" s="80" t="s">
        <v>689</v>
      </c>
      <c r="C20" s="80"/>
      <c r="D20" s="80"/>
      <c r="J20" s="81"/>
      <c r="K20" s="90" t="s">
        <v>497</v>
      </c>
      <c r="L20" s="91">
        <v>0</v>
      </c>
    </row>
    <row r="21" spans="1:12" ht="63.75" x14ac:dyDescent="0.2">
      <c r="A21" s="81" t="s">
        <v>940</v>
      </c>
      <c r="B21" s="83" t="s">
        <v>947</v>
      </c>
      <c r="C21" s="84"/>
      <c r="D21" s="84"/>
      <c r="E21" s="84"/>
      <c r="F21" s="84"/>
      <c r="G21" s="84"/>
      <c r="H21" s="84"/>
      <c r="I21" s="84"/>
      <c r="J21" s="81"/>
      <c r="L21" s="91">
        <v>2500000</v>
      </c>
    </row>
    <row r="22" spans="1:12" x14ac:dyDescent="0.2">
      <c r="A22" s="85"/>
      <c r="B22" s="84"/>
      <c r="J22" s="81"/>
      <c r="L22" s="91">
        <v>5000000</v>
      </c>
    </row>
    <row r="23" spans="1:12" x14ac:dyDescent="0.2">
      <c r="A23" s="81"/>
      <c r="B23" s="84"/>
      <c r="J23" s="81"/>
      <c r="L23" s="91"/>
    </row>
    <row r="24" spans="1:12" ht="15" x14ac:dyDescent="0.25">
      <c r="A24" s="81"/>
      <c r="B24" s="83"/>
      <c r="J24" s="81"/>
      <c r="K24" s="90" t="s">
        <v>498</v>
      </c>
      <c r="L24" s="91">
        <v>0</v>
      </c>
    </row>
    <row r="25" spans="1:12" ht="38.25" x14ac:dyDescent="0.2">
      <c r="A25" s="86" t="s">
        <v>692</v>
      </c>
      <c r="B25" s="83" t="s">
        <v>654</v>
      </c>
      <c r="J25" s="81"/>
      <c r="L25" s="91">
        <v>5000000</v>
      </c>
    </row>
    <row r="26" spans="1:12" ht="13.5" thickBot="1" x14ac:dyDescent="0.25">
      <c r="A26" s="87"/>
      <c r="B26" s="88"/>
      <c r="C26" s="88"/>
      <c r="D26" s="88"/>
      <c r="J26" s="81"/>
      <c r="L26" s="91">
        <v>10000000</v>
      </c>
    </row>
    <row r="27" spans="1:12" x14ac:dyDescent="0.2">
      <c r="A27" s="299" t="s">
        <v>833</v>
      </c>
      <c r="B27" s="299"/>
      <c r="J27" s="81"/>
      <c r="L27" s="91">
        <v>15000000</v>
      </c>
    </row>
    <row r="28" spans="1:12" ht="27" thickBot="1" x14ac:dyDescent="0.45">
      <c r="A28" s="298" t="s">
        <v>738</v>
      </c>
      <c r="B28" s="298"/>
      <c r="C28" s="298"/>
      <c r="D28" s="298"/>
      <c r="E28" s="298"/>
      <c r="F28" s="298"/>
      <c r="G28" s="298"/>
      <c r="H28" s="298"/>
      <c r="I28" s="298"/>
      <c r="J28" s="81"/>
      <c r="L28" s="91"/>
    </row>
    <row r="29" spans="1:12" ht="15" x14ac:dyDescent="0.25">
      <c r="A29" s="99" t="s">
        <v>739</v>
      </c>
      <c r="B29" s="99" t="s">
        <v>740</v>
      </c>
      <c r="C29" s="99" t="s">
        <v>741</v>
      </c>
      <c r="D29" s="99" t="s">
        <v>742</v>
      </c>
      <c r="E29" s="99" t="s">
        <v>698</v>
      </c>
      <c r="F29" s="99" t="s">
        <v>743</v>
      </c>
      <c r="G29" s="100" t="s">
        <v>744</v>
      </c>
      <c r="H29" s="101" t="s">
        <v>745</v>
      </c>
      <c r="J29" s="81"/>
      <c r="L29" s="91"/>
    </row>
    <row r="30" spans="1:12" ht="26.25" x14ac:dyDescent="0.25">
      <c r="A30" s="102" t="s">
        <v>952</v>
      </c>
      <c r="B30" s="56" t="s">
        <v>746</v>
      </c>
      <c r="C30" s="56" t="s">
        <v>940</v>
      </c>
      <c r="D30" s="56"/>
      <c r="E30" s="295" t="s">
        <v>953</v>
      </c>
      <c r="F30" s="291" t="s">
        <v>954</v>
      </c>
      <c r="G30" s="103" t="s">
        <v>946</v>
      </c>
      <c r="H30" s="104">
        <v>2014</v>
      </c>
      <c r="J30" s="81"/>
      <c r="K30" s="93" t="s">
        <v>431</v>
      </c>
      <c r="L30" s="91">
        <v>0</v>
      </c>
    </row>
    <row r="31" spans="1:12" ht="25.5" x14ac:dyDescent="0.2">
      <c r="A31" s="102" t="s">
        <v>935</v>
      </c>
      <c r="B31" s="56" t="s">
        <v>746</v>
      </c>
      <c r="C31" s="118" t="s">
        <v>931</v>
      </c>
      <c r="D31" s="56"/>
      <c r="E31" t="s">
        <v>934</v>
      </c>
      <c r="F31" s="292" t="s">
        <v>933</v>
      </c>
      <c r="G31" s="103" t="s">
        <v>932</v>
      </c>
      <c r="H31" s="104">
        <v>2004</v>
      </c>
      <c r="J31" s="81"/>
      <c r="L31" s="91">
        <v>1000000</v>
      </c>
    </row>
    <row r="32" spans="1:12" ht="14.25" x14ac:dyDescent="0.2">
      <c r="A32" s="102" t="s">
        <v>926</v>
      </c>
      <c r="B32" s="56" t="s">
        <v>746</v>
      </c>
      <c r="C32" s="75" t="s">
        <v>922</v>
      </c>
      <c r="D32" s="56"/>
      <c r="E32" t="s">
        <v>927</v>
      </c>
      <c r="F32" s="291" t="s">
        <v>928</v>
      </c>
      <c r="G32" s="103" t="s">
        <v>925</v>
      </c>
      <c r="H32" s="104">
        <v>2016</v>
      </c>
      <c r="J32" s="81"/>
      <c r="L32" s="91">
        <v>2500000</v>
      </c>
    </row>
    <row r="33" spans="1:12" ht="25.5" x14ac:dyDescent="0.2">
      <c r="A33" s="102" t="s">
        <v>919</v>
      </c>
      <c r="B33" s="56" t="s">
        <v>746</v>
      </c>
      <c r="C33" s="75" t="s">
        <v>502</v>
      </c>
      <c r="D33" s="56"/>
      <c r="E33" t="s">
        <v>916</v>
      </c>
      <c r="F33" s="291" t="s">
        <v>917</v>
      </c>
      <c r="G33" s="103" t="s">
        <v>918</v>
      </c>
      <c r="H33" s="104">
        <v>2022</v>
      </c>
      <c r="J33" s="81"/>
      <c r="L33" s="91"/>
    </row>
    <row r="34" spans="1:12" ht="15" x14ac:dyDescent="0.25">
      <c r="A34" s="102" t="s">
        <v>936</v>
      </c>
      <c r="B34" s="56" t="s">
        <v>746</v>
      </c>
      <c r="C34" s="56" t="s">
        <v>502</v>
      </c>
      <c r="D34" s="56"/>
      <c r="E34" s="293" t="s">
        <v>937</v>
      </c>
      <c r="F34" s="291" t="s">
        <v>938</v>
      </c>
      <c r="G34" s="103" t="s">
        <v>939</v>
      </c>
      <c r="H34" s="104">
        <v>2005</v>
      </c>
      <c r="J34" s="81"/>
      <c r="K34" s="90" t="s">
        <v>499</v>
      </c>
      <c r="L34" s="91">
        <v>0</v>
      </c>
    </row>
    <row r="35" spans="1:12" ht="14.25" x14ac:dyDescent="0.2">
      <c r="A35" s="102" t="s">
        <v>922</v>
      </c>
      <c r="B35" s="56" t="s">
        <v>746</v>
      </c>
      <c r="C35" s="56" t="s">
        <v>922</v>
      </c>
      <c r="D35" s="56"/>
      <c r="E35" t="s">
        <v>923</v>
      </c>
      <c r="F35" s="291" t="s">
        <v>924</v>
      </c>
      <c r="G35" s="103" t="s">
        <v>925</v>
      </c>
      <c r="H35" s="104">
        <v>2004</v>
      </c>
      <c r="J35" s="81"/>
      <c r="L35" s="91">
        <v>2500000</v>
      </c>
    </row>
    <row r="36" spans="1:12" ht="14.25" x14ac:dyDescent="0.2">
      <c r="A36" s="102" t="s">
        <v>948</v>
      </c>
      <c r="B36" s="56" t="s">
        <v>746</v>
      </c>
      <c r="C36" s="75" t="s">
        <v>502</v>
      </c>
      <c r="D36" s="56" t="s">
        <v>921</v>
      </c>
      <c r="E36" t="s">
        <v>949</v>
      </c>
      <c r="F36" s="56" t="s">
        <v>950</v>
      </c>
      <c r="G36" s="103" t="s">
        <v>951</v>
      </c>
      <c r="H36" s="104">
        <v>2009</v>
      </c>
      <c r="J36" s="81"/>
      <c r="L36" s="91">
        <v>5000000</v>
      </c>
    </row>
    <row r="37" spans="1:12" ht="25.5" x14ac:dyDescent="0.2">
      <c r="A37" s="102" t="s">
        <v>898</v>
      </c>
      <c r="B37" s="56" t="s">
        <v>746</v>
      </c>
      <c r="C37" s="75" t="s">
        <v>502</v>
      </c>
      <c r="D37" s="56"/>
      <c r="E37" t="s">
        <v>835</v>
      </c>
      <c r="F37" s="291" t="s">
        <v>731</v>
      </c>
      <c r="G37" s="103" t="s">
        <v>447</v>
      </c>
      <c r="H37" s="104">
        <v>2018</v>
      </c>
      <c r="J37" s="81"/>
      <c r="L37" s="91"/>
    </row>
    <row r="38" spans="1:12" ht="26.25" x14ac:dyDescent="0.25">
      <c r="A38" s="102" t="s">
        <v>833</v>
      </c>
      <c r="B38" s="56" t="s">
        <v>746</v>
      </c>
      <c r="C38" s="75" t="s">
        <v>502</v>
      </c>
      <c r="D38" s="56"/>
      <c r="E38" t="s">
        <v>834</v>
      </c>
      <c r="F38" s="291" t="s">
        <v>887</v>
      </c>
      <c r="G38" s="103" t="s">
        <v>447</v>
      </c>
      <c r="H38" s="104">
        <v>2012</v>
      </c>
      <c r="J38" s="81"/>
      <c r="K38" s="90" t="s">
        <v>421</v>
      </c>
      <c r="L38" s="91">
        <v>0</v>
      </c>
    </row>
    <row r="39" spans="1:12" ht="14.25" x14ac:dyDescent="0.2">
      <c r="A39" s="102"/>
      <c r="B39" s="56"/>
      <c r="C39" s="56"/>
      <c r="D39" s="56"/>
      <c r="E39"/>
      <c r="F39" s="56"/>
      <c r="G39" s="103"/>
      <c r="H39" s="104"/>
      <c r="J39" s="81"/>
      <c r="L39" s="91">
        <v>2500000</v>
      </c>
    </row>
    <row r="40" spans="1:12" ht="14.25" x14ac:dyDescent="0.2">
      <c r="A40" s="102"/>
      <c r="B40" s="56"/>
      <c r="C40" s="56"/>
      <c r="D40" s="56"/>
      <c r="E40"/>
      <c r="F40" s="56"/>
      <c r="G40" s="103"/>
      <c r="H40" s="104"/>
      <c r="J40" s="81"/>
      <c r="L40" s="91"/>
    </row>
    <row r="41" spans="1:12" ht="15" x14ac:dyDescent="0.25">
      <c r="A41" s="102"/>
      <c r="B41" s="56"/>
      <c r="D41" s="56"/>
      <c r="E41"/>
      <c r="F41" s="56"/>
      <c r="G41" s="103"/>
      <c r="H41" s="104"/>
      <c r="J41" s="81"/>
      <c r="K41" s="93" t="s">
        <v>513</v>
      </c>
      <c r="L41" s="91">
        <v>0</v>
      </c>
    </row>
    <row r="42" spans="1:12" ht="14.25" x14ac:dyDescent="0.2">
      <c r="A42" s="102"/>
      <c r="B42" s="56"/>
      <c r="D42" s="56"/>
      <c r="E42"/>
      <c r="F42" s="56"/>
      <c r="G42" s="103"/>
      <c r="H42" s="104"/>
      <c r="J42" s="81"/>
      <c r="L42" s="91">
        <v>5000000</v>
      </c>
    </row>
    <row r="43" spans="1:12" ht="14.25" x14ac:dyDescent="0.2">
      <c r="A43" s="102"/>
      <c r="B43" s="56"/>
      <c r="D43" s="56"/>
      <c r="E43"/>
      <c r="F43" s="56"/>
      <c r="G43" s="103"/>
      <c r="H43" s="104"/>
      <c r="J43" s="81"/>
      <c r="L43" s="91"/>
    </row>
    <row r="44" spans="1:12" ht="15" x14ac:dyDescent="0.25">
      <c r="A44" s="102"/>
      <c r="B44" s="56"/>
      <c r="C44" s="56"/>
      <c r="D44" s="56"/>
      <c r="E44"/>
      <c r="F44" s="56"/>
      <c r="G44" s="103"/>
      <c r="H44" s="104"/>
      <c r="J44" s="81"/>
      <c r="K44" s="90" t="s">
        <v>501</v>
      </c>
      <c r="L44" s="91">
        <v>0</v>
      </c>
    </row>
    <row r="45" spans="1:12" ht="15" thickBot="1" x14ac:dyDescent="0.25">
      <c r="A45" s="102"/>
      <c r="B45" s="56"/>
      <c r="D45" s="56"/>
      <c r="E45"/>
      <c r="F45" s="56"/>
      <c r="G45" s="103"/>
      <c r="H45" s="104"/>
      <c r="J45" s="87"/>
      <c r="L45" s="91">
        <v>2500000</v>
      </c>
    </row>
    <row r="46" spans="1:12" ht="14.25" x14ac:dyDescent="0.2">
      <c r="A46" s="102"/>
      <c r="B46" s="56"/>
      <c r="D46" s="56"/>
      <c r="E46"/>
      <c r="F46" s="56"/>
      <c r="G46" s="103"/>
      <c r="H46" s="104"/>
      <c r="L46" s="91">
        <v>5000000</v>
      </c>
    </row>
    <row r="47" spans="1:12" ht="15" thickBot="1" x14ac:dyDescent="0.25">
      <c r="A47" s="102"/>
      <c r="B47" s="56"/>
      <c r="D47" s="56"/>
      <c r="E47"/>
      <c r="F47" s="56"/>
      <c r="G47" s="103"/>
      <c r="H47" s="104"/>
      <c r="K47" s="88"/>
      <c r="L47" s="94">
        <v>7500000</v>
      </c>
    </row>
    <row r="48" spans="1:12" ht="14.25" x14ac:dyDescent="0.2">
      <c r="A48" s="102"/>
      <c r="B48" s="56"/>
      <c r="C48" s="56"/>
      <c r="D48" s="56"/>
      <c r="E48"/>
      <c r="F48" s="56"/>
      <c r="G48" s="103"/>
      <c r="H48" s="104"/>
    </row>
    <row r="49" spans="1:12" ht="14.25" x14ac:dyDescent="0.2">
      <c r="A49" s="102"/>
      <c r="B49" s="56"/>
      <c r="C49" s="56"/>
      <c r="D49" s="56"/>
      <c r="E49"/>
      <c r="F49" s="56"/>
      <c r="G49" s="103"/>
      <c r="H49" s="104"/>
      <c r="K49" s="84" t="s">
        <v>500</v>
      </c>
      <c r="L49" s="76">
        <v>0</v>
      </c>
    </row>
    <row r="50" spans="1:12" ht="14.25" x14ac:dyDescent="0.2">
      <c r="A50" s="102"/>
      <c r="B50" s="56"/>
      <c r="C50" s="56"/>
      <c r="D50" s="56"/>
      <c r="E50"/>
      <c r="F50" s="56"/>
      <c r="G50" s="103"/>
      <c r="H50" s="104"/>
      <c r="L50" s="76">
        <v>10000000</v>
      </c>
    </row>
    <row r="51" spans="1:12" ht="14.25" x14ac:dyDescent="0.2">
      <c r="A51" s="102"/>
      <c r="B51" s="56"/>
      <c r="D51" s="56"/>
      <c r="E51"/>
      <c r="F51" s="56"/>
      <c r="G51" s="103"/>
      <c r="H51" s="104"/>
      <c r="L51" s="76">
        <v>12500000</v>
      </c>
    </row>
    <row r="52" spans="1:12" ht="14.25" x14ac:dyDescent="0.2">
      <c r="A52" s="102"/>
      <c r="B52" s="56"/>
      <c r="C52" s="56"/>
      <c r="D52" s="56"/>
      <c r="E52"/>
      <c r="F52" s="56"/>
      <c r="G52" s="103"/>
      <c r="H52" s="104"/>
      <c r="L52" s="76">
        <v>15000000</v>
      </c>
    </row>
    <row r="53" spans="1:12" ht="14.25" x14ac:dyDescent="0.2">
      <c r="A53" s="102"/>
      <c r="B53" s="56"/>
      <c r="C53" s="56"/>
      <c r="D53" s="56"/>
      <c r="E53"/>
      <c r="F53" s="56"/>
      <c r="G53" s="103"/>
      <c r="H53" s="104"/>
      <c r="L53" s="76">
        <v>17500000</v>
      </c>
    </row>
    <row r="54" spans="1:12" ht="14.25" x14ac:dyDescent="0.2">
      <c r="A54" s="102"/>
      <c r="B54" s="56"/>
      <c r="D54" s="56"/>
      <c r="E54"/>
      <c r="F54" s="56"/>
      <c r="G54" s="103"/>
      <c r="H54" s="104"/>
      <c r="L54" s="76">
        <v>20000000</v>
      </c>
    </row>
    <row r="55" spans="1:12" ht="14.25" x14ac:dyDescent="0.2">
      <c r="A55" s="102"/>
      <c r="B55" s="56"/>
      <c r="D55" s="56"/>
      <c r="E55"/>
      <c r="F55" s="56"/>
      <c r="G55" s="103"/>
      <c r="H55" s="104"/>
      <c r="L55" s="76">
        <v>22500000</v>
      </c>
    </row>
    <row r="56" spans="1:12" ht="14.25" x14ac:dyDescent="0.2">
      <c r="A56" s="102"/>
      <c r="B56" s="56"/>
      <c r="C56" s="56"/>
      <c r="D56" s="56"/>
      <c r="E56"/>
      <c r="F56" s="56"/>
      <c r="G56" s="103"/>
      <c r="H56" s="104"/>
    </row>
    <row r="57" spans="1:12" ht="14.25" x14ac:dyDescent="0.2">
      <c r="A57" s="102"/>
      <c r="B57" s="56"/>
      <c r="D57" s="56"/>
      <c r="E57"/>
      <c r="F57" s="56"/>
      <c r="G57" s="103"/>
      <c r="H57" s="104"/>
      <c r="K57" s="75" t="s">
        <v>812</v>
      </c>
      <c r="L57" s="76">
        <v>0</v>
      </c>
    </row>
    <row r="58" spans="1:12" ht="14.25" x14ac:dyDescent="0.2">
      <c r="A58" s="102"/>
      <c r="B58" s="56"/>
      <c r="D58" s="56"/>
      <c r="E58"/>
      <c r="F58" s="56"/>
      <c r="G58" s="103"/>
      <c r="H58" s="104"/>
      <c r="L58" s="76">
        <v>2500000</v>
      </c>
    </row>
    <row r="59" spans="1:12" ht="14.25" x14ac:dyDescent="0.2">
      <c r="A59" s="102"/>
      <c r="B59" s="56"/>
      <c r="C59" s="56"/>
      <c r="D59" s="56"/>
      <c r="E59"/>
      <c r="F59" s="56"/>
      <c r="G59" s="103"/>
      <c r="H59" s="104"/>
      <c r="L59" s="76">
        <v>5000000</v>
      </c>
    </row>
    <row r="60" spans="1:12" ht="14.25" x14ac:dyDescent="0.2">
      <c r="A60" s="102"/>
      <c r="B60" s="56"/>
      <c r="C60" s="56"/>
      <c r="D60" s="56"/>
      <c r="E60"/>
      <c r="F60" s="56"/>
      <c r="G60" s="103"/>
      <c r="H60" s="104"/>
    </row>
    <row r="61" spans="1:12" ht="14.25" x14ac:dyDescent="0.2">
      <c r="A61" s="102"/>
      <c r="B61" s="56"/>
      <c r="D61" s="56"/>
      <c r="E61"/>
      <c r="F61" s="56"/>
      <c r="G61" s="103"/>
      <c r="H61" s="104"/>
      <c r="K61" s="75" t="s">
        <v>813</v>
      </c>
      <c r="L61" s="76">
        <v>0</v>
      </c>
    </row>
    <row r="62" spans="1:12" ht="14.25" x14ac:dyDescent="0.2">
      <c r="A62" s="102"/>
      <c r="B62" s="56"/>
      <c r="D62" s="56"/>
      <c r="E62"/>
      <c r="F62" s="56"/>
      <c r="G62" s="103"/>
      <c r="H62" s="104"/>
      <c r="L62" s="76">
        <v>5000000</v>
      </c>
    </row>
    <row r="63" spans="1:12" ht="14.25" x14ac:dyDescent="0.2">
      <c r="A63" s="105"/>
      <c r="B63" s="56"/>
      <c r="C63" s="56"/>
      <c r="D63" s="56"/>
      <c r="E63"/>
      <c r="F63" s="56"/>
      <c r="G63" s="103"/>
      <c r="H63" s="104"/>
    </row>
    <row r="64" spans="1:12" ht="14.25" x14ac:dyDescent="0.2">
      <c r="A64" s="102"/>
      <c r="B64" s="56"/>
      <c r="D64" s="56"/>
      <c r="E64"/>
      <c r="F64" s="56"/>
      <c r="G64" s="103"/>
      <c r="H64" s="104"/>
      <c r="K64" s="75" t="s">
        <v>814</v>
      </c>
      <c r="L64" s="76">
        <v>0</v>
      </c>
    </row>
    <row r="65" spans="1:12" ht="14.25" x14ac:dyDescent="0.2">
      <c r="A65" s="102"/>
      <c r="B65" s="56"/>
      <c r="D65" s="56"/>
      <c r="E65"/>
      <c r="F65" s="56"/>
      <c r="G65" s="103"/>
      <c r="H65" s="104"/>
      <c r="L65" s="76">
        <v>1000000</v>
      </c>
    </row>
    <row r="66" spans="1:12" ht="14.25" x14ac:dyDescent="0.2">
      <c r="A66" s="102"/>
      <c r="B66" s="56"/>
      <c r="D66" s="56"/>
      <c r="E66"/>
      <c r="F66" s="56"/>
      <c r="G66" s="103"/>
      <c r="H66" s="104"/>
      <c r="L66" s="75"/>
    </row>
    <row r="67" spans="1:12" ht="14.25" x14ac:dyDescent="0.2">
      <c r="A67" s="102"/>
      <c r="B67" s="56"/>
      <c r="D67" s="56"/>
      <c r="E67"/>
      <c r="F67" s="56"/>
      <c r="G67" s="103"/>
      <c r="H67" s="104"/>
    </row>
    <row r="68" spans="1:12" ht="14.25" x14ac:dyDescent="0.2">
      <c r="A68" s="102"/>
      <c r="B68" s="56"/>
      <c r="D68" s="56"/>
      <c r="E68"/>
      <c r="F68" s="56"/>
      <c r="G68" s="103"/>
      <c r="H68" s="104"/>
    </row>
    <row r="69" spans="1:12" ht="14.25" x14ac:dyDescent="0.2">
      <c r="A69" s="102"/>
      <c r="B69" s="56"/>
      <c r="D69" s="56"/>
      <c r="E69"/>
      <c r="F69" s="56"/>
      <c r="G69" s="103"/>
      <c r="H69" s="104"/>
    </row>
    <row r="70" spans="1:12" ht="14.25" x14ac:dyDescent="0.2">
      <c r="A70" s="102"/>
      <c r="B70" s="56"/>
      <c r="C70" s="56"/>
      <c r="D70" s="56"/>
      <c r="E70"/>
      <c r="F70" s="56"/>
      <c r="G70" s="103"/>
      <c r="H70" s="104"/>
    </row>
    <row r="71" spans="1:12" ht="14.25" x14ac:dyDescent="0.2">
      <c r="A71" s="102"/>
      <c r="B71" s="56"/>
      <c r="D71" s="56"/>
      <c r="E71"/>
      <c r="F71" s="56"/>
      <c r="G71" s="103"/>
      <c r="H71" s="104"/>
    </row>
    <row r="72" spans="1:12" ht="14.25" x14ac:dyDescent="0.2">
      <c r="A72" s="102"/>
      <c r="B72" s="56"/>
      <c r="C72" s="56"/>
      <c r="D72" s="56"/>
      <c r="E72"/>
      <c r="F72" s="56"/>
      <c r="G72" s="103"/>
      <c r="H72" s="104"/>
    </row>
    <row r="73" spans="1:12" ht="14.25" x14ac:dyDescent="0.2">
      <c r="A73" s="102"/>
      <c r="B73" s="56"/>
      <c r="C73" s="56"/>
      <c r="D73" s="56"/>
      <c r="E73"/>
      <c r="F73" s="56"/>
      <c r="G73" s="103"/>
      <c r="H73" s="104"/>
    </row>
    <row r="74" spans="1:12" ht="14.25" x14ac:dyDescent="0.2">
      <c r="A74" s="102"/>
      <c r="B74" s="56"/>
      <c r="D74" s="56"/>
      <c r="E74"/>
      <c r="F74" s="56"/>
      <c r="G74" s="103"/>
      <c r="H74" s="104"/>
    </row>
    <row r="75" spans="1:12" ht="14.25" x14ac:dyDescent="0.2">
      <c r="A75" s="102"/>
      <c r="B75" s="56"/>
      <c r="D75" s="56"/>
      <c r="E75"/>
      <c r="F75" s="56"/>
      <c r="G75" s="103"/>
      <c r="H75" s="104"/>
    </row>
    <row r="76" spans="1:12" ht="14.25" x14ac:dyDescent="0.2">
      <c r="A76" s="102"/>
      <c r="B76" s="56"/>
      <c r="D76" s="56"/>
      <c r="E76"/>
      <c r="F76" s="56"/>
      <c r="G76" s="103"/>
      <c r="H76" s="104"/>
    </row>
    <row r="77" spans="1:12" ht="14.25" x14ac:dyDescent="0.2">
      <c r="A77" s="102"/>
      <c r="B77" s="56"/>
      <c r="D77" s="56"/>
      <c r="E77"/>
      <c r="F77" s="56"/>
      <c r="G77" s="103"/>
      <c r="H77" s="104"/>
    </row>
    <row r="78" spans="1:12" ht="14.25" x14ac:dyDescent="0.2">
      <c r="A78" s="102"/>
      <c r="B78" s="56"/>
      <c r="C78" s="56"/>
      <c r="D78" s="56"/>
      <c r="E78"/>
      <c r="F78" s="56"/>
      <c r="G78" s="103"/>
      <c r="H78" s="104"/>
    </row>
  </sheetData>
  <sheetProtection algorithmName="SHA-512" hashValue="WofiujasoTlXwwmSxXRSO5x4XxXN48Ty5hfBeT11X3qUsdiVN3Nc+PNv5Czpu43NB5jUo9EBLY/ZfKVlAKTXUw==" saltValue="zpBDyAVnI2ZLxvEGtP6jVA==" spinCount="100000" sheet="1" objects="1" scenarios="1"/>
  <autoFilter ref="A29:H29">
    <sortState ref="A30:H38">
      <sortCondition ref="A29"/>
    </sortState>
  </autoFilter>
  <sortState ref="A19:B22">
    <sortCondition ref="A19:A22"/>
  </sortState>
  <mergeCells count="5">
    <mergeCell ref="A19:B19"/>
    <mergeCell ref="A28:I28"/>
    <mergeCell ref="A1:I1"/>
    <mergeCell ref="A27:B27"/>
    <mergeCell ref="O1:P1"/>
  </mergeCells>
  <conditionalFormatting sqref="A39:A78">
    <cfRule type="expression" dxfId="2" priority="4">
      <formula>IF(VLOOKUP(C39,$A$82:$B$90,2,FALSE)=B39,TRUE,FALSE)</formula>
    </cfRule>
  </conditionalFormatting>
  <conditionalFormatting sqref="A31:A38">
    <cfRule type="expression" dxfId="1" priority="2">
      <formula>IF(VLOOKUP(C31,$A$83:$B$91,2,FALSE)=B31,TRUE,FALSE)</formula>
    </cfRule>
  </conditionalFormatting>
  <conditionalFormatting sqref="A30">
    <cfRule type="expression" dxfId="0" priority="1">
      <formula>IF(VLOOKUP(C30,$A$82:$B$87,2,FALSE)=B30,TRUE,FALSE)</formula>
    </cfRule>
  </conditionalFormatting>
  <hyperlinks>
    <hyperlink ref="I17" r:id="rId1"/>
    <hyperlink ref="I12" r:id="rId2"/>
    <hyperlink ref="I15" r:id="rId3"/>
    <hyperlink ref="E31" r:id="rId4"/>
    <hyperlink ref="E34" r:id="rId5"/>
    <hyperlink ref="E30" r:id="rId6"/>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outlinePr summaryBelow="0" summaryRight="0"/>
    <pageSetUpPr fitToPage="1"/>
  </sheetPr>
  <dimension ref="A1:I1262"/>
  <sheetViews>
    <sheetView view="pageBreakPreview" zoomScale="85" zoomScaleNormal="85" zoomScaleSheetLayoutView="85" workbookViewId="0">
      <selection activeCell="B21" sqref="B21:D21"/>
    </sheetView>
  </sheetViews>
  <sheetFormatPr defaultColWidth="9.140625" defaultRowHeight="10.5" outlineLevelRow="2" x14ac:dyDescent="0.15"/>
  <cols>
    <col min="1" max="1" width="64.140625" style="11" customWidth="1"/>
    <col min="2" max="2" width="17" style="273" customWidth="1"/>
    <col min="3" max="3" width="31.28515625" style="274" customWidth="1"/>
    <col min="4" max="4" width="12.7109375" style="275" customWidth="1"/>
    <col min="5" max="5" width="20" style="274" customWidth="1"/>
    <col min="6" max="6" width="20.7109375" style="11" customWidth="1"/>
    <col min="7" max="7" width="27.85546875" style="274" customWidth="1"/>
    <col min="8" max="8" width="9.140625" style="11"/>
    <col min="9" max="9" width="9.140625" style="11" hidden="1" customWidth="1"/>
    <col min="10" max="16384" width="9.140625" style="11"/>
  </cols>
  <sheetData>
    <row r="1" spans="1:7" ht="27.75" customHeight="1" x14ac:dyDescent="0.15">
      <c r="A1" s="311"/>
      <c r="B1" s="407" t="s">
        <v>637</v>
      </c>
      <c r="C1" s="407"/>
      <c r="D1" s="407"/>
      <c r="E1" s="407"/>
      <c r="F1" s="404"/>
      <c r="G1" s="404"/>
    </row>
    <row r="2" spans="1:7" ht="27.75" customHeight="1" x14ac:dyDescent="0.15">
      <c r="A2" s="311"/>
      <c r="B2" s="405" t="str">
        <f>IF(VLOOKUP(Broker_House,Lists!$B$2:$I$17,4,FALSE)="","",VLOOKUP(Broker_House,Lists!$B$2:$I$17,4,FALSE))</f>
        <v>18 Hiden Road, Bloukrans Building, 5th Floor, Lynnwood Bridge, Pretoria, 0081</v>
      </c>
      <c r="C2" s="405"/>
      <c r="D2" s="405"/>
      <c r="E2" s="405"/>
      <c r="F2" s="404"/>
      <c r="G2" s="404"/>
    </row>
    <row r="3" spans="1:7" ht="20.100000000000001" customHeight="1" x14ac:dyDescent="0.2">
      <c r="A3" s="311"/>
      <c r="B3" s="406" t="str">
        <f>IF(IF(B2="","",VLOOKUP(Broker_House,Lists!$B$2:$I$17,5,FALSE))=0,"",IF(B2="","",VLOOKUP(Broker_House,Lists!$B$2:$I$17,5,FALSE)))</f>
        <v>P.O.Box 50745, Moreleta Village, Pretoria, 0097</v>
      </c>
      <c r="C3" s="406"/>
      <c r="D3" s="406"/>
      <c r="E3" s="406"/>
      <c r="F3" s="404"/>
      <c r="G3" s="404"/>
    </row>
    <row r="4" spans="1:7" ht="20.100000000000001" customHeight="1" x14ac:dyDescent="0.2">
      <c r="A4" s="311"/>
      <c r="B4" s="406" t="str">
        <f>IF(B2="","",IF(VLOOKUP(Broker_House,Lists!$B$2:$I$17,7,FALSE)="",CONCATENATE("Tel: ",VLOOKUP(Broker_House,Lists!$B$2:$I$17,6,FALSE)," / E-mail: ",VLOOKUP(Broker_House,Lists!$B$2:$I$17,8,FALSE)),CONCATENATE("Tel: ",VLOOKUP(Broker_House,Lists!$B$2:$I$17,6,FALSE)," / Fax : ",VLOOKUP(Broker_House,Lists!$B$2:$I$17,7,FALSE)," / E-mail: ",VLOOKUP(Broker_House,Lists!$B$2:$I$17,8,FALSE))))</f>
        <v>Tel: 012 881 4580 / Fax : 086 573 3657 / E-mail: infop@smitk.co.za</v>
      </c>
      <c r="C4" s="406"/>
      <c r="D4" s="406"/>
      <c r="E4" s="406"/>
      <c r="F4" s="404"/>
      <c r="G4" s="404"/>
    </row>
    <row r="5" spans="1:7" ht="20.100000000000001" customHeight="1" x14ac:dyDescent="0.2">
      <c r="A5" s="311"/>
      <c r="B5" s="406" t="str">
        <f>IF(B2="","",CONCATENATE("FSP No: ",VLOOKUP(Broker_House,Lists!$B$2:$I$17,3,FALSE)))</f>
        <v>FSP No: 43148</v>
      </c>
      <c r="C5" s="406"/>
      <c r="D5" s="406"/>
      <c r="E5" s="406"/>
      <c r="F5" s="404"/>
      <c r="G5" s="404"/>
    </row>
    <row r="6" spans="1:7" ht="20.100000000000001" customHeight="1" x14ac:dyDescent="0.2">
      <c r="A6" s="143" t="str">
        <f>CONCATENATE("Advising Broker - FSP No. ",VLOOKUP(Broker_House,Lists!$B$2:$D$17,3,FALSE))</f>
        <v>Advising Broker - FSP No. 43148</v>
      </c>
      <c r="B6" s="403"/>
      <c r="C6" s="403"/>
      <c r="D6" s="403"/>
      <c r="E6" s="403"/>
      <c r="F6" s="403" t="str">
        <f>IF(Broker_House=Lists!$O$2,"","Administrator - FSP No. 43148")</f>
        <v/>
      </c>
      <c r="G6" s="403"/>
    </row>
    <row r="7" spans="1:7" ht="20.100000000000001" customHeight="1" collapsed="1" thickBot="1" x14ac:dyDescent="0.25">
      <c r="A7" s="150"/>
      <c r="B7" s="150"/>
      <c r="C7" s="150"/>
      <c r="D7" s="150"/>
      <c r="E7" s="150"/>
      <c r="F7" s="150"/>
      <c r="G7" s="150"/>
    </row>
    <row r="8" spans="1:7" s="151" customFormat="1" ht="20.100000000000001" hidden="1" customHeight="1" outlineLevel="1" x14ac:dyDescent="0.2">
      <c r="A8" s="408" t="s">
        <v>503</v>
      </c>
      <c r="B8" s="408"/>
      <c r="C8" s="408"/>
      <c r="D8" s="408"/>
      <c r="E8" s="408"/>
      <c r="F8" s="408"/>
      <c r="G8" s="408"/>
    </row>
    <row r="9" spans="1:7" s="151" customFormat="1" ht="20.100000000000001" hidden="1" customHeight="1" outlineLevel="1" x14ac:dyDescent="0.2">
      <c r="A9" s="408" t="s">
        <v>843</v>
      </c>
      <c r="B9" s="408"/>
      <c r="C9" s="408"/>
      <c r="D9" s="408"/>
      <c r="E9" s="408"/>
      <c r="F9" s="408"/>
      <c r="G9" s="408"/>
    </row>
    <row r="10" spans="1:7" s="151" customFormat="1" ht="20.100000000000001" hidden="1" customHeight="1" outlineLevel="1" x14ac:dyDescent="0.2">
      <c r="A10" s="408" t="s">
        <v>448</v>
      </c>
      <c r="B10" s="408"/>
      <c r="C10" s="408"/>
      <c r="D10" s="408"/>
      <c r="E10" s="408"/>
      <c r="F10" s="408"/>
      <c r="G10" s="408"/>
    </row>
    <row r="11" spans="1:7" s="151" customFormat="1" ht="20.25" hidden="1" customHeight="1" outlineLevel="1" x14ac:dyDescent="0.2">
      <c r="A11" s="408" t="s">
        <v>1</v>
      </c>
      <c r="B11" s="408"/>
      <c r="C11" s="408"/>
      <c r="D11" s="408"/>
      <c r="E11" s="408"/>
      <c r="F11" s="408"/>
      <c r="G11" s="408"/>
    </row>
    <row r="12" spans="1:7" s="151" customFormat="1" ht="20.100000000000001" hidden="1" customHeight="1" outlineLevel="1" x14ac:dyDescent="0.2">
      <c r="A12" s="408" t="s">
        <v>443</v>
      </c>
      <c r="B12" s="408"/>
      <c r="C12" s="408"/>
      <c r="D12" s="408"/>
      <c r="E12" s="408"/>
      <c r="F12" s="408"/>
      <c r="G12" s="408"/>
    </row>
    <row r="13" spans="1:7" s="151" customFormat="1" ht="20.100000000000001" customHeight="1" thickBot="1" x14ac:dyDescent="0.25">
      <c r="A13" s="416" t="s">
        <v>2</v>
      </c>
      <c r="B13" s="416"/>
      <c r="C13" s="416"/>
      <c r="D13" s="416"/>
      <c r="E13" s="416"/>
      <c r="F13" s="416"/>
      <c r="G13" s="416"/>
    </row>
    <row r="14" spans="1:7" s="151" customFormat="1" ht="29.25" customHeight="1" thickBot="1" x14ac:dyDescent="0.25">
      <c r="A14" s="313" t="s">
        <v>844</v>
      </c>
      <c r="B14" s="313"/>
      <c r="C14" s="313"/>
      <c r="D14" s="313"/>
      <c r="E14" s="313"/>
      <c r="F14" s="313"/>
      <c r="G14" s="313"/>
    </row>
    <row r="15" spans="1:7" s="152" customFormat="1" ht="30" customHeight="1" thickBot="1" x14ac:dyDescent="0.25">
      <c r="A15" s="313" t="s">
        <v>439</v>
      </c>
      <c r="B15" s="313"/>
      <c r="C15" s="313"/>
      <c r="D15" s="313"/>
      <c r="E15" s="313"/>
      <c r="F15" s="313"/>
      <c r="G15" s="313"/>
    </row>
    <row r="16" spans="1:7" s="153" customFormat="1" ht="30" customHeight="1" x14ac:dyDescent="0.2">
      <c r="A16" s="123" t="s">
        <v>3</v>
      </c>
      <c r="B16" s="355" t="str">
        <f>VLOOKUP(Broker_Name,Broker_Table,3,FALSE)</f>
        <v>Smit &amp; Kie Pretoria Brokers (Pty) Ltd</v>
      </c>
      <c r="C16" s="356"/>
      <c r="D16" s="356"/>
      <c r="E16" s="357"/>
      <c r="F16" s="1" t="s">
        <v>4</v>
      </c>
      <c r="G16" s="131"/>
    </row>
    <row r="17" spans="1:7" s="154" customFormat="1" ht="30" hidden="1" customHeight="1" x14ac:dyDescent="0.2">
      <c r="A17" s="124" t="s">
        <v>5</v>
      </c>
      <c r="B17" s="359"/>
      <c r="C17" s="360"/>
      <c r="D17" s="360"/>
      <c r="E17" s="360"/>
      <c r="F17" s="360"/>
      <c r="G17" s="360"/>
    </row>
    <row r="18" spans="1:7" s="153" customFormat="1" ht="30" customHeight="1" x14ac:dyDescent="0.2">
      <c r="A18" s="125" t="s">
        <v>6</v>
      </c>
      <c r="B18" s="361"/>
      <c r="C18" s="361"/>
      <c r="D18" s="361"/>
      <c r="E18" s="361"/>
      <c r="F18" s="361"/>
      <c r="G18" s="362"/>
    </row>
    <row r="19" spans="1:7" s="153" customFormat="1" ht="30" customHeight="1" x14ac:dyDescent="0.2">
      <c r="A19" s="125" t="s">
        <v>7</v>
      </c>
      <c r="B19" s="361"/>
      <c r="C19" s="361"/>
      <c r="D19" s="361"/>
      <c r="E19" s="361"/>
      <c r="F19" s="361"/>
      <c r="G19" s="362"/>
    </row>
    <row r="20" spans="1:7" s="153" customFormat="1" ht="30" customHeight="1" x14ac:dyDescent="0.2">
      <c r="A20" s="125" t="s">
        <v>8</v>
      </c>
      <c r="B20" s="361"/>
      <c r="C20" s="361"/>
      <c r="D20" s="361"/>
      <c r="E20" s="363" t="s">
        <v>9</v>
      </c>
      <c r="F20" s="364"/>
      <c r="G20" s="132"/>
    </row>
    <row r="21" spans="1:7" s="153" customFormat="1" ht="30" customHeight="1" x14ac:dyDescent="0.2">
      <c r="A21" s="125" t="s">
        <v>10</v>
      </c>
      <c r="B21" s="361"/>
      <c r="C21" s="361"/>
      <c r="D21" s="361"/>
      <c r="E21" s="363" t="s">
        <v>11</v>
      </c>
      <c r="F21" s="364"/>
      <c r="G21" s="133"/>
    </row>
    <row r="22" spans="1:7" s="153" customFormat="1" ht="30" customHeight="1" x14ac:dyDescent="0.2">
      <c r="A22" s="125" t="s">
        <v>12</v>
      </c>
      <c r="B22" s="361"/>
      <c r="C22" s="361"/>
      <c r="D22" s="361"/>
      <c r="E22" s="363" t="s">
        <v>13</v>
      </c>
      <c r="F22" s="364"/>
      <c r="G22" s="132"/>
    </row>
    <row r="23" spans="1:7" s="153" customFormat="1" ht="30" customHeight="1" x14ac:dyDescent="0.2">
      <c r="A23" s="125" t="s">
        <v>14</v>
      </c>
      <c r="B23" s="368"/>
      <c r="C23" s="361"/>
      <c r="D23" s="361"/>
      <c r="E23" s="363" t="s">
        <v>15</v>
      </c>
      <c r="F23" s="364"/>
      <c r="G23" s="132"/>
    </row>
    <row r="24" spans="1:7" s="153" customFormat="1" ht="30" customHeight="1" x14ac:dyDescent="0.2">
      <c r="A24" s="125" t="s">
        <v>16</v>
      </c>
      <c r="B24" s="392"/>
      <c r="C24" s="361"/>
      <c r="D24" s="361"/>
      <c r="E24" s="363" t="s">
        <v>17</v>
      </c>
      <c r="F24" s="364"/>
      <c r="G24" s="133"/>
    </row>
    <row r="25" spans="1:7" s="153" customFormat="1" ht="30" customHeight="1" thickBot="1" x14ac:dyDescent="0.25">
      <c r="A25" s="125" t="s">
        <v>18</v>
      </c>
      <c r="B25" s="361"/>
      <c r="C25" s="361"/>
      <c r="D25" s="361"/>
      <c r="E25" s="361"/>
      <c r="F25" s="361"/>
      <c r="G25" s="362"/>
    </row>
    <row r="26" spans="1:7" s="153" customFormat="1" ht="30" customHeight="1" thickBot="1" x14ac:dyDescent="0.25">
      <c r="A26" s="313" t="s">
        <v>825</v>
      </c>
      <c r="B26" s="313"/>
      <c r="C26" s="313"/>
      <c r="D26" s="313"/>
      <c r="E26" s="313"/>
      <c r="F26" s="313"/>
      <c r="G26" s="313"/>
    </row>
    <row r="27" spans="1:7" s="153" customFormat="1" ht="30" customHeight="1" x14ac:dyDescent="0.2">
      <c r="A27" s="120" t="s">
        <v>881</v>
      </c>
      <c r="B27" s="314" t="s">
        <v>666</v>
      </c>
      <c r="C27" s="315"/>
      <c r="D27" s="314" t="s">
        <v>826</v>
      </c>
      <c r="E27" s="315"/>
      <c r="F27" s="314" t="s">
        <v>827</v>
      </c>
      <c r="G27" s="320"/>
    </row>
    <row r="28" spans="1:7" s="153" customFormat="1" ht="30" customHeight="1" x14ac:dyDescent="0.2">
      <c r="A28" s="134" t="s">
        <v>22</v>
      </c>
      <c r="B28" s="316" t="s">
        <v>22</v>
      </c>
      <c r="C28" s="317"/>
      <c r="D28" s="318" t="s">
        <v>22</v>
      </c>
      <c r="E28" s="319"/>
      <c r="F28" s="318" t="s">
        <v>22</v>
      </c>
      <c r="G28" s="321"/>
    </row>
    <row r="29" spans="1:7" s="153" customFormat="1" ht="30" customHeight="1" x14ac:dyDescent="0.2">
      <c r="A29" s="134" t="s">
        <v>22</v>
      </c>
      <c r="B29" s="316" t="s">
        <v>22</v>
      </c>
      <c r="C29" s="317"/>
      <c r="D29" s="318" t="s">
        <v>22</v>
      </c>
      <c r="E29" s="319"/>
      <c r="F29" s="318" t="s">
        <v>22</v>
      </c>
      <c r="G29" s="321"/>
    </row>
    <row r="30" spans="1:7" s="153" customFormat="1" ht="30" customHeight="1" x14ac:dyDescent="0.2">
      <c r="A30" s="134" t="s">
        <v>22</v>
      </c>
      <c r="B30" s="316" t="s">
        <v>22</v>
      </c>
      <c r="C30" s="317"/>
      <c r="D30" s="318" t="s">
        <v>22</v>
      </c>
      <c r="E30" s="319"/>
      <c r="F30" s="318" t="s">
        <v>22</v>
      </c>
      <c r="G30" s="321"/>
    </row>
    <row r="31" spans="1:7" s="153" customFormat="1" ht="30" customHeight="1" x14ac:dyDescent="0.2">
      <c r="A31" s="134" t="s">
        <v>22</v>
      </c>
      <c r="B31" s="316" t="s">
        <v>22</v>
      </c>
      <c r="C31" s="317"/>
      <c r="D31" s="316" t="s">
        <v>22</v>
      </c>
      <c r="E31" s="317"/>
      <c r="F31" s="318" t="s">
        <v>22</v>
      </c>
      <c r="G31" s="321"/>
    </row>
    <row r="32" spans="1:7" s="153" customFormat="1" ht="30" customHeight="1" x14ac:dyDescent="0.2">
      <c r="A32" s="125" t="s">
        <v>19</v>
      </c>
      <c r="B32" s="393"/>
      <c r="C32" s="394"/>
      <c r="D32" s="394"/>
      <c r="E32" s="394"/>
      <c r="F32" s="394"/>
      <c r="G32" s="394"/>
    </row>
    <row r="33" spans="1:7" s="153" customFormat="1" ht="30" customHeight="1" x14ac:dyDescent="0.2">
      <c r="A33" s="125" t="s">
        <v>20</v>
      </c>
      <c r="B33" s="395"/>
      <c r="C33" s="395"/>
      <c r="D33" s="395"/>
      <c r="E33" s="395"/>
      <c r="F33" s="395"/>
      <c r="G33" s="396"/>
    </row>
    <row r="34" spans="1:7" s="153" customFormat="1" ht="30" customHeight="1" x14ac:dyDescent="0.2">
      <c r="A34" s="125" t="s">
        <v>21</v>
      </c>
      <c r="B34" s="395" t="s">
        <v>22</v>
      </c>
      <c r="C34" s="395"/>
      <c r="D34" s="395"/>
      <c r="E34" s="395"/>
      <c r="F34" s="395"/>
      <c r="G34" s="396"/>
    </row>
    <row r="35" spans="1:7" s="153" customFormat="1" ht="30" customHeight="1" x14ac:dyDescent="0.2">
      <c r="A35" s="125" t="s">
        <v>23</v>
      </c>
      <c r="B35" s="395" t="s">
        <v>22</v>
      </c>
      <c r="C35" s="395"/>
      <c r="D35" s="395"/>
      <c r="E35" s="395"/>
      <c r="F35" s="395"/>
      <c r="G35" s="396"/>
    </row>
    <row r="36" spans="1:7" s="152" customFormat="1" ht="30" customHeight="1" collapsed="1" x14ac:dyDescent="0.2">
      <c r="A36" s="126" t="s">
        <v>24</v>
      </c>
      <c r="B36" s="369" t="s">
        <v>52</v>
      </c>
      <c r="C36" s="369"/>
      <c r="D36" s="369"/>
      <c r="E36" s="369"/>
      <c r="F36" s="369"/>
      <c r="G36" s="370"/>
    </row>
    <row r="37" spans="1:7" s="152" customFormat="1" ht="30" hidden="1" customHeight="1" outlineLevel="1" thickTop="1" x14ac:dyDescent="0.2">
      <c r="A37" s="412" t="s">
        <v>26</v>
      </c>
      <c r="B37" s="371" t="s">
        <v>27</v>
      </c>
      <c r="C37" s="372"/>
      <c r="D37" s="373"/>
      <c r="E37" s="374"/>
      <c r="F37" s="155" t="s">
        <v>28</v>
      </c>
      <c r="G37" s="156"/>
    </row>
    <row r="38" spans="1:7" s="152" customFormat="1" ht="30" hidden="1" customHeight="1" outlineLevel="1" x14ac:dyDescent="0.2">
      <c r="A38" s="413"/>
      <c r="B38" s="329" t="s">
        <v>29</v>
      </c>
      <c r="C38" s="330"/>
      <c r="D38" s="375"/>
      <c r="E38" s="376"/>
      <c r="F38" s="2" t="s">
        <v>30</v>
      </c>
      <c r="G38" s="157"/>
    </row>
    <row r="39" spans="1:7" s="152" customFormat="1" ht="30" hidden="1" customHeight="1" outlineLevel="1" x14ac:dyDescent="0.2">
      <c r="A39" s="413"/>
      <c r="B39" s="4" t="s">
        <v>31</v>
      </c>
      <c r="C39" s="158"/>
      <c r="D39" s="375"/>
      <c r="E39" s="376"/>
      <c r="F39" s="2" t="s">
        <v>32</v>
      </c>
      <c r="G39" s="157" t="s">
        <v>25</v>
      </c>
    </row>
    <row r="40" spans="1:7" s="152" customFormat="1" ht="30" hidden="1" customHeight="1" outlineLevel="1" x14ac:dyDescent="0.2">
      <c r="A40" s="413"/>
      <c r="B40" s="329" t="s">
        <v>33</v>
      </c>
      <c r="C40" s="330"/>
      <c r="D40" s="375" t="s">
        <v>25</v>
      </c>
      <c r="E40" s="376"/>
      <c r="F40" s="2" t="s">
        <v>34</v>
      </c>
      <c r="G40" s="157" t="s">
        <v>22</v>
      </c>
    </row>
    <row r="41" spans="1:7" s="152" customFormat="1" ht="30" hidden="1" customHeight="1" outlineLevel="1" x14ac:dyDescent="0.2">
      <c r="A41" s="413"/>
      <c r="B41" s="329" t="s">
        <v>35</v>
      </c>
      <c r="C41" s="330"/>
      <c r="D41" s="375" t="s">
        <v>25</v>
      </c>
      <c r="E41" s="376"/>
      <c r="F41" s="2" t="s">
        <v>36</v>
      </c>
      <c r="G41" s="157" t="s">
        <v>25</v>
      </c>
    </row>
    <row r="42" spans="1:7" s="152" customFormat="1" ht="30" hidden="1" customHeight="1" outlineLevel="1" x14ac:dyDescent="0.2">
      <c r="A42" s="413"/>
      <c r="B42" s="329" t="s">
        <v>37</v>
      </c>
      <c r="C42" s="330"/>
      <c r="D42" s="331" t="s">
        <v>38</v>
      </c>
      <c r="E42" s="332"/>
      <c r="F42" s="159" t="s">
        <v>39</v>
      </c>
      <c r="G42" s="160" t="s">
        <v>40</v>
      </c>
    </row>
    <row r="43" spans="1:7" s="152" customFormat="1" ht="30" hidden="1" customHeight="1" outlineLevel="1" x14ac:dyDescent="0.2">
      <c r="A43" s="413"/>
      <c r="B43" s="390" t="s">
        <v>41</v>
      </c>
      <c r="C43" s="391"/>
      <c r="D43" s="327"/>
      <c r="E43" s="328"/>
      <c r="F43" s="4"/>
      <c r="G43" s="145"/>
    </row>
    <row r="44" spans="1:7" s="152" customFormat="1" ht="30" hidden="1" customHeight="1" outlineLevel="1" x14ac:dyDescent="0.2">
      <c r="A44" s="413"/>
      <c r="B44" s="390" t="s">
        <v>43</v>
      </c>
      <c r="C44" s="391"/>
      <c r="D44" s="327"/>
      <c r="E44" s="328"/>
      <c r="F44" s="4"/>
      <c r="G44" s="145"/>
    </row>
    <row r="45" spans="1:7" s="152" customFormat="1" ht="30" hidden="1" customHeight="1" outlineLevel="1" x14ac:dyDescent="0.2">
      <c r="A45" s="413"/>
      <c r="B45" s="390" t="s">
        <v>44</v>
      </c>
      <c r="C45" s="391"/>
      <c r="D45" s="327"/>
      <c r="E45" s="328"/>
      <c r="F45" s="4"/>
      <c r="G45" s="145"/>
    </row>
    <row r="46" spans="1:7" s="152" customFormat="1" ht="30" hidden="1" customHeight="1" outlineLevel="1" x14ac:dyDescent="0.2">
      <c r="A46" s="413"/>
      <c r="B46" s="390" t="s">
        <v>45</v>
      </c>
      <c r="C46" s="391"/>
      <c r="D46" s="327" t="s">
        <v>22</v>
      </c>
      <c r="E46" s="411"/>
      <c r="F46" s="397"/>
      <c r="G46" s="397"/>
    </row>
    <row r="47" spans="1:7" s="152" customFormat="1" ht="30" hidden="1" customHeight="1" outlineLevel="1" x14ac:dyDescent="0.2">
      <c r="A47" s="413"/>
      <c r="B47" s="329" t="s">
        <v>46</v>
      </c>
      <c r="C47" s="330"/>
      <c r="D47" s="327" t="s">
        <v>25</v>
      </c>
      <c r="E47" s="328"/>
      <c r="F47" s="2" t="s">
        <v>47</v>
      </c>
      <c r="G47" s="161" t="s">
        <v>25</v>
      </c>
    </row>
    <row r="48" spans="1:7" s="152" customFormat="1" ht="30" hidden="1" customHeight="1" outlineLevel="1" x14ac:dyDescent="0.2">
      <c r="A48" s="413"/>
      <c r="B48" s="329" t="s">
        <v>48</v>
      </c>
      <c r="C48" s="330"/>
      <c r="D48" s="327" t="s">
        <v>25</v>
      </c>
      <c r="E48" s="328"/>
      <c r="F48" s="2" t="s">
        <v>49</v>
      </c>
      <c r="G48" s="161" t="s">
        <v>25</v>
      </c>
    </row>
    <row r="49" spans="1:7" s="152" customFormat="1" ht="30" hidden="1" customHeight="1" outlineLevel="1" x14ac:dyDescent="0.2">
      <c r="A49" s="413"/>
      <c r="B49" s="329" t="s">
        <v>50</v>
      </c>
      <c r="C49" s="330"/>
      <c r="D49" s="327" t="s">
        <v>25</v>
      </c>
      <c r="E49" s="328"/>
      <c r="F49" s="2" t="s">
        <v>51</v>
      </c>
      <c r="G49" s="161" t="s">
        <v>52</v>
      </c>
    </row>
    <row r="50" spans="1:7" s="152" customFormat="1" ht="30" hidden="1" customHeight="1" outlineLevel="1" x14ac:dyDescent="0.2">
      <c r="A50" s="413"/>
      <c r="B50" s="329" t="s">
        <v>53</v>
      </c>
      <c r="C50" s="330"/>
      <c r="D50" s="327" t="s">
        <v>25</v>
      </c>
      <c r="E50" s="328"/>
      <c r="F50" s="3" t="s">
        <v>54</v>
      </c>
      <c r="G50" s="161" t="s">
        <v>25</v>
      </c>
    </row>
    <row r="51" spans="1:7" s="152" customFormat="1" ht="30" hidden="1" customHeight="1" outlineLevel="1" x14ac:dyDescent="0.2">
      <c r="A51" s="413"/>
      <c r="B51" s="329" t="s">
        <v>55</v>
      </c>
      <c r="C51" s="377"/>
      <c r="D51" s="377"/>
      <c r="E51" s="330"/>
      <c r="F51" s="329"/>
      <c r="G51" s="377"/>
    </row>
    <row r="52" spans="1:7" s="152" customFormat="1" ht="30" hidden="1" customHeight="1" outlineLevel="1" x14ac:dyDescent="0.2">
      <c r="A52" s="413"/>
      <c r="B52" s="329" t="s">
        <v>56</v>
      </c>
      <c r="C52" s="330"/>
      <c r="D52" s="327" t="s">
        <v>52</v>
      </c>
      <c r="E52" s="328"/>
      <c r="F52" s="3" t="s">
        <v>57</v>
      </c>
      <c r="G52" s="162"/>
    </row>
    <row r="53" spans="1:7" s="152" customFormat="1" ht="30" hidden="1" customHeight="1" outlineLevel="1" x14ac:dyDescent="0.2">
      <c r="A53" s="413"/>
      <c r="B53" s="329" t="s">
        <v>58</v>
      </c>
      <c r="C53" s="330"/>
      <c r="D53" s="327" t="s">
        <v>52</v>
      </c>
      <c r="E53" s="328"/>
      <c r="F53" s="3" t="s">
        <v>57</v>
      </c>
      <c r="G53" s="162"/>
    </row>
    <row r="54" spans="1:7" s="152" customFormat="1" ht="30" hidden="1" customHeight="1" outlineLevel="1" x14ac:dyDescent="0.2">
      <c r="A54" s="413"/>
      <c r="B54" s="329" t="s">
        <v>59</v>
      </c>
      <c r="C54" s="330"/>
      <c r="D54" s="327" t="s">
        <v>25</v>
      </c>
      <c r="E54" s="328"/>
      <c r="F54" s="3" t="s">
        <v>57</v>
      </c>
      <c r="G54" s="162"/>
    </row>
    <row r="55" spans="1:7" s="152" customFormat="1" ht="30" hidden="1" customHeight="1" outlineLevel="1" x14ac:dyDescent="0.2">
      <c r="A55" s="413"/>
      <c r="B55" s="145" t="s">
        <v>60</v>
      </c>
      <c r="C55" s="146"/>
      <c r="D55" s="327" t="s">
        <v>25</v>
      </c>
      <c r="E55" s="328"/>
      <c r="F55" s="4" t="s">
        <v>61</v>
      </c>
      <c r="G55" s="161" t="s">
        <v>25</v>
      </c>
    </row>
    <row r="56" spans="1:7" s="152" customFormat="1" ht="30" hidden="1" customHeight="1" outlineLevel="1" x14ac:dyDescent="0.2">
      <c r="A56" s="413"/>
      <c r="B56" s="329" t="s">
        <v>62</v>
      </c>
      <c r="C56" s="377"/>
      <c r="D56" s="377"/>
      <c r="E56" s="377"/>
      <c r="F56" s="334" t="s">
        <v>25</v>
      </c>
      <c r="G56" s="327"/>
    </row>
    <row r="57" spans="1:7" s="152" customFormat="1" ht="30" hidden="1" customHeight="1" outlineLevel="1" x14ac:dyDescent="0.2">
      <c r="A57" s="413"/>
      <c r="B57" s="329" t="s">
        <v>63</v>
      </c>
      <c r="C57" s="330"/>
      <c r="D57" s="327" t="s">
        <v>25</v>
      </c>
      <c r="E57" s="328"/>
      <c r="F57" s="4" t="s">
        <v>61</v>
      </c>
      <c r="G57" s="157" t="s">
        <v>25</v>
      </c>
    </row>
    <row r="58" spans="1:7" s="152" customFormat="1" ht="30" hidden="1" customHeight="1" outlineLevel="1" x14ac:dyDescent="0.2">
      <c r="A58" s="413"/>
      <c r="B58" s="333" t="s">
        <v>64</v>
      </c>
      <c r="C58" s="333"/>
      <c r="D58" s="334"/>
      <c r="E58" s="334"/>
      <c r="F58" s="334"/>
      <c r="G58" s="327"/>
    </row>
    <row r="59" spans="1:7" s="152" customFormat="1" ht="31.5" hidden="1" customHeight="1" outlineLevel="1" thickBot="1" x14ac:dyDescent="0.25">
      <c r="A59" s="127" t="s">
        <v>65</v>
      </c>
      <c r="B59" s="378"/>
      <c r="C59" s="379"/>
      <c r="D59" s="379"/>
      <c r="E59" s="379"/>
      <c r="F59" s="379"/>
      <c r="G59" s="379"/>
    </row>
    <row r="60" spans="1:7" s="152" customFormat="1" ht="9.75" customHeight="1" collapsed="1" thickBot="1" x14ac:dyDescent="0.25">
      <c r="A60" s="127"/>
      <c r="B60" s="378"/>
      <c r="C60" s="379"/>
      <c r="D60" s="379"/>
      <c r="E60" s="379"/>
      <c r="F60" s="379"/>
      <c r="G60" s="379"/>
    </row>
    <row r="61" spans="1:7" s="152" customFormat="1" ht="30" hidden="1" customHeight="1" outlineLevel="1" thickTop="1" x14ac:dyDescent="0.2">
      <c r="A61" s="380" t="s">
        <v>66</v>
      </c>
      <c r="B61" s="382" t="s">
        <v>27</v>
      </c>
      <c r="C61" s="383"/>
      <c r="D61" s="384"/>
      <c r="E61" s="385"/>
      <c r="F61" s="163" t="s">
        <v>28</v>
      </c>
      <c r="G61" s="164"/>
    </row>
    <row r="62" spans="1:7" s="152" customFormat="1" ht="30" hidden="1" customHeight="1" outlineLevel="1" x14ac:dyDescent="0.2">
      <c r="A62" s="381"/>
      <c r="B62" s="329" t="s">
        <v>29</v>
      </c>
      <c r="C62" s="330"/>
      <c r="D62" s="375"/>
      <c r="E62" s="376"/>
      <c r="F62" s="2" t="s">
        <v>30</v>
      </c>
      <c r="G62" s="157"/>
    </row>
    <row r="63" spans="1:7" s="152" customFormat="1" ht="30" hidden="1" customHeight="1" outlineLevel="1" x14ac:dyDescent="0.2">
      <c r="A63" s="381"/>
      <c r="B63" s="4" t="s">
        <v>31</v>
      </c>
      <c r="C63" s="158"/>
      <c r="D63" s="375"/>
      <c r="E63" s="376"/>
      <c r="F63" s="2" t="s">
        <v>32</v>
      </c>
      <c r="G63" s="157" t="s">
        <v>25</v>
      </c>
    </row>
    <row r="64" spans="1:7" s="152" customFormat="1" ht="30" hidden="1" customHeight="1" outlineLevel="1" x14ac:dyDescent="0.2">
      <c r="A64" s="381"/>
      <c r="B64" s="329" t="s">
        <v>33</v>
      </c>
      <c r="C64" s="330"/>
      <c r="D64" s="375" t="s">
        <v>25</v>
      </c>
      <c r="E64" s="376"/>
      <c r="F64" s="2" t="s">
        <v>34</v>
      </c>
      <c r="G64" s="157" t="s">
        <v>42</v>
      </c>
    </row>
    <row r="65" spans="1:7" s="152" customFormat="1" ht="30" hidden="1" customHeight="1" outlineLevel="1" x14ac:dyDescent="0.2">
      <c r="A65" s="381"/>
      <c r="B65" s="329" t="s">
        <v>35</v>
      </c>
      <c r="C65" s="330"/>
      <c r="D65" s="375" t="s">
        <v>25</v>
      </c>
      <c r="E65" s="376"/>
      <c r="F65" s="2" t="s">
        <v>36</v>
      </c>
      <c r="G65" s="157" t="s">
        <v>25</v>
      </c>
    </row>
    <row r="66" spans="1:7" s="152" customFormat="1" ht="30" hidden="1" customHeight="1" outlineLevel="1" x14ac:dyDescent="0.2">
      <c r="A66" s="381"/>
      <c r="B66" s="329" t="s">
        <v>37</v>
      </c>
      <c r="C66" s="330"/>
      <c r="D66" s="414" t="s">
        <v>38</v>
      </c>
      <c r="E66" s="415"/>
      <c r="F66" s="159" t="s">
        <v>39</v>
      </c>
      <c r="G66" s="160" t="s">
        <v>40</v>
      </c>
    </row>
    <row r="67" spans="1:7" s="152" customFormat="1" ht="30" hidden="1" customHeight="1" outlineLevel="1" x14ac:dyDescent="0.2">
      <c r="A67" s="381"/>
      <c r="B67" s="390" t="s">
        <v>41</v>
      </c>
      <c r="C67" s="391"/>
      <c r="D67" s="375"/>
      <c r="E67" s="376"/>
      <c r="F67" s="4"/>
      <c r="G67" s="145"/>
    </row>
    <row r="68" spans="1:7" s="152" customFormat="1" ht="30" hidden="1" customHeight="1" outlineLevel="1" x14ac:dyDescent="0.2">
      <c r="A68" s="381"/>
      <c r="B68" s="390" t="s">
        <v>43</v>
      </c>
      <c r="C68" s="391"/>
      <c r="D68" s="375"/>
      <c r="E68" s="376"/>
      <c r="F68" s="4"/>
      <c r="G68" s="145"/>
    </row>
    <row r="69" spans="1:7" s="152" customFormat="1" ht="30" hidden="1" customHeight="1" outlineLevel="1" x14ac:dyDescent="0.2">
      <c r="A69" s="381"/>
      <c r="B69" s="390" t="s">
        <v>44</v>
      </c>
      <c r="C69" s="391"/>
      <c r="D69" s="375"/>
      <c r="E69" s="376"/>
      <c r="F69" s="4"/>
      <c r="G69" s="145"/>
    </row>
    <row r="70" spans="1:7" s="152" customFormat="1" ht="30" hidden="1" customHeight="1" outlineLevel="1" x14ac:dyDescent="0.2">
      <c r="A70" s="381"/>
      <c r="B70" s="390" t="s">
        <v>45</v>
      </c>
      <c r="C70" s="391"/>
      <c r="D70" s="327"/>
      <c r="E70" s="411"/>
      <c r="F70" s="397"/>
      <c r="G70" s="397"/>
    </row>
    <row r="71" spans="1:7" s="152" customFormat="1" ht="30" hidden="1" customHeight="1" outlineLevel="1" x14ac:dyDescent="0.2">
      <c r="A71" s="381"/>
      <c r="B71" s="329" t="s">
        <v>46</v>
      </c>
      <c r="C71" s="330"/>
      <c r="D71" s="327" t="s">
        <v>25</v>
      </c>
      <c r="E71" s="328"/>
      <c r="F71" s="2" t="s">
        <v>47</v>
      </c>
      <c r="G71" s="144"/>
    </row>
    <row r="72" spans="1:7" s="152" customFormat="1" ht="30" hidden="1" customHeight="1" outlineLevel="1" x14ac:dyDescent="0.2">
      <c r="A72" s="381"/>
      <c r="B72" s="329" t="s">
        <v>48</v>
      </c>
      <c r="C72" s="330"/>
      <c r="D72" s="327" t="s">
        <v>25</v>
      </c>
      <c r="E72" s="328"/>
      <c r="F72" s="2" t="s">
        <v>49</v>
      </c>
      <c r="G72" s="144"/>
    </row>
    <row r="73" spans="1:7" s="152" customFormat="1" ht="30" hidden="1" customHeight="1" outlineLevel="1" x14ac:dyDescent="0.2">
      <c r="A73" s="381"/>
      <c r="B73" s="329" t="s">
        <v>50</v>
      </c>
      <c r="C73" s="330"/>
      <c r="D73" s="327" t="s">
        <v>25</v>
      </c>
      <c r="E73" s="328"/>
      <c r="F73" s="2" t="s">
        <v>51</v>
      </c>
      <c r="G73" s="144"/>
    </row>
    <row r="74" spans="1:7" s="152" customFormat="1" ht="30" hidden="1" customHeight="1" outlineLevel="1" x14ac:dyDescent="0.2">
      <c r="A74" s="381"/>
      <c r="B74" s="329" t="s">
        <v>53</v>
      </c>
      <c r="C74" s="330"/>
      <c r="D74" s="327" t="s">
        <v>25</v>
      </c>
      <c r="E74" s="328"/>
      <c r="F74" s="3" t="s">
        <v>54</v>
      </c>
      <c r="G74" s="161" t="s">
        <v>25</v>
      </c>
    </row>
    <row r="75" spans="1:7" s="152" customFormat="1" ht="30" hidden="1" customHeight="1" outlineLevel="1" x14ac:dyDescent="0.2">
      <c r="A75" s="381"/>
      <c r="B75" s="329" t="s">
        <v>55</v>
      </c>
      <c r="C75" s="377"/>
      <c r="D75" s="377"/>
      <c r="E75" s="330"/>
      <c r="F75" s="329"/>
      <c r="G75" s="377"/>
    </row>
    <row r="76" spans="1:7" s="152" customFormat="1" ht="30" hidden="1" customHeight="1" outlineLevel="1" x14ac:dyDescent="0.2">
      <c r="A76" s="381"/>
      <c r="B76" s="329" t="s">
        <v>56</v>
      </c>
      <c r="C76" s="330"/>
      <c r="D76" s="327" t="s">
        <v>25</v>
      </c>
      <c r="E76" s="328"/>
      <c r="F76" s="3" t="s">
        <v>57</v>
      </c>
      <c r="G76" s="144"/>
    </row>
    <row r="77" spans="1:7" s="152" customFormat="1" ht="30" hidden="1" customHeight="1" outlineLevel="1" x14ac:dyDescent="0.2">
      <c r="A77" s="381"/>
      <c r="B77" s="329" t="s">
        <v>58</v>
      </c>
      <c r="C77" s="330"/>
      <c r="D77" s="327" t="s">
        <v>25</v>
      </c>
      <c r="E77" s="328"/>
      <c r="F77" s="3" t="s">
        <v>57</v>
      </c>
      <c r="G77" s="144"/>
    </row>
    <row r="78" spans="1:7" s="152" customFormat="1" ht="30" hidden="1" customHeight="1" outlineLevel="1" x14ac:dyDescent="0.2">
      <c r="A78" s="381"/>
      <c r="B78" s="329" t="s">
        <v>59</v>
      </c>
      <c r="C78" s="330"/>
      <c r="D78" s="327" t="s">
        <v>25</v>
      </c>
      <c r="E78" s="328"/>
      <c r="F78" s="3" t="s">
        <v>57</v>
      </c>
      <c r="G78" s="144"/>
    </row>
    <row r="79" spans="1:7" s="152" customFormat="1" ht="30" hidden="1" customHeight="1" outlineLevel="1" x14ac:dyDescent="0.2">
      <c r="A79" s="381"/>
      <c r="B79" s="145" t="s">
        <v>60</v>
      </c>
      <c r="C79" s="146"/>
      <c r="D79" s="327" t="s">
        <v>25</v>
      </c>
      <c r="E79" s="328"/>
      <c r="F79" s="4" t="s">
        <v>61</v>
      </c>
      <c r="G79" s="146"/>
    </row>
    <row r="80" spans="1:7" s="152" customFormat="1" ht="30" hidden="1" customHeight="1" outlineLevel="1" x14ac:dyDescent="0.2">
      <c r="A80" s="381"/>
      <c r="B80" s="329" t="s">
        <v>62</v>
      </c>
      <c r="C80" s="377"/>
      <c r="D80" s="377"/>
      <c r="E80" s="377"/>
      <c r="F80" s="411"/>
      <c r="G80" s="411"/>
    </row>
    <row r="81" spans="1:7" s="152" customFormat="1" ht="30" hidden="1" customHeight="1" outlineLevel="1" x14ac:dyDescent="0.2">
      <c r="A81" s="381"/>
      <c r="B81" s="329" t="s">
        <v>63</v>
      </c>
      <c r="C81" s="330"/>
      <c r="D81" s="327" t="s">
        <v>25</v>
      </c>
      <c r="E81" s="328"/>
      <c r="F81" s="4" t="s">
        <v>61</v>
      </c>
      <c r="G81" s="161" t="s">
        <v>25</v>
      </c>
    </row>
    <row r="82" spans="1:7" s="152" customFormat="1" ht="30" hidden="1" customHeight="1" outlineLevel="1" x14ac:dyDescent="0.2">
      <c r="A82" s="381"/>
      <c r="B82" s="333" t="s">
        <v>64</v>
      </c>
      <c r="C82" s="333"/>
      <c r="D82" s="334"/>
      <c r="E82" s="334"/>
      <c r="F82" s="334"/>
      <c r="G82" s="327"/>
    </row>
    <row r="83" spans="1:7" s="152" customFormat="1" ht="30" hidden="1" customHeight="1" outlineLevel="1" thickBot="1" x14ac:dyDescent="0.25">
      <c r="A83" s="127" t="s">
        <v>67</v>
      </c>
      <c r="B83" s="378"/>
      <c r="C83" s="379"/>
      <c r="D83" s="379"/>
      <c r="E83" s="379"/>
      <c r="F83" s="379"/>
      <c r="G83" s="379"/>
    </row>
    <row r="84" spans="1:7" s="152" customFormat="1" ht="13.5" customHeight="1" collapsed="1" thickTop="1" thickBot="1" x14ac:dyDescent="0.25">
      <c r="A84" s="121"/>
      <c r="B84" s="402"/>
      <c r="C84" s="402"/>
      <c r="D84" s="402"/>
      <c r="E84" s="402"/>
      <c r="F84" s="402"/>
      <c r="G84" s="402"/>
    </row>
    <row r="85" spans="1:7" s="152" customFormat="1" ht="30" hidden="1" customHeight="1" outlineLevel="1" thickTop="1" x14ac:dyDescent="0.2">
      <c r="A85" s="380" t="s">
        <v>68</v>
      </c>
      <c r="B85" s="382" t="s">
        <v>27</v>
      </c>
      <c r="C85" s="383"/>
      <c r="D85" s="417" t="s">
        <v>69</v>
      </c>
      <c r="E85" s="418"/>
      <c r="F85" s="163" t="s">
        <v>28</v>
      </c>
      <c r="G85" s="165" t="s">
        <v>70</v>
      </c>
    </row>
    <row r="86" spans="1:7" s="152" customFormat="1" ht="30" hidden="1" customHeight="1" outlineLevel="1" x14ac:dyDescent="0.2">
      <c r="A86" s="381"/>
      <c r="B86" s="329" t="s">
        <v>29</v>
      </c>
      <c r="C86" s="330"/>
      <c r="D86" s="327" t="s">
        <v>69</v>
      </c>
      <c r="E86" s="328"/>
      <c r="F86" s="2" t="s">
        <v>30</v>
      </c>
      <c r="G86" s="161"/>
    </row>
    <row r="87" spans="1:7" s="152" customFormat="1" ht="30" hidden="1" customHeight="1" outlineLevel="1" x14ac:dyDescent="0.2">
      <c r="A87" s="381"/>
      <c r="B87" s="4" t="s">
        <v>31</v>
      </c>
      <c r="C87" s="158"/>
      <c r="D87" s="327" t="s">
        <v>69</v>
      </c>
      <c r="E87" s="328"/>
      <c r="F87" s="2" t="s">
        <v>32</v>
      </c>
      <c r="G87" s="161" t="s">
        <v>25</v>
      </c>
    </row>
    <row r="88" spans="1:7" s="152" customFormat="1" ht="30" hidden="1" customHeight="1" outlineLevel="1" x14ac:dyDescent="0.2">
      <c r="A88" s="381"/>
      <c r="B88" s="329" t="s">
        <v>33</v>
      </c>
      <c r="C88" s="330"/>
      <c r="D88" s="327" t="s">
        <v>25</v>
      </c>
      <c r="E88" s="328"/>
      <c r="F88" s="2" t="s">
        <v>34</v>
      </c>
      <c r="G88" s="161"/>
    </row>
    <row r="89" spans="1:7" s="152" customFormat="1" ht="30" hidden="1" customHeight="1" outlineLevel="1" x14ac:dyDescent="0.2">
      <c r="A89" s="381"/>
      <c r="B89" s="329" t="s">
        <v>35</v>
      </c>
      <c r="C89" s="330"/>
      <c r="D89" s="327" t="s">
        <v>25</v>
      </c>
      <c r="E89" s="328"/>
      <c r="F89" s="2" t="s">
        <v>36</v>
      </c>
      <c r="G89" s="157" t="s">
        <v>25</v>
      </c>
    </row>
    <row r="90" spans="1:7" s="152" customFormat="1" ht="30" hidden="1" customHeight="1" outlineLevel="1" x14ac:dyDescent="0.2">
      <c r="A90" s="381"/>
      <c r="B90" s="329" t="s">
        <v>37</v>
      </c>
      <c r="C90" s="330"/>
      <c r="D90" s="331" t="s">
        <v>38</v>
      </c>
      <c r="E90" s="332"/>
      <c r="F90" s="159" t="s">
        <v>39</v>
      </c>
      <c r="G90" s="160" t="s">
        <v>40</v>
      </c>
    </row>
    <row r="91" spans="1:7" s="152" customFormat="1" ht="30" hidden="1" customHeight="1" outlineLevel="1" x14ac:dyDescent="0.2">
      <c r="A91" s="381"/>
      <c r="B91" s="390" t="s">
        <v>41</v>
      </c>
      <c r="C91" s="391"/>
      <c r="D91" s="327" t="s">
        <v>42</v>
      </c>
      <c r="E91" s="328"/>
      <c r="F91" s="4" t="s">
        <v>42</v>
      </c>
      <c r="G91" s="145" t="s">
        <v>42</v>
      </c>
    </row>
    <row r="92" spans="1:7" s="152" customFormat="1" ht="30" hidden="1" customHeight="1" outlineLevel="1" x14ac:dyDescent="0.2">
      <c r="A92" s="381"/>
      <c r="B92" s="390" t="s">
        <v>43</v>
      </c>
      <c r="C92" s="391"/>
      <c r="D92" s="327" t="s">
        <v>42</v>
      </c>
      <c r="E92" s="328"/>
      <c r="F92" s="4" t="s">
        <v>42</v>
      </c>
      <c r="G92" s="145" t="s">
        <v>42</v>
      </c>
    </row>
    <row r="93" spans="1:7" s="152" customFormat="1" ht="30" hidden="1" customHeight="1" outlineLevel="1" x14ac:dyDescent="0.2">
      <c r="A93" s="381"/>
      <c r="B93" s="390" t="s">
        <v>44</v>
      </c>
      <c r="C93" s="391"/>
      <c r="D93" s="327" t="s">
        <v>42</v>
      </c>
      <c r="E93" s="328"/>
      <c r="F93" s="4" t="s">
        <v>42</v>
      </c>
      <c r="G93" s="145" t="s">
        <v>42</v>
      </c>
    </row>
    <row r="94" spans="1:7" s="152" customFormat="1" ht="30" hidden="1" customHeight="1" outlineLevel="1" x14ac:dyDescent="0.2">
      <c r="A94" s="381"/>
      <c r="B94" s="390" t="s">
        <v>45</v>
      </c>
      <c r="C94" s="391"/>
      <c r="D94" s="327"/>
      <c r="E94" s="411"/>
      <c r="F94" s="397"/>
      <c r="G94" s="397"/>
    </row>
    <row r="95" spans="1:7" s="152" customFormat="1" ht="30" hidden="1" customHeight="1" outlineLevel="1" x14ac:dyDescent="0.2">
      <c r="A95" s="381"/>
      <c r="B95" s="329" t="s">
        <v>46</v>
      </c>
      <c r="C95" s="330"/>
      <c r="D95" s="327" t="s">
        <v>25</v>
      </c>
      <c r="E95" s="328"/>
      <c r="F95" s="2" t="s">
        <v>47</v>
      </c>
      <c r="G95" s="144" t="s">
        <v>42</v>
      </c>
    </row>
    <row r="96" spans="1:7" s="152" customFormat="1" ht="30" hidden="1" customHeight="1" outlineLevel="1" x14ac:dyDescent="0.2">
      <c r="A96" s="381"/>
      <c r="B96" s="329" t="s">
        <v>48</v>
      </c>
      <c r="C96" s="330"/>
      <c r="D96" s="327" t="s">
        <v>25</v>
      </c>
      <c r="E96" s="328"/>
      <c r="F96" s="2" t="s">
        <v>49</v>
      </c>
      <c r="G96" s="144" t="s">
        <v>42</v>
      </c>
    </row>
    <row r="97" spans="1:7" s="152" customFormat="1" ht="30" hidden="1" customHeight="1" outlineLevel="1" x14ac:dyDescent="0.2">
      <c r="A97" s="381"/>
      <c r="B97" s="329" t="s">
        <v>50</v>
      </c>
      <c r="C97" s="330"/>
      <c r="D97" s="327" t="s">
        <v>25</v>
      </c>
      <c r="E97" s="328"/>
      <c r="F97" s="2" t="s">
        <v>51</v>
      </c>
      <c r="G97" s="144"/>
    </row>
    <row r="98" spans="1:7" s="152" customFormat="1" ht="30" hidden="1" customHeight="1" outlineLevel="1" x14ac:dyDescent="0.2">
      <c r="A98" s="381"/>
      <c r="B98" s="329" t="s">
        <v>53</v>
      </c>
      <c r="C98" s="330"/>
      <c r="D98" s="327" t="s">
        <v>25</v>
      </c>
      <c r="E98" s="328"/>
      <c r="F98" s="3" t="s">
        <v>54</v>
      </c>
      <c r="G98" s="161" t="s">
        <v>25</v>
      </c>
    </row>
    <row r="99" spans="1:7" s="152" customFormat="1" ht="30" hidden="1" customHeight="1" outlineLevel="1" x14ac:dyDescent="0.2">
      <c r="A99" s="381"/>
      <c r="B99" s="329" t="s">
        <v>55</v>
      </c>
      <c r="C99" s="377"/>
      <c r="D99" s="377"/>
      <c r="E99" s="330"/>
      <c r="F99" s="329"/>
      <c r="G99" s="377"/>
    </row>
    <row r="100" spans="1:7" s="152" customFormat="1" ht="30" hidden="1" customHeight="1" outlineLevel="1" x14ac:dyDescent="0.2">
      <c r="A100" s="381"/>
      <c r="B100" s="329" t="s">
        <v>56</v>
      </c>
      <c r="C100" s="330"/>
      <c r="D100" s="327" t="s">
        <v>25</v>
      </c>
      <c r="E100" s="328"/>
      <c r="F100" s="3" t="s">
        <v>57</v>
      </c>
      <c r="G100" s="144"/>
    </row>
    <row r="101" spans="1:7" s="152" customFormat="1" ht="30" hidden="1" customHeight="1" outlineLevel="1" x14ac:dyDescent="0.2">
      <c r="A101" s="381"/>
      <c r="B101" s="329" t="s">
        <v>58</v>
      </c>
      <c r="C101" s="330"/>
      <c r="D101" s="327" t="s">
        <v>25</v>
      </c>
      <c r="E101" s="328"/>
      <c r="F101" s="3" t="s">
        <v>57</v>
      </c>
      <c r="G101" s="144"/>
    </row>
    <row r="102" spans="1:7" s="152" customFormat="1" ht="30" hidden="1" customHeight="1" outlineLevel="1" x14ac:dyDescent="0.2">
      <c r="A102" s="381"/>
      <c r="B102" s="329" t="s">
        <v>59</v>
      </c>
      <c r="C102" s="330"/>
      <c r="D102" s="327" t="s">
        <v>25</v>
      </c>
      <c r="E102" s="328"/>
      <c r="F102" s="3" t="s">
        <v>57</v>
      </c>
      <c r="G102" s="144"/>
    </row>
    <row r="103" spans="1:7" s="152" customFormat="1" ht="30" hidden="1" customHeight="1" outlineLevel="1" x14ac:dyDescent="0.2">
      <c r="A103" s="381"/>
      <c r="B103" s="145" t="s">
        <v>60</v>
      </c>
      <c r="C103" s="146"/>
      <c r="D103" s="327" t="s">
        <v>25</v>
      </c>
      <c r="E103" s="328"/>
      <c r="F103" s="4" t="s">
        <v>61</v>
      </c>
      <c r="G103" s="146"/>
    </row>
    <row r="104" spans="1:7" s="152" customFormat="1" ht="30" hidden="1" customHeight="1" outlineLevel="1" x14ac:dyDescent="0.2">
      <c r="A104" s="381"/>
      <c r="B104" s="329" t="s">
        <v>62</v>
      </c>
      <c r="C104" s="377"/>
      <c r="D104" s="377"/>
      <c r="E104" s="377"/>
      <c r="F104" s="411"/>
      <c r="G104" s="411"/>
    </row>
    <row r="105" spans="1:7" s="152" customFormat="1" ht="30" hidden="1" customHeight="1" outlineLevel="1" x14ac:dyDescent="0.2">
      <c r="A105" s="381"/>
      <c r="B105" s="329" t="s">
        <v>63</v>
      </c>
      <c r="C105" s="330"/>
      <c r="D105" s="327" t="s">
        <v>25</v>
      </c>
      <c r="E105" s="328"/>
      <c r="F105" s="4" t="s">
        <v>61</v>
      </c>
      <c r="G105" s="161" t="s">
        <v>25</v>
      </c>
    </row>
    <row r="106" spans="1:7" s="152" customFormat="1" ht="30" hidden="1" customHeight="1" outlineLevel="1" x14ac:dyDescent="0.2">
      <c r="A106" s="381"/>
      <c r="B106" s="333" t="s">
        <v>64</v>
      </c>
      <c r="C106" s="333"/>
      <c r="D106" s="334"/>
      <c r="E106" s="334"/>
      <c r="F106" s="334"/>
      <c r="G106" s="327"/>
    </row>
    <row r="107" spans="1:7" s="152" customFormat="1" ht="30" hidden="1" customHeight="1" outlineLevel="1" thickBot="1" x14ac:dyDescent="0.25">
      <c r="A107" s="127" t="s">
        <v>71</v>
      </c>
      <c r="B107" s="430"/>
      <c r="C107" s="430"/>
      <c r="D107" s="430"/>
      <c r="E107" s="430"/>
      <c r="F107" s="430"/>
      <c r="G107" s="378"/>
    </row>
    <row r="108" spans="1:7" s="152" customFormat="1" ht="30" customHeight="1" thickTop="1" thickBot="1" x14ac:dyDescent="0.25">
      <c r="A108" s="431"/>
      <c r="B108" s="431"/>
      <c r="C108" s="431"/>
      <c r="D108" s="431"/>
      <c r="E108" s="431"/>
      <c r="F108" s="431"/>
      <c r="G108" s="431"/>
    </row>
    <row r="109" spans="1:7" s="152" customFormat="1" ht="30" customHeight="1" thickTop="1" x14ac:dyDescent="0.2">
      <c r="A109" s="432" t="s">
        <v>619</v>
      </c>
      <c r="B109" s="433"/>
      <c r="C109" s="433"/>
      <c r="D109" s="433"/>
      <c r="E109" s="433"/>
      <c r="F109" s="433"/>
      <c r="G109" s="433"/>
    </row>
    <row r="110" spans="1:7" s="166" customFormat="1" ht="30" customHeight="1" x14ac:dyDescent="0.2">
      <c r="A110" s="397" t="s">
        <v>574</v>
      </c>
      <c r="B110" s="397"/>
      <c r="C110" s="397"/>
      <c r="D110" s="397"/>
      <c r="E110" s="397"/>
      <c r="F110" s="322" t="s">
        <v>25</v>
      </c>
      <c r="G110" s="323"/>
    </row>
    <row r="111" spans="1:7" s="166" customFormat="1" ht="30" customHeight="1" x14ac:dyDescent="0.2">
      <c r="A111" s="397" t="s">
        <v>845</v>
      </c>
      <c r="B111" s="397"/>
      <c r="C111" s="397"/>
      <c r="D111" s="397"/>
      <c r="E111" s="397"/>
      <c r="F111" s="322" t="s">
        <v>25</v>
      </c>
      <c r="G111" s="323"/>
    </row>
    <row r="112" spans="1:7" s="166" customFormat="1" ht="30" customHeight="1" x14ac:dyDescent="0.2">
      <c r="A112" s="397" t="s">
        <v>846</v>
      </c>
      <c r="B112" s="397"/>
      <c r="C112" s="397"/>
      <c r="D112" s="397"/>
      <c r="E112" s="397"/>
      <c r="F112" s="322" t="s">
        <v>25</v>
      </c>
      <c r="G112" s="323"/>
    </row>
    <row r="113" spans="1:7" s="166" customFormat="1" ht="30" customHeight="1" x14ac:dyDescent="0.2">
      <c r="A113" s="397" t="s">
        <v>578</v>
      </c>
      <c r="B113" s="397"/>
      <c r="C113" s="397"/>
      <c r="D113" s="397"/>
      <c r="E113" s="397"/>
      <c r="F113" s="322" t="s">
        <v>25</v>
      </c>
      <c r="G113" s="323"/>
    </row>
    <row r="114" spans="1:7" s="166" customFormat="1" ht="30" customHeight="1" x14ac:dyDescent="0.2">
      <c r="A114" s="426" t="s">
        <v>575</v>
      </c>
      <c r="B114" s="426"/>
      <c r="C114" s="426"/>
      <c r="D114" s="426"/>
      <c r="E114" s="426"/>
      <c r="F114" s="426"/>
      <c r="G114" s="426"/>
    </row>
    <row r="115" spans="1:7" s="166" customFormat="1" ht="30" customHeight="1" x14ac:dyDescent="0.2">
      <c r="A115" s="429"/>
      <c r="B115" s="429"/>
      <c r="C115" s="429"/>
      <c r="D115" s="429"/>
      <c r="E115" s="429"/>
      <c r="F115" s="429"/>
      <c r="G115" s="429"/>
    </row>
    <row r="116" spans="1:7" s="166" customFormat="1" ht="30" customHeight="1" x14ac:dyDescent="0.2">
      <c r="A116" s="429"/>
      <c r="B116" s="429"/>
      <c r="C116" s="429"/>
      <c r="D116" s="429"/>
      <c r="E116" s="429"/>
      <c r="F116" s="429"/>
      <c r="G116" s="429"/>
    </row>
    <row r="117" spans="1:7" s="166" customFormat="1" ht="30" customHeight="1" x14ac:dyDescent="0.2">
      <c r="A117" s="429"/>
      <c r="B117" s="429"/>
      <c r="C117" s="429"/>
      <c r="D117" s="429"/>
      <c r="E117" s="429"/>
      <c r="F117" s="429"/>
      <c r="G117" s="429"/>
    </row>
    <row r="118" spans="1:7" s="166" customFormat="1" ht="30" customHeight="1" x14ac:dyDescent="0.2">
      <c r="A118" s="397" t="s">
        <v>576</v>
      </c>
      <c r="B118" s="397"/>
      <c r="C118" s="397"/>
      <c r="D118" s="397"/>
      <c r="E118" s="397"/>
      <c r="F118" s="322" t="s">
        <v>25</v>
      </c>
      <c r="G118" s="323"/>
    </row>
    <row r="119" spans="1:7" s="153" customFormat="1" ht="30" customHeight="1" x14ac:dyDescent="0.2">
      <c r="A119" s="426" t="s">
        <v>577</v>
      </c>
      <c r="B119" s="426"/>
      <c r="C119" s="426"/>
      <c r="D119" s="426"/>
      <c r="E119" s="426"/>
      <c r="F119" s="426"/>
      <c r="G119" s="426"/>
    </row>
    <row r="120" spans="1:7" s="153" customFormat="1" ht="30" customHeight="1" x14ac:dyDescent="0.2">
      <c r="A120" s="427"/>
      <c r="B120" s="427"/>
      <c r="C120" s="427"/>
      <c r="D120" s="427"/>
      <c r="E120" s="427"/>
      <c r="F120" s="427"/>
      <c r="G120" s="427"/>
    </row>
    <row r="121" spans="1:7" s="153" customFormat="1" ht="30" customHeight="1" x14ac:dyDescent="0.2">
      <c r="A121" s="125" t="s">
        <v>72</v>
      </c>
      <c r="B121" s="158" t="s">
        <v>25</v>
      </c>
      <c r="C121" s="167" t="s">
        <v>73</v>
      </c>
      <c r="D121" s="395" t="s">
        <v>42</v>
      </c>
      <c r="E121" s="395"/>
      <c r="F121" s="122" t="s">
        <v>74</v>
      </c>
      <c r="G121" s="147" t="s">
        <v>42</v>
      </c>
    </row>
    <row r="122" spans="1:7" s="153" customFormat="1" ht="30" customHeight="1" x14ac:dyDescent="0.2">
      <c r="A122" s="125" t="s">
        <v>72</v>
      </c>
      <c r="B122" s="158" t="s">
        <v>25</v>
      </c>
      <c r="C122" s="167" t="s">
        <v>73</v>
      </c>
      <c r="D122" s="395" t="s">
        <v>42</v>
      </c>
      <c r="E122" s="395"/>
      <c r="F122" s="122" t="s">
        <v>74</v>
      </c>
      <c r="G122" s="147" t="s">
        <v>42</v>
      </c>
    </row>
    <row r="123" spans="1:7" s="153" customFormat="1" ht="30" customHeight="1" x14ac:dyDescent="0.2">
      <c r="A123" s="125" t="s">
        <v>72</v>
      </c>
      <c r="B123" s="158" t="s">
        <v>25</v>
      </c>
      <c r="C123" s="167" t="s">
        <v>73</v>
      </c>
      <c r="D123" s="395" t="s">
        <v>42</v>
      </c>
      <c r="E123" s="395"/>
      <c r="F123" s="122" t="s">
        <v>74</v>
      </c>
      <c r="G123" s="147" t="s">
        <v>42</v>
      </c>
    </row>
    <row r="124" spans="1:7" s="168" customFormat="1" ht="30" customHeight="1" x14ac:dyDescent="0.2">
      <c r="A124" s="426" t="s">
        <v>75</v>
      </c>
      <c r="B124" s="426"/>
      <c r="C124" s="426"/>
      <c r="D124" s="426"/>
      <c r="E124" s="426"/>
      <c r="F124" s="428"/>
      <c r="G124" s="161" t="s">
        <v>52</v>
      </c>
    </row>
    <row r="125" spans="1:7" s="170" customFormat="1" ht="30" customHeight="1" x14ac:dyDescent="0.15">
      <c r="A125" s="169" t="s">
        <v>76</v>
      </c>
      <c r="B125" s="419" t="s">
        <v>77</v>
      </c>
      <c r="C125" s="419"/>
      <c r="D125" s="419"/>
      <c r="E125" s="419"/>
      <c r="F125" s="419"/>
      <c r="G125" s="420"/>
    </row>
    <row r="126" spans="1:7" s="172" customFormat="1" ht="30" customHeight="1" x14ac:dyDescent="0.2">
      <c r="A126" s="171" t="s">
        <v>78</v>
      </c>
      <c r="B126" s="421" t="s">
        <v>79</v>
      </c>
      <c r="C126" s="421"/>
      <c r="D126" s="421" t="s">
        <v>80</v>
      </c>
      <c r="E126" s="421"/>
      <c r="F126" s="421" t="s">
        <v>81</v>
      </c>
      <c r="G126" s="422"/>
    </row>
    <row r="127" spans="1:7" ht="30" customHeight="1" x14ac:dyDescent="0.2">
      <c r="A127" s="128" t="s">
        <v>42</v>
      </c>
      <c r="B127" s="423" t="s">
        <v>42</v>
      </c>
      <c r="C127" s="424"/>
      <c r="D127" s="423" t="s">
        <v>42</v>
      </c>
      <c r="E127" s="424"/>
      <c r="F127" s="425" t="s">
        <v>42</v>
      </c>
      <c r="G127" s="423"/>
    </row>
    <row r="128" spans="1:7" ht="30" customHeight="1" x14ac:dyDescent="0.2">
      <c r="A128" s="128" t="s">
        <v>42</v>
      </c>
      <c r="B128" s="423" t="s">
        <v>42</v>
      </c>
      <c r="C128" s="424"/>
      <c r="D128" s="423" t="s">
        <v>42</v>
      </c>
      <c r="E128" s="424"/>
      <c r="F128" s="425" t="s">
        <v>42</v>
      </c>
      <c r="G128" s="423"/>
    </row>
    <row r="129" spans="1:7" ht="30" customHeight="1" x14ac:dyDescent="0.2">
      <c r="A129" s="128" t="s">
        <v>42</v>
      </c>
      <c r="B129" s="423" t="s">
        <v>42</v>
      </c>
      <c r="C129" s="424"/>
      <c r="D129" s="423" t="s">
        <v>42</v>
      </c>
      <c r="E129" s="424"/>
      <c r="F129" s="425" t="s">
        <v>42</v>
      </c>
      <c r="G129" s="423"/>
    </row>
    <row r="130" spans="1:7" ht="30" customHeight="1" x14ac:dyDescent="0.2">
      <c r="A130" s="128" t="s">
        <v>42</v>
      </c>
      <c r="B130" s="423" t="s">
        <v>42</v>
      </c>
      <c r="C130" s="424"/>
      <c r="D130" s="423" t="s">
        <v>42</v>
      </c>
      <c r="E130" s="424"/>
      <c r="F130" s="425" t="s">
        <v>42</v>
      </c>
      <c r="G130" s="423"/>
    </row>
    <row r="131" spans="1:7" ht="30" customHeight="1" x14ac:dyDescent="0.2">
      <c r="A131" s="128" t="s">
        <v>42</v>
      </c>
      <c r="B131" s="423" t="s">
        <v>42</v>
      </c>
      <c r="C131" s="424"/>
      <c r="D131" s="423" t="s">
        <v>42</v>
      </c>
      <c r="E131" s="424"/>
      <c r="F131" s="425" t="s">
        <v>42</v>
      </c>
      <c r="G131" s="423"/>
    </row>
    <row r="132" spans="1:7" ht="30" customHeight="1" x14ac:dyDescent="0.2">
      <c r="A132" s="128" t="s">
        <v>42</v>
      </c>
      <c r="B132" s="423" t="s">
        <v>42</v>
      </c>
      <c r="C132" s="424"/>
      <c r="D132" s="423" t="s">
        <v>42</v>
      </c>
      <c r="E132" s="424"/>
      <c r="F132" s="425" t="s">
        <v>42</v>
      </c>
      <c r="G132" s="423"/>
    </row>
    <row r="133" spans="1:7" ht="30" customHeight="1" x14ac:dyDescent="0.2">
      <c r="A133" s="128" t="s">
        <v>42</v>
      </c>
      <c r="B133" s="423" t="s">
        <v>42</v>
      </c>
      <c r="C133" s="424"/>
      <c r="D133" s="423" t="s">
        <v>42</v>
      </c>
      <c r="E133" s="424"/>
      <c r="F133" s="425" t="s">
        <v>42</v>
      </c>
      <c r="G133" s="423"/>
    </row>
    <row r="134" spans="1:7" ht="30" customHeight="1" x14ac:dyDescent="0.2">
      <c r="A134" s="128" t="s">
        <v>42</v>
      </c>
      <c r="B134" s="423" t="s">
        <v>42</v>
      </c>
      <c r="C134" s="424"/>
      <c r="D134" s="423" t="s">
        <v>42</v>
      </c>
      <c r="E134" s="424"/>
      <c r="F134" s="425" t="s">
        <v>42</v>
      </c>
      <c r="G134" s="423"/>
    </row>
    <row r="135" spans="1:7" s="152" customFormat="1" ht="30" customHeight="1" thickBot="1" x14ac:dyDescent="0.25">
      <c r="A135" s="129" t="s">
        <v>42</v>
      </c>
      <c r="B135" s="460" t="s">
        <v>42</v>
      </c>
      <c r="C135" s="461"/>
      <c r="D135" s="460" t="s">
        <v>42</v>
      </c>
      <c r="E135" s="461"/>
      <c r="F135" s="462" t="s">
        <v>42</v>
      </c>
      <c r="G135" s="460"/>
    </row>
    <row r="136" spans="1:7" s="152" customFormat="1" ht="14.25" customHeight="1" thickTop="1" thickBot="1" x14ac:dyDescent="0.25">
      <c r="A136" s="130"/>
      <c r="B136" s="150"/>
      <c r="C136" s="150"/>
      <c r="D136" s="150"/>
      <c r="E136" s="150"/>
      <c r="F136" s="150"/>
      <c r="G136" s="150"/>
    </row>
    <row r="137" spans="1:7" s="152" customFormat="1" ht="30" customHeight="1" collapsed="1" thickBot="1" x14ac:dyDescent="0.25">
      <c r="A137" s="434" t="s">
        <v>620</v>
      </c>
      <c r="B137" s="435"/>
      <c r="C137" s="435"/>
      <c r="D137" s="435"/>
      <c r="E137" s="435"/>
      <c r="F137" s="435"/>
      <c r="G137" s="436"/>
    </row>
    <row r="138" spans="1:7" s="152" customFormat="1" ht="12" hidden="1" customHeight="1" outlineLevel="1" x14ac:dyDescent="0.2">
      <c r="A138" s="365"/>
      <c r="B138" s="366"/>
      <c r="C138" s="366"/>
      <c r="D138" s="366"/>
      <c r="E138" s="366"/>
      <c r="F138" s="366"/>
      <c r="G138" s="367"/>
    </row>
    <row r="139" spans="1:7" s="152" customFormat="1" ht="30" hidden="1" customHeight="1" outlineLevel="1" x14ac:dyDescent="0.2">
      <c r="A139" s="57" t="s">
        <v>624</v>
      </c>
      <c r="B139" s="358"/>
      <c r="C139" s="358"/>
      <c r="D139" s="358"/>
      <c r="E139" s="358"/>
      <c r="F139" s="358"/>
      <c r="G139" s="399"/>
    </row>
    <row r="140" spans="1:7" s="152" customFormat="1" ht="30" hidden="1" customHeight="1" outlineLevel="1" x14ac:dyDescent="0.2">
      <c r="A140" s="57" t="s">
        <v>625</v>
      </c>
      <c r="B140" s="397"/>
      <c r="C140" s="397"/>
      <c r="D140" s="397"/>
      <c r="E140" s="397"/>
      <c r="F140" s="397"/>
      <c r="G140" s="398"/>
    </row>
    <row r="141" spans="1:7" s="152" customFormat="1" ht="30" hidden="1" customHeight="1" outlineLevel="1" x14ac:dyDescent="0.2">
      <c r="A141" s="57" t="s">
        <v>626</v>
      </c>
      <c r="B141" s="397"/>
      <c r="C141" s="397"/>
      <c r="D141" s="335" t="s">
        <v>627</v>
      </c>
      <c r="E141" s="335"/>
      <c r="F141" s="397"/>
      <c r="G141" s="398"/>
    </row>
    <row r="142" spans="1:7" s="152" customFormat="1" ht="30" hidden="1" customHeight="1" outlineLevel="1" x14ac:dyDescent="0.2">
      <c r="A142" s="57" t="s">
        <v>627</v>
      </c>
      <c r="B142" s="397"/>
      <c r="C142" s="397"/>
      <c r="D142" s="335" t="s">
        <v>630</v>
      </c>
      <c r="E142" s="335"/>
      <c r="F142" s="358"/>
      <c r="G142" s="399"/>
    </row>
    <row r="143" spans="1:7" s="152" customFormat="1" ht="30" hidden="1" customHeight="1" outlineLevel="1" x14ac:dyDescent="0.2">
      <c r="A143" s="57" t="s">
        <v>628</v>
      </c>
      <c r="B143" s="397"/>
      <c r="C143" s="397"/>
      <c r="D143" s="335"/>
      <c r="E143" s="335"/>
      <c r="F143" s="400"/>
      <c r="G143" s="401"/>
    </row>
    <row r="144" spans="1:7" s="152" customFormat="1" ht="30" hidden="1" customHeight="1" outlineLevel="1" x14ac:dyDescent="0.2">
      <c r="A144" s="57" t="s">
        <v>629</v>
      </c>
      <c r="B144" s="358" t="s">
        <v>635</v>
      </c>
      <c r="C144" s="358"/>
      <c r="D144" s="335" t="s">
        <v>631</v>
      </c>
      <c r="E144" s="335"/>
      <c r="F144" s="358"/>
      <c r="G144" s="399"/>
    </row>
    <row r="145" spans="1:7" s="152" customFormat="1" ht="30" hidden="1" customHeight="1" outlineLevel="1" x14ac:dyDescent="0.2">
      <c r="A145" s="340"/>
      <c r="B145" s="311"/>
      <c r="C145" s="311"/>
      <c r="D145" s="311"/>
      <c r="E145" s="311"/>
      <c r="F145" s="311"/>
      <c r="G145" s="440"/>
    </row>
    <row r="146" spans="1:7" s="152" customFormat="1" ht="45" hidden="1" customHeight="1" outlineLevel="1" x14ac:dyDescent="0.2">
      <c r="A146" s="324" t="s">
        <v>621</v>
      </c>
      <c r="B146" s="325"/>
      <c r="C146" s="325"/>
      <c r="D146" s="325"/>
      <c r="E146" s="325"/>
      <c r="F146" s="325"/>
      <c r="G146" s="389"/>
    </row>
    <row r="147" spans="1:7" s="152" customFormat="1" ht="27" hidden="1" customHeight="1" outlineLevel="1" x14ac:dyDescent="0.2">
      <c r="A147" s="324" t="s">
        <v>622</v>
      </c>
      <c r="B147" s="325"/>
      <c r="C147" s="325"/>
      <c r="D147" s="325"/>
      <c r="E147" s="325"/>
      <c r="F147" s="325"/>
      <c r="G147" s="62"/>
    </row>
    <row r="148" spans="1:7" s="152" customFormat="1" ht="30" hidden="1" customHeight="1" outlineLevel="1" x14ac:dyDescent="0.2">
      <c r="A148" s="386" t="s">
        <v>838</v>
      </c>
      <c r="B148" s="387"/>
      <c r="C148" s="387"/>
      <c r="D148" s="387"/>
      <c r="E148" s="387"/>
      <c r="F148" s="387"/>
      <c r="G148" s="388"/>
    </row>
    <row r="149" spans="1:7" s="152" customFormat="1" ht="170.25" hidden="1" customHeight="1" outlineLevel="1" x14ac:dyDescent="0.2">
      <c r="A149" s="324" t="s">
        <v>840</v>
      </c>
      <c r="B149" s="325"/>
      <c r="C149" s="325"/>
      <c r="D149" s="325"/>
      <c r="E149" s="325"/>
      <c r="F149" s="325"/>
      <c r="G149" s="389"/>
    </row>
    <row r="150" spans="1:7" s="152" customFormat="1" ht="30" hidden="1" customHeight="1" outlineLevel="1" x14ac:dyDescent="0.2">
      <c r="A150" s="59"/>
      <c r="B150" s="137"/>
      <c r="C150" s="137"/>
      <c r="D150" s="137"/>
      <c r="E150" s="137"/>
      <c r="F150" s="137"/>
      <c r="G150" s="142"/>
    </row>
    <row r="151" spans="1:7" s="152" customFormat="1" ht="30" hidden="1" customHeight="1" outlineLevel="1" x14ac:dyDescent="0.2">
      <c r="A151" s="354" t="s">
        <v>824</v>
      </c>
      <c r="B151" s="335"/>
      <c r="C151" s="335"/>
      <c r="D151" s="335"/>
      <c r="E151" s="335"/>
      <c r="F151" s="335"/>
      <c r="G151" s="469"/>
    </row>
    <row r="152" spans="1:7" s="152" customFormat="1" ht="30" hidden="1" customHeight="1" outlineLevel="1" x14ac:dyDescent="0.2">
      <c r="A152" s="57"/>
      <c r="B152" s="58"/>
      <c r="C152" s="58"/>
      <c r="D152" s="58"/>
      <c r="E152" s="403"/>
      <c r="F152" s="403"/>
      <c r="G152" s="473"/>
    </row>
    <row r="153" spans="1:7" s="152" customFormat="1" ht="30" hidden="1" customHeight="1" outlineLevel="1" x14ac:dyDescent="0.2">
      <c r="A153" s="57" t="s">
        <v>633</v>
      </c>
      <c r="B153" s="409"/>
      <c r="C153" s="409"/>
      <c r="D153" s="137"/>
      <c r="E153" s="403"/>
      <c r="F153" s="403"/>
      <c r="G153" s="473"/>
    </row>
    <row r="154" spans="1:7" s="152" customFormat="1" ht="30" hidden="1" customHeight="1" outlineLevel="1" thickBot="1" x14ac:dyDescent="0.25">
      <c r="A154" s="57" t="s">
        <v>632</v>
      </c>
      <c r="B154" s="410"/>
      <c r="C154" s="410"/>
      <c r="D154" s="137"/>
      <c r="E154" s="403"/>
      <c r="F154" s="403"/>
      <c r="G154" s="473"/>
    </row>
    <row r="155" spans="1:7" s="152" customFormat="1" ht="30" hidden="1" customHeight="1" outlineLevel="1" thickBot="1" x14ac:dyDescent="0.25">
      <c r="A155" s="57" t="s">
        <v>4</v>
      </c>
      <c r="B155" s="410"/>
      <c r="C155" s="410"/>
      <c r="D155" s="137"/>
      <c r="E155" s="470" t="s">
        <v>634</v>
      </c>
      <c r="F155" s="471"/>
      <c r="G155" s="472"/>
    </row>
    <row r="156" spans="1:7" s="152" customFormat="1" ht="30" hidden="1" customHeight="1" outlineLevel="1" x14ac:dyDescent="0.2">
      <c r="A156" s="474"/>
      <c r="B156" s="475"/>
      <c r="C156" s="475"/>
      <c r="D156" s="475"/>
      <c r="E156" s="475"/>
      <c r="F156" s="475"/>
      <c r="G156" s="476"/>
    </row>
    <row r="157" spans="1:7" s="152" customFormat="1" ht="30" hidden="1" customHeight="1" outlineLevel="1" x14ac:dyDescent="0.2">
      <c r="A157" s="57" t="s">
        <v>623</v>
      </c>
      <c r="B157" s="409"/>
      <c r="C157" s="409"/>
      <c r="D157" s="137"/>
      <c r="E157" s="311"/>
      <c r="F157" s="311"/>
      <c r="G157" s="440"/>
    </row>
    <row r="158" spans="1:7" s="152" customFormat="1" ht="30" hidden="1" customHeight="1" outlineLevel="1" x14ac:dyDescent="0.2">
      <c r="A158" s="57" t="s">
        <v>632</v>
      </c>
      <c r="B158" s="410"/>
      <c r="C158" s="410"/>
      <c r="D158" s="137"/>
      <c r="E158" s="311"/>
      <c r="F158" s="311"/>
      <c r="G158" s="440"/>
    </row>
    <row r="159" spans="1:7" s="152" customFormat="1" ht="30" hidden="1" customHeight="1" outlineLevel="1" thickBot="1" x14ac:dyDescent="0.25">
      <c r="A159" s="57" t="s">
        <v>4</v>
      </c>
      <c r="B159" s="410"/>
      <c r="C159" s="410"/>
      <c r="D159" s="137"/>
      <c r="E159" s="311"/>
      <c r="F159" s="311"/>
      <c r="G159" s="440"/>
    </row>
    <row r="160" spans="1:7" s="152" customFormat="1" ht="30" hidden="1" customHeight="1" outlineLevel="1" thickBot="1" x14ac:dyDescent="0.25">
      <c r="A160" s="173"/>
      <c r="D160" s="137"/>
      <c r="E160" s="470" t="s">
        <v>634</v>
      </c>
      <c r="F160" s="471"/>
      <c r="G160" s="472"/>
    </row>
    <row r="161" spans="1:7" s="152" customFormat="1" ht="30" customHeight="1" thickBot="1" x14ac:dyDescent="0.25">
      <c r="A161" s="463"/>
      <c r="B161" s="464"/>
      <c r="C161" s="464"/>
      <c r="D161" s="464"/>
      <c r="E161" s="464"/>
      <c r="F161" s="464"/>
      <c r="G161" s="465"/>
    </row>
    <row r="162" spans="1:7" s="174" customFormat="1" ht="30" customHeight="1" thickBot="1" x14ac:dyDescent="0.25">
      <c r="A162" s="434" t="s">
        <v>82</v>
      </c>
      <c r="B162" s="435"/>
      <c r="C162" s="435"/>
      <c r="D162" s="435"/>
      <c r="E162" s="435"/>
      <c r="F162" s="435"/>
      <c r="G162" s="436"/>
    </row>
    <row r="163" spans="1:7" s="152" customFormat="1" ht="30" customHeight="1" thickTop="1" x14ac:dyDescent="0.2">
      <c r="A163" s="437" t="s">
        <v>83</v>
      </c>
      <c r="B163" s="438"/>
      <c r="C163" s="438"/>
      <c r="D163" s="438"/>
      <c r="E163" s="438"/>
      <c r="F163" s="438"/>
      <c r="G163" s="439"/>
    </row>
    <row r="164" spans="1:7" s="152" customFormat="1" ht="9.75" customHeight="1" x14ac:dyDescent="0.2">
      <c r="A164" s="340"/>
      <c r="B164" s="311"/>
      <c r="C164" s="311"/>
      <c r="D164" s="311"/>
      <c r="E164" s="311"/>
      <c r="F164" s="311"/>
      <c r="G164" s="440"/>
    </row>
    <row r="165" spans="1:7" s="152" customFormat="1" ht="65.25" customHeight="1" x14ac:dyDescent="0.2">
      <c r="A165" s="386" t="s">
        <v>84</v>
      </c>
      <c r="B165" s="387"/>
      <c r="C165" s="387"/>
      <c r="D165" s="387"/>
      <c r="E165" s="387"/>
      <c r="F165" s="387"/>
      <c r="G165" s="388"/>
    </row>
    <row r="166" spans="1:7" s="152" customFormat="1" ht="25.5" customHeight="1" x14ac:dyDescent="0.2">
      <c r="A166" s="457"/>
      <c r="B166" s="458"/>
      <c r="C166" s="458"/>
      <c r="D166" s="458"/>
      <c r="E166" s="458"/>
      <c r="F166" s="458"/>
      <c r="G166" s="459"/>
    </row>
    <row r="167" spans="1:7" s="176" customFormat="1" ht="30" customHeight="1" thickBot="1" x14ac:dyDescent="0.25">
      <c r="A167" s="466" t="s">
        <v>618</v>
      </c>
      <c r="B167" s="467"/>
      <c r="C167" s="467"/>
      <c r="D167" s="467"/>
      <c r="E167" s="467"/>
      <c r="F167" s="468"/>
      <c r="G167" s="175"/>
    </row>
    <row r="168" spans="1:7" s="176" customFormat="1" ht="36" customHeight="1" thickBot="1" x14ac:dyDescent="0.25">
      <c r="A168" s="451"/>
      <c r="B168" s="452"/>
      <c r="C168" s="452"/>
      <c r="D168" s="452"/>
      <c r="E168" s="452"/>
      <c r="F168" s="452"/>
      <c r="G168" s="63" t="s">
        <v>595</v>
      </c>
    </row>
    <row r="169" spans="1:7" s="176" customFormat="1" ht="15.75" customHeight="1" thickBot="1" x14ac:dyDescent="0.25">
      <c r="A169" s="454"/>
      <c r="B169" s="455"/>
      <c r="C169" s="455"/>
      <c r="D169" s="455"/>
      <c r="E169" s="455"/>
      <c r="F169" s="455"/>
      <c r="G169" s="456"/>
    </row>
    <row r="170" spans="1:7" s="176" customFormat="1" ht="30" customHeight="1" x14ac:dyDescent="0.2">
      <c r="A170" s="441" t="s">
        <v>570</v>
      </c>
      <c r="B170" s="443" t="s">
        <v>568</v>
      </c>
      <c r="C170" s="444"/>
      <c r="D170" s="444"/>
      <c r="E170" s="445"/>
      <c r="F170" s="443" t="s">
        <v>89</v>
      </c>
      <c r="G170" s="449" t="s">
        <v>137</v>
      </c>
    </row>
    <row r="171" spans="1:7" s="176" customFormat="1" ht="30" customHeight="1" x14ac:dyDescent="0.2">
      <c r="A171" s="442"/>
      <c r="B171" s="446"/>
      <c r="C171" s="447"/>
      <c r="D171" s="447"/>
      <c r="E171" s="448"/>
      <c r="F171" s="446"/>
      <c r="G171" s="450"/>
    </row>
    <row r="172" spans="1:7" s="176" customFormat="1" ht="15" customHeight="1" x14ac:dyDescent="0.2">
      <c r="A172" s="451"/>
      <c r="B172" s="452"/>
      <c r="C172" s="452"/>
      <c r="D172" s="452"/>
      <c r="E172" s="452"/>
      <c r="F172" s="452"/>
      <c r="G172" s="453"/>
    </row>
    <row r="173" spans="1:7" s="180" customFormat="1" ht="30" customHeight="1" x14ac:dyDescent="0.2">
      <c r="A173" s="341" t="s">
        <v>87</v>
      </c>
      <c r="B173" s="342"/>
      <c r="C173" s="177" t="s">
        <v>442</v>
      </c>
      <c r="D173" s="177" t="s">
        <v>52</v>
      </c>
      <c r="E173" s="477" t="s">
        <v>88</v>
      </c>
      <c r="F173" s="302"/>
      <c r="G173" s="179" t="s">
        <v>25</v>
      </c>
    </row>
    <row r="174" spans="1:7" s="180" customFormat="1" ht="117" customHeight="1" collapsed="1" x14ac:dyDescent="0.2">
      <c r="A174" s="347" t="s">
        <v>899</v>
      </c>
      <c r="B174" s="348"/>
      <c r="C174" s="348"/>
      <c r="D174" s="348"/>
      <c r="E174" s="348"/>
      <c r="F174" s="348"/>
      <c r="G174" s="478"/>
    </row>
    <row r="175" spans="1:7" s="7" customFormat="1" ht="30" hidden="1" customHeight="1" outlineLevel="1" x14ac:dyDescent="0.2">
      <c r="A175" s="5">
        <f>B33</f>
        <v>0</v>
      </c>
      <c r="B175" s="351" t="s">
        <v>568</v>
      </c>
      <c r="C175" s="352"/>
      <c r="D175" s="352"/>
      <c r="E175" s="353"/>
      <c r="F175" s="61" t="s">
        <v>89</v>
      </c>
      <c r="G175" s="32" t="s">
        <v>137</v>
      </c>
    </row>
    <row r="176" spans="1:7" ht="30" hidden="1" customHeight="1" outlineLevel="1" x14ac:dyDescent="0.2">
      <c r="A176" s="8" t="s">
        <v>90</v>
      </c>
      <c r="B176" s="310"/>
      <c r="C176" s="311"/>
      <c r="D176" s="311"/>
      <c r="E176" s="312"/>
      <c r="F176" s="12" t="s">
        <v>25</v>
      </c>
      <c r="G176" s="10">
        <v>0</v>
      </c>
    </row>
    <row r="177" spans="1:7" ht="30" hidden="1" customHeight="1" outlineLevel="1" x14ac:dyDescent="0.2">
      <c r="A177" s="14" t="s">
        <v>579</v>
      </c>
      <c r="B177" s="310"/>
      <c r="C177" s="311"/>
      <c r="D177" s="311"/>
      <c r="E177" s="312"/>
      <c r="F177" s="12" t="s">
        <v>25</v>
      </c>
      <c r="G177" s="10">
        <v>0</v>
      </c>
    </row>
    <row r="178" spans="1:7" ht="30" hidden="1" customHeight="1" outlineLevel="1" x14ac:dyDescent="0.2">
      <c r="A178" s="8" t="s">
        <v>91</v>
      </c>
      <c r="B178" s="310"/>
      <c r="C178" s="311"/>
      <c r="D178" s="311"/>
      <c r="E178" s="312"/>
      <c r="F178" s="12" t="s">
        <v>25</v>
      </c>
      <c r="G178" s="10">
        <v>0</v>
      </c>
    </row>
    <row r="179" spans="1:7" ht="30" hidden="1" customHeight="1" outlineLevel="1" x14ac:dyDescent="0.2">
      <c r="A179" s="8" t="s">
        <v>847</v>
      </c>
      <c r="B179" s="310"/>
      <c r="C179" s="311"/>
      <c r="D179" s="311"/>
      <c r="E179" s="312"/>
      <c r="F179" s="12" t="s">
        <v>25</v>
      </c>
      <c r="G179" s="10">
        <v>0</v>
      </c>
    </row>
    <row r="180" spans="1:7" ht="30" hidden="1" customHeight="1" outlineLevel="1" x14ac:dyDescent="0.2">
      <c r="A180" s="8" t="s">
        <v>92</v>
      </c>
      <c r="B180" s="310"/>
      <c r="C180" s="311"/>
      <c r="D180" s="311"/>
      <c r="E180" s="312"/>
      <c r="F180" s="12" t="s">
        <v>25</v>
      </c>
      <c r="G180" s="10">
        <v>0</v>
      </c>
    </row>
    <row r="181" spans="1:7" ht="30" hidden="1" customHeight="1" outlineLevel="1" x14ac:dyDescent="0.2">
      <c r="A181" s="8" t="s">
        <v>449</v>
      </c>
      <c r="B181" s="310"/>
      <c r="C181" s="311"/>
      <c r="D181" s="311"/>
      <c r="E181" s="312"/>
      <c r="F181" s="12" t="s">
        <v>25</v>
      </c>
      <c r="G181" s="10">
        <v>0</v>
      </c>
    </row>
    <row r="182" spans="1:7" ht="30" hidden="1" customHeight="1" outlineLevel="1" x14ac:dyDescent="0.2">
      <c r="A182" s="8" t="s">
        <v>93</v>
      </c>
      <c r="B182" s="310"/>
      <c r="C182" s="311"/>
      <c r="D182" s="311"/>
      <c r="E182" s="312"/>
      <c r="F182" s="12" t="s">
        <v>25</v>
      </c>
      <c r="G182" s="10">
        <v>0</v>
      </c>
    </row>
    <row r="183" spans="1:7" ht="30" hidden="1" customHeight="1" outlineLevel="1" thickBot="1" x14ac:dyDescent="0.25">
      <c r="A183" s="8"/>
      <c r="B183" s="310"/>
      <c r="C183" s="311"/>
      <c r="D183" s="311"/>
      <c r="E183" s="312"/>
      <c r="F183" s="12"/>
      <c r="G183" s="41">
        <f>SUM(G176:G182)</f>
        <v>0</v>
      </c>
    </row>
    <row r="184" spans="1:7" ht="30" hidden="1" customHeight="1" outlineLevel="1" thickTop="1" x14ac:dyDescent="0.2">
      <c r="A184" s="8"/>
      <c r="B184" s="310"/>
      <c r="C184" s="311"/>
      <c r="D184" s="311"/>
      <c r="E184" s="312"/>
      <c r="F184" s="12"/>
      <c r="G184" s="10"/>
    </row>
    <row r="185" spans="1:7" s="7" customFormat="1" ht="30" hidden="1" customHeight="1" outlineLevel="1" x14ac:dyDescent="0.2">
      <c r="A185" s="5" t="str">
        <f>B34</f>
        <v>n/a</v>
      </c>
      <c r="B185" s="310"/>
      <c r="C185" s="311"/>
      <c r="D185" s="311"/>
      <c r="E185" s="312"/>
      <c r="F185" s="61"/>
      <c r="G185" s="32" t="str">
        <f>G175</f>
        <v>Sum Insured</v>
      </c>
    </row>
    <row r="186" spans="1:7" ht="30" hidden="1" customHeight="1" outlineLevel="1" x14ac:dyDescent="0.2">
      <c r="A186" s="8" t="s">
        <v>90</v>
      </c>
      <c r="B186" s="310"/>
      <c r="C186" s="311"/>
      <c r="D186" s="311"/>
      <c r="E186" s="312"/>
      <c r="F186" s="12" t="s">
        <v>25</v>
      </c>
      <c r="G186" s="10">
        <v>0</v>
      </c>
    </row>
    <row r="187" spans="1:7" ht="30" hidden="1" customHeight="1" outlineLevel="1" x14ac:dyDescent="0.2">
      <c r="A187" s="14" t="s">
        <v>579</v>
      </c>
      <c r="B187" s="310"/>
      <c r="C187" s="311"/>
      <c r="D187" s="311"/>
      <c r="E187" s="312"/>
      <c r="F187" s="12" t="s">
        <v>25</v>
      </c>
      <c r="G187" s="10">
        <v>0</v>
      </c>
    </row>
    <row r="188" spans="1:7" ht="30" hidden="1" customHeight="1" outlineLevel="1" x14ac:dyDescent="0.2">
      <c r="A188" s="8" t="s">
        <v>91</v>
      </c>
      <c r="B188" s="310"/>
      <c r="C188" s="311"/>
      <c r="D188" s="311"/>
      <c r="E188" s="312"/>
      <c r="F188" s="12" t="s">
        <v>25</v>
      </c>
      <c r="G188" s="10">
        <v>0</v>
      </c>
    </row>
    <row r="189" spans="1:7" ht="30" hidden="1" customHeight="1" outlineLevel="1" x14ac:dyDescent="0.2">
      <c r="A189" s="8" t="s">
        <v>847</v>
      </c>
      <c r="B189" s="310"/>
      <c r="C189" s="311"/>
      <c r="D189" s="311"/>
      <c r="E189" s="312"/>
      <c r="F189" s="12" t="s">
        <v>25</v>
      </c>
      <c r="G189" s="10">
        <v>0</v>
      </c>
    </row>
    <row r="190" spans="1:7" ht="30" hidden="1" customHeight="1" outlineLevel="1" x14ac:dyDescent="0.2">
      <c r="A190" s="8" t="s">
        <v>92</v>
      </c>
      <c r="B190" s="310"/>
      <c r="C190" s="311"/>
      <c r="D190" s="311"/>
      <c r="E190" s="312"/>
      <c r="F190" s="12" t="s">
        <v>25</v>
      </c>
      <c r="G190" s="10">
        <v>0</v>
      </c>
    </row>
    <row r="191" spans="1:7" ht="30" hidden="1" customHeight="1" outlineLevel="1" x14ac:dyDescent="0.2">
      <c r="A191" s="8" t="s">
        <v>94</v>
      </c>
      <c r="B191" s="310"/>
      <c r="C191" s="311"/>
      <c r="D191" s="311"/>
      <c r="E191" s="312"/>
      <c r="F191" s="12" t="s">
        <v>25</v>
      </c>
      <c r="G191" s="10">
        <v>0</v>
      </c>
    </row>
    <row r="192" spans="1:7" ht="30" hidden="1" customHeight="1" outlineLevel="1" x14ac:dyDescent="0.2">
      <c r="A192" s="8" t="s">
        <v>93</v>
      </c>
      <c r="B192" s="310"/>
      <c r="C192" s="311"/>
      <c r="D192" s="311"/>
      <c r="E192" s="312"/>
      <c r="F192" s="12" t="s">
        <v>25</v>
      </c>
      <c r="G192" s="10">
        <v>0</v>
      </c>
    </row>
    <row r="193" spans="1:7" ht="30" hidden="1" customHeight="1" outlineLevel="1" thickBot="1" x14ac:dyDescent="0.25">
      <c r="A193" s="8"/>
      <c r="B193" s="310"/>
      <c r="C193" s="311"/>
      <c r="D193" s="311"/>
      <c r="E193" s="312"/>
      <c r="F193" s="12"/>
      <c r="G193" s="41">
        <f>SUM(G186:G192)</f>
        <v>0</v>
      </c>
    </row>
    <row r="194" spans="1:7" ht="30" hidden="1" customHeight="1" outlineLevel="1" thickTop="1" x14ac:dyDescent="0.2">
      <c r="A194" s="8"/>
      <c r="B194" s="310"/>
      <c r="C194" s="311"/>
      <c r="D194" s="311"/>
      <c r="E194" s="312"/>
      <c r="F194" s="12"/>
      <c r="G194" s="10"/>
    </row>
    <row r="195" spans="1:7" s="7" customFormat="1" ht="30" hidden="1" customHeight="1" outlineLevel="1" x14ac:dyDescent="0.2">
      <c r="A195" s="5" t="str">
        <f>B35</f>
        <v>n/a</v>
      </c>
      <c r="B195" s="310"/>
      <c r="C195" s="311"/>
      <c r="D195" s="311"/>
      <c r="E195" s="312"/>
      <c r="F195" s="61"/>
      <c r="G195" s="32" t="str">
        <f>G185</f>
        <v>Sum Insured</v>
      </c>
    </row>
    <row r="196" spans="1:7" ht="30" hidden="1" customHeight="1" outlineLevel="1" x14ac:dyDescent="0.2">
      <c r="A196" s="8" t="s">
        <v>90</v>
      </c>
      <c r="B196" s="310"/>
      <c r="C196" s="311"/>
      <c r="D196" s="311"/>
      <c r="E196" s="312"/>
      <c r="F196" s="12" t="s">
        <v>25</v>
      </c>
      <c r="G196" s="10">
        <v>0</v>
      </c>
    </row>
    <row r="197" spans="1:7" ht="30" hidden="1" customHeight="1" outlineLevel="1" x14ac:dyDescent="0.2">
      <c r="A197" s="14" t="s">
        <v>579</v>
      </c>
      <c r="B197" s="310"/>
      <c r="C197" s="311"/>
      <c r="D197" s="311"/>
      <c r="E197" s="312"/>
      <c r="F197" s="12" t="s">
        <v>25</v>
      </c>
      <c r="G197" s="10">
        <v>0</v>
      </c>
    </row>
    <row r="198" spans="1:7" ht="30" hidden="1" customHeight="1" outlineLevel="1" x14ac:dyDescent="0.2">
      <c r="A198" s="8" t="s">
        <v>91</v>
      </c>
      <c r="B198" s="310"/>
      <c r="C198" s="311"/>
      <c r="D198" s="311"/>
      <c r="E198" s="312"/>
      <c r="F198" s="12" t="s">
        <v>25</v>
      </c>
      <c r="G198" s="10">
        <v>0</v>
      </c>
    </row>
    <row r="199" spans="1:7" ht="30" hidden="1" customHeight="1" outlineLevel="1" x14ac:dyDescent="0.2">
      <c r="A199" s="8" t="s">
        <v>847</v>
      </c>
      <c r="B199" s="310"/>
      <c r="C199" s="311"/>
      <c r="D199" s="311"/>
      <c r="E199" s="312"/>
      <c r="F199" s="12" t="s">
        <v>25</v>
      </c>
      <c r="G199" s="10">
        <v>0</v>
      </c>
    </row>
    <row r="200" spans="1:7" ht="30" hidden="1" customHeight="1" outlineLevel="1" x14ac:dyDescent="0.2">
      <c r="A200" s="8" t="s">
        <v>92</v>
      </c>
      <c r="B200" s="310"/>
      <c r="C200" s="311"/>
      <c r="D200" s="311"/>
      <c r="E200" s="312"/>
      <c r="F200" s="12" t="s">
        <v>25</v>
      </c>
      <c r="G200" s="10">
        <v>0</v>
      </c>
    </row>
    <row r="201" spans="1:7" ht="30" hidden="1" customHeight="1" outlineLevel="1" x14ac:dyDescent="0.2">
      <c r="A201" s="8" t="s">
        <v>94</v>
      </c>
      <c r="B201" s="310"/>
      <c r="C201" s="311"/>
      <c r="D201" s="311"/>
      <c r="E201" s="312"/>
      <c r="F201" s="12" t="s">
        <v>25</v>
      </c>
      <c r="G201" s="10">
        <v>0</v>
      </c>
    </row>
    <row r="202" spans="1:7" ht="30" hidden="1" customHeight="1" outlineLevel="1" x14ac:dyDescent="0.2">
      <c r="A202" s="8" t="s">
        <v>93</v>
      </c>
      <c r="B202" s="310"/>
      <c r="C202" s="311"/>
      <c r="D202" s="311"/>
      <c r="E202" s="312"/>
      <c r="F202" s="12" t="s">
        <v>25</v>
      </c>
      <c r="G202" s="10">
        <v>0</v>
      </c>
    </row>
    <row r="203" spans="1:7" ht="30" hidden="1" customHeight="1" outlineLevel="1" thickBot="1" x14ac:dyDescent="0.25">
      <c r="A203" s="8"/>
      <c r="B203" s="310"/>
      <c r="C203" s="311"/>
      <c r="D203" s="311"/>
      <c r="E203" s="312"/>
      <c r="F203" s="12"/>
      <c r="G203" s="41">
        <f>SUM(G196:G202)</f>
        <v>0</v>
      </c>
    </row>
    <row r="204" spans="1:7" ht="30" hidden="1" customHeight="1" outlineLevel="1" thickTop="1" x14ac:dyDescent="0.2">
      <c r="A204" s="8"/>
      <c r="B204" s="310"/>
      <c r="C204" s="311"/>
      <c r="D204" s="311"/>
      <c r="E204" s="312"/>
      <c r="F204" s="12"/>
      <c r="G204" s="10"/>
    </row>
    <row r="205" spans="1:7" ht="30" hidden="1" customHeight="1" outlineLevel="1" x14ac:dyDescent="0.2">
      <c r="A205" s="21" t="s">
        <v>95</v>
      </c>
      <c r="B205" s="310"/>
      <c r="C205" s="311"/>
      <c r="D205" s="311"/>
      <c r="E205" s="312"/>
      <c r="F205" s="181"/>
      <c r="G205" s="10"/>
    </row>
    <row r="206" spans="1:7" ht="30" hidden="1" customHeight="1" outlineLevel="1" x14ac:dyDescent="0.2">
      <c r="A206" s="8" t="s">
        <v>96</v>
      </c>
      <c r="B206" s="310"/>
      <c r="C206" s="311"/>
      <c r="D206" s="311"/>
      <c r="E206" s="312"/>
      <c r="F206" s="12" t="s">
        <v>52</v>
      </c>
      <c r="G206" s="10">
        <f>(G183+G193+G203)</f>
        <v>0</v>
      </c>
    </row>
    <row r="207" spans="1:7" ht="30" hidden="1" customHeight="1" outlineLevel="1" x14ac:dyDescent="0.2">
      <c r="A207" s="8" t="s">
        <v>97</v>
      </c>
      <c r="B207" s="310"/>
      <c r="C207" s="311"/>
      <c r="D207" s="311"/>
      <c r="E207" s="312"/>
      <c r="F207" s="12" t="s">
        <v>52</v>
      </c>
      <c r="G207" s="10">
        <f>(G183+G193+G203)</f>
        <v>0</v>
      </c>
    </row>
    <row r="208" spans="1:7" ht="30" hidden="1" customHeight="1" outlineLevel="1" x14ac:dyDescent="0.2">
      <c r="A208" s="8" t="s">
        <v>98</v>
      </c>
      <c r="B208" s="310"/>
      <c r="C208" s="311"/>
      <c r="D208" s="311"/>
      <c r="E208" s="312"/>
      <c r="F208" s="12" t="s">
        <v>25</v>
      </c>
      <c r="G208" s="10">
        <v>0</v>
      </c>
    </row>
    <row r="209" spans="1:7" ht="30" hidden="1" customHeight="1" outlineLevel="1" x14ac:dyDescent="0.2">
      <c r="A209" s="8" t="s">
        <v>99</v>
      </c>
      <c r="B209" s="310"/>
      <c r="C209" s="311"/>
      <c r="D209" s="311"/>
      <c r="E209" s="312"/>
      <c r="F209" s="12" t="s">
        <v>25</v>
      </c>
      <c r="G209" s="10">
        <v>0</v>
      </c>
    </row>
    <row r="210" spans="1:7" ht="30" hidden="1" customHeight="1" outlineLevel="1" x14ac:dyDescent="0.2">
      <c r="A210" s="8" t="s">
        <v>100</v>
      </c>
      <c r="B210" s="310"/>
      <c r="C210" s="311"/>
      <c r="D210" s="311"/>
      <c r="E210" s="312"/>
      <c r="F210" s="12" t="s">
        <v>25</v>
      </c>
      <c r="G210" s="10">
        <v>0</v>
      </c>
    </row>
    <row r="211" spans="1:7" ht="30" hidden="1" customHeight="1" outlineLevel="1" x14ac:dyDescent="0.2">
      <c r="A211" s="8" t="s">
        <v>101</v>
      </c>
      <c r="B211" s="310"/>
      <c r="C211" s="311"/>
      <c r="D211" s="311"/>
      <c r="E211" s="312"/>
      <c r="F211" s="12" t="s">
        <v>52</v>
      </c>
      <c r="G211" s="10">
        <f>(G183+G193+G203)</f>
        <v>0</v>
      </c>
    </row>
    <row r="212" spans="1:7" ht="30" hidden="1" customHeight="1" outlineLevel="1" x14ac:dyDescent="0.2">
      <c r="A212" s="8" t="s">
        <v>450</v>
      </c>
      <c r="B212" s="310"/>
      <c r="C212" s="311"/>
      <c r="D212" s="311"/>
      <c r="E212" s="312"/>
      <c r="F212" s="12" t="s">
        <v>25</v>
      </c>
      <c r="G212" s="10">
        <v>0</v>
      </c>
    </row>
    <row r="213" spans="1:7" ht="30" hidden="1" customHeight="1" outlineLevel="1" x14ac:dyDescent="0.2">
      <c r="A213" s="8" t="s">
        <v>103</v>
      </c>
      <c r="B213" s="310"/>
      <c r="C213" s="311"/>
      <c r="D213" s="311"/>
      <c r="E213" s="312"/>
      <c r="F213" s="12" t="s">
        <v>25</v>
      </c>
      <c r="G213" s="10">
        <v>0</v>
      </c>
    </row>
    <row r="214" spans="1:7" ht="30" hidden="1" customHeight="1" outlineLevel="1" x14ac:dyDescent="0.2">
      <c r="A214" s="8" t="s">
        <v>104</v>
      </c>
      <c r="B214" s="310"/>
      <c r="C214" s="311"/>
      <c r="D214" s="311"/>
      <c r="E214" s="312"/>
      <c r="F214" s="12" t="s">
        <v>25</v>
      </c>
      <c r="G214" s="10">
        <v>0</v>
      </c>
    </row>
    <row r="215" spans="1:7" ht="30" hidden="1" customHeight="1" outlineLevel="1" thickBot="1" x14ac:dyDescent="0.25">
      <c r="A215" s="8"/>
      <c r="B215" s="310"/>
      <c r="C215" s="311"/>
      <c r="D215" s="311"/>
      <c r="E215" s="312"/>
      <c r="F215" s="12"/>
      <c r="G215" s="41">
        <f>SUM(G206:G214)</f>
        <v>0</v>
      </c>
    </row>
    <row r="216" spans="1:7" ht="30" hidden="1" customHeight="1" outlineLevel="1" thickTop="1" x14ac:dyDescent="0.2">
      <c r="A216" s="8"/>
      <c r="B216" s="310"/>
      <c r="C216" s="311"/>
      <c r="D216" s="311"/>
      <c r="E216" s="312"/>
      <c r="F216" s="12"/>
      <c r="G216" s="10"/>
    </row>
    <row r="217" spans="1:7" ht="30" hidden="1" customHeight="1" outlineLevel="1" x14ac:dyDescent="0.2">
      <c r="A217" s="21" t="s">
        <v>105</v>
      </c>
      <c r="B217" s="310"/>
      <c r="C217" s="311"/>
      <c r="D217" s="311"/>
      <c r="E217" s="312"/>
      <c r="F217" s="22"/>
      <c r="G217" s="10"/>
    </row>
    <row r="218" spans="1:7" ht="30" hidden="1" customHeight="1" outlineLevel="1" x14ac:dyDescent="0.2">
      <c r="A218" s="8" t="s">
        <v>93</v>
      </c>
      <c r="B218" s="310"/>
      <c r="C218" s="311"/>
      <c r="D218" s="311"/>
      <c r="E218" s="312"/>
      <c r="F218" s="12" t="s">
        <v>52</v>
      </c>
      <c r="G218" s="10">
        <v>0</v>
      </c>
    </row>
    <row r="219" spans="1:7" ht="30" hidden="1" customHeight="1" outlineLevel="1" x14ac:dyDescent="0.2">
      <c r="A219" s="8" t="s">
        <v>106</v>
      </c>
      <c r="B219" s="310"/>
      <c r="C219" s="311"/>
      <c r="D219" s="311"/>
      <c r="E219" s="312"/>
      <c r="F219" s="12" t="s">
        <v>52</v>
      </c>
      <c r="G219" s="10">
        <v>0</v>
      </c>
    </row>
    <row r="220" spans="1:7" ht="30" hidden="1" customHeight="1" outlineLevel="1" x14ac:dyDescent="0.2">
      <c r="A220" s="8" t="s">
        <v>107</v>
      </c>
      <c r="B220" s="310"/>
      <c r="C220" s="311"/>
      <c r="D220" s="311"/>
      <c r="E220" s="312"/>
      <c r="F220" s="12" t="s">
        <v>52</v>
      </c>
      <c r="G220" s="10">
        <v>0</v>
      </c>
    </row>
    <row r="221" spans="1:7" ht="30" hidden="1" customHeight="1" outlineLevel="1" x14ac:dyDescent="0.2">
      <c r="A221" s="8" t="s">
        <v>108</v>
      </c>
      <c r="B221" s="310"/>
      <c r="C221" s="311"/>
      <c r="D221" s="311"/>
      <c r="E221" s="312"/>
      <c r="F221" s="12" t="s">
        <v>52</v>
      </c>
      <c r="G221" s="10">
        <v>0</v>
      </c>
    </row>
    <row r="222" spans="1:7" ht="30" hidden="1" customHeight="1" outlineLevel="1" x14ac:dyDescent="0.2">
      <c r="A222" s="8" t="s">
        <v>109</v>
      </c>
      <c r="B222" s="310"/>
      <c r="C222" s="311"/>
      <c r="D222" s="311"/>
      <c r="E222" s="312"/>
      <c r="F222" s="12" t="s">
        <v>52</v>
      </c>
      <c r="G222" s="10">
        <v>0</v>
      </c>
    </row>
    <row r="223" spans="1:7" ht="30" hidden="1" customHeight="1" outlineLevel="1" x14ac:dyDescent="0.2">
      <c r="A223" s="8" t="s">
        <v>110</v>
      </c>
      <c r="B223" s="310"/>
      <c r="C223" s="311"/>
      <c r="D223" s="311"/>
      <c r="E223" s="312"/>
      <c r="F223" s="12" t="s">
        <v>52</v>
      </c>
      <c r="G223" s="10">
        <v>0</v>
      </c>
    </row>
    <row r="224" spans="1:7" ht="30" hidden="1" customHeight="1" outlineLevel="1" x14ac:dyDescent="0.2">
      <c r="A224" s="8" t="s">
        <v>111</v>
      </c>
      <c r="B224" s="310"/>
      <c r="C224" s="311"/>
      <c r="D224" s="311"/>
      <c r="E224" s="312"/>
      <c r="F224" s="12" t="s">
        <v>25</v>
      </c>
      <c r="G224" s="10">
        <v>0</v>
      </c>
    </row>
    <row r="225" spans="1:7" ht="30" hidden="1" customHeight="1" outlineLevel="1" x14ac:dyDescent="0.2">
      <c r="A225" s="8" t="s">
        <v>112</v>
      </c>
      <c r="B225" s="310"/>
      <c r="C225" s="311"/>
      <c r="D225" s="311"/>
      <c r="E225" s="312"/>
      <c r="F225" s="12" t="s">
        <v>25</v>
      </c>
      <c r="G225" s="10">
        <v>0</v>
      </c>
    </row>
    <row r="226" spans="1:7" ht="30" hidden="1" customHeight="1" outlineLevel="1" x14ac:dyDescent="0.2">
      <c r="A226" s="8" t="s">
        <v>113</v>
      </c>
      <c r="B226" s="310"/>
      <c r="C226" s="311"/>
      <c r="D226" s="311"/>
      <c r="E226" s="312"/>
      <c r="F226" s="12" t="s">
        <v>25</v>
      </c>
      <c r="G226" s="10">
        <v>0</v>
      </c>
    </row>
    <row r="227" spans="1:7" ht="30" hidden="1" customHeight="1" outlineLevel="1" thickBot="1" x14ac:dyDescent="0.25">
      <c r="A227" s="8"/>
      <c r="B227" s="310"/>
      <c r="C227" s="311"/>
      <c r="D227" s="311"/>
      <c r="E227" s="312"/>
      <c r="F227" s="12"/>
      <c r="G227" s="41">
        <f>SUM(G218:G226)</f>
        <v>0</v>
      </c>
    </row>
    <row r="228" spans="1:7" ht="30" hidden="1" customHeight="1" outlineLevel="1" thickTop="1" x14ac:dyDescent="0.2">
      <c r="A228" s="8"/>
      <c r="B228" s="310"/>
      <c r="C228" s="311"/>
      <c r="D228" s="311"/>
      <c r="E228" s="312"/>
      <c r="F228" s="12"/>
      <c r="G228" s="10"/>
    </row>
    <row r="229" spans="1:7" ht="30" hidden="1" customHeight="1" outlineLevel="1" x14ac:dyDescent="0.2">
      <c r="A229" s="36" t="s">
        <v>115</v>
      </c>
      <c r="B229" s="310"/>
      <c r="C229" s="311"/>
      <c r="D229" s="311"/>
      <c r="E229" s="312"/>
      <c r="F229" s="182" t="s">
        <v>52</v>
      </c>
      <c r="G229" s="10"/>
    </row>
    <row r="230" spans="1:7" ht="30" hidden="1" customHeight="1" outlineLevel="1" x14ac:dyDescent="0.2">
      <c r="A230" s="8" t="s">
        <v>116</v>
      </c>
      <c r="B230" s="310"/>
      <c r="C230" s="311"/>
      <c r="D230" s="311"/>
      <c r="E230" s="312"/>
      <c r="F230" s="12"/>
      <c r="G230" s="10"/>
    </row>
    <row r="231" spans="1:7" ht="30" hidden="1" customHeight="1" outlineLevel="1" x14ac:dyDescent="0.2">
      <c r="A231" s="8"/>
      <c r="B231" s="310"/>
      <c r="C231" s="311"/>
      <c r="D231" s="311"/>
      <c r="E231" s="312"/>
      <c r="F231" s="12"/>
      <c r="G231" s="10"/>
    </row>
    <row r="232" spans="1:7" ht="66" hidden="1" customHeight="1" outlineLevel="1" x14ac:dyDescent="0.2">
      <c r="A232" s="337" t="s">
        <v>836</v>
      </c>
      <c r="B232" s="344"/>
      <c r="C232" s="344"/>
      <c r="D232" s="344"/>
      <c r="E232" s="344"/>
      <c r="F232" s="345"/>
      <c r="G232" s="17"/>
    </row>
    <row r="233" spans="1:7" ht="30" customHeight="1" x14ac:dyDescent="0.2">
      <c r="A233" s="183"/>
      <c r="B233" s="310"/>
      <c r="C233" s="311"/>
      <c r="D233" s="311"/>
      <c r="E233" s="312"/>
      <c r="F233" s="184"/>
      <c r="G233" s="185"/>
    </row>
    <row r="234" spans="1:7" ht="30" customHeight="1" x14ac:dyDescent="0.15">
      <c r="A234" s="341" t="s">
        <v>609</v>
      </c>
      <c r="B234" s="342"/>
      <c r="C234" s="177" t="s">
        <v>442</v>
      </c>
      <c r="D234" s="177" t="s">
        <v>52</v>
      </c>
      <c r="E234" s="301" t="s">
        <v>88</v>
      </c>
      <c r="F234" s="302"/>
      <c r="G234" s="179" t="s">
        <v>25</v>
      </c>
    </row>
    <row r="235" spans="1:7" ht="139.5" customHeight="1" collapsed="1" x14ac:dyDescent="0.15">
      <c r="A235" s="479" t="s">
        <v>900</v>
      </c>
      <c r="B235" s="480"/>
      <c r="C235" s="480"/>
      <c r="D235" s="480"/>
      <c r="E235" s="481"/>
      <c r="F235" s="481"/>
      <c r="G235" s="482"/>
    </row>
    <row r="236" spans="1:7" s="13" customFormat="1" ht="30" hidden="1" customHeight="1" outlineLevel="1" x14ac:dyDescent="0.2">
      <c r="A236" s="5">
        <f>B33</f>
        <v>0</v>
      </c>
      <c r="B236" s="351" t="s">
        <v>568</v>
      </c>
      <c r="C236" s="352"/>
      <c r="D236" s="352"/>
      <c r="E236" s="353"/>
      <c r="F236" s="61" t="s">
        <v>89</v>
      </c>
      <c r="G236" s="32" t="s">
        <v>137</v>
      </c>
    </row>
    <row r="237" spans="1:7" ht="30" hidden="1" customHeight="1" outlineLevel="1" x14ac:dyDescent="0.2">
      <c r="A237" s="8" t="s">
        <v>117</v>
      </c>
      <c r="B237" s="310"/>
      <c r="C237" s="311"/>
      <c r="D237" s="311"/>
      <c r="E237" s="312"/>
      <c r="F237" s="12" t="s">
        <v>25</v>
      </c>
      <c r="G237" s="10">
        <v>0</v>
      </c>
    </row>
    <row r="238" spans="1:7" ht="30" hidden="1" customHeight="1" outlineLevel="1" x14ac:dyDescent="0.2">
      <c r="A238" s="14" t="s">
        <v>587</v>
      </c>
      <c r="B238" s="310"/>
      <c r="C238" s="311"/>
      <c r="D238" s="311"/>
      <c r="E238" s="312"/>
      <c r="F238" s="12" t="s">
        <v>25</v>
      </c>
      <c r="G238" s="10">
        <v>0</v>
      </c>
    </row>
    <row r="239" spans="1:7" ht="30" hidden="1" customHeight="1" outlineLevel="1" x14ac:dyDescent="0.2">
      <c r="A239" s="8" t="s">
        <v>118</v>
      </c>
      <c r="B239" s="310"/>
      <c r="C239" s="311"/>
      <c r="D239" s="311"/>
      <c r="E239" s="312"/>
      <c r="F239" s="12" t="s">
        <v>25</v>
      </c>
      <c r="G239" s="10">
        <v>0</v>
      </c>
    </row>
    <row r="240" spans="1:7" s="15" customFormat="1" ht="30" hidden="1" customHeight="1" outlineLevel="1" x14ac:dyDescent="0.2">
      <c r="A240" s="14" t="s">
        <v>119</v>
      </c>
      <c r="B240" s="310"/>
      <c r="C240" s="311"/>
      <c r="D240" s="311"/>
      <c r="E240" s="312"/>
      <c r="F240" s="12" t="s">
        <v>25</v>
      </c>
      <c r="G240" s="10">
        <f>SUM(G237*25/100)</f>
        <v>0</v>
      </c>
    </row>
    <row r="241" spans="1:7" s="15" customFormat="1" ht="30" hidden="1" customHeight="1" outlineLevel="1" x14ac:dyDescent="0.2">
      <c r="A241" s="14" t="s">
        <v>120</v>
      </c>
      <c r="B241" s="310"/>
      <c r="C241" s="311"/>
      <c r="D241" s="311"/>
      <c r="E241" s="312"/>
      <c r="F241" s="12" t="s">
        <v>25</v>
      </c>
      <c r="G241" s="10">
        <v>0</v>
      </c>
    </row>
    <row r="242" spans="1:7" s="15" customFormat="1" ht="30" hidden="1" customHeight="1" outlineLevel="1" x14ac:dyDescent="0.2">
      <c r="A242" s="14" t="s">
        <v>848</v>
      </c>
      <c r="B242" s="310"/>
      <c r="C242" s="311"/>
      <c r="D242" s="311"/>
      <c r="E242" s="312"/>
      <c r="F242" s="12" t="s">
        <v>25</v>
      </c>
      <c r="G242" s="10">
        <v>0</v>
      </c>
    </row>
    <row r="243" spans="1:7" ht="30" hidden="1" customHeight="1" outlineLevel="1" x14ac:dyDescent="0.2">
      <c r="A243" s="8" t="s">
        <v>849</v>
      </c>
      <c r="B243" s="310"/>
      <c r="C243" s="311"/>
      <c r="D243" s="311"/>
      <c r="E243" s="312"/>
      <c r="F243" s="12" t="s">
        <v>25</v>
      </c>
      <c r="G243" s="10">
        <v>0</v>
      </c>
    </row>
    <row r="244" spans="1:7" ht="30" hidden="1" customHeight="1" outlineLevel="1" x14ac:dyDescent="0.2">
      <c r="A244" s="8" t="s">
        <v>93</v>
      </c>
      <c r="B244" s="310"/>
      <c r="C244" s="311"/>
      <c r="D244" s="311"/>
      <c r="E244" s="312"/>
      <c r="F244" s="12" t="s">
        <v>25</v>
      </c>
      <c r="G244" s="10">
        <v>0</v>
      </c>
    </row>
    <row r="245" spans="1:7" ht="30" hidden="1" customHeight="1" outlineLevel="1" thickBot="1" x14ac:dyDescent="0.25">
      <c r="A245" s="8"/>
      <c r="B245" s="310"/>
      <c r="C245" s="311"/>
      <c r="D245" s="311"/>
      <c r="E245" s="312"/>
      <c r="F245" s="16"/>
      <c r="G245" s="42">
        <f>SUM(G237:G240)+SUM(G242:G244)</f>
        <v>0</v>
      </c>
    </row>
    <row r="246" spans="1:7" ht="30" hidden="1" customHeight="1" outlineLevel="1" thickTop="1" x14ac:dyDescent="0.2">
      <c r="A246" s="8"/>
      <c r="B246" s="310"/>
      <c r="C246" s="311"/>
      <c r="D246" s="311"/>
      <c r="E246" s="312"/>
      <c r="F246" s="16"/>
      <c r="G246" s="43"/>
    </row>
    <row r="247" spans="1:7" s="13" customFormat="1" ht="30" hidden="1" customHeight="1" outlineLevel="1" x14ac:dyDescent="0.2">
      <c r="A247" s="5" t="str">
        <f>B34</f>
        <v>n/a</v>
      </c>
      <c r="B247" s="310"/>
      <c r="C247" s="311"/>
      <c r="D247" s="311"/>
      <c r="E247" s="312"/>
      <c r="F247" s="61"/>
      <c r="G247" s="32" t="s">
        <v>137</v>
      </c>
    </row>
    <row r="248" spans="1:7" ht="30" hidden="1" customHeight="1" outlineLevel="1" x14ac:dyDescent="0.2">
      <c r="A248" s="8" t="s">
        <v>117</v>
      </c>
      <c r="B248" s="310"/>
      <c r="C248" s="311"/>
      <c r="D248" s="311"/>
      <c r="E248" s="312"/>
      <c r="F248" s="12" t="s">
        <v>25</v>
      </c>
      <c r="G248" s="10">
        <v>0</v>
      </c>
    </row>
    <row r="249" spans="1:7" ht="30" hidden="1" customHeight="1" outlineLevel="1" x14ac:dyDescent="0.2">
      <c r="A249" s="14" t="s">
        <v>587</v>
      </c>
      <c r="B249" s="310"/>
      <c r="C249" s="311"/>
      <c r="D249" s="311"/>
      <c r="E249" s="312"/>
      <c r="F249" s="12" t="s">
        <v>25</v>
      </c>
      <c r="G249" s="10">
        <v>0</v>
      </c>
    </row>
    <row r="250" spans="1:7" ht="30" hidden="1" customHeight="1" outlineLevel="1" x14ac:dyDescent="0.2">
      <c r="A250" s="8" t="s">
        <v>118</v>
      </c>
      <c r="B250" s="310"/>
      <c r="C250" s="311"/>
      <c r="D250" s="311"/>
      <c r="E250" s="312"/>
      <c r="F250" s="12" t="s">
        <v>25</v>
      </c>
      <c r="G250" s="10">
        <v>0</v>
      </c>
    </row>
    <row r="251" spans="1:7" s="15" customFormat="1" ht="30" hidden="1" customHeight="1" outlineLevel="1" x14ac:dyDescent="0.2">
      <c r="A251" s="14" t="s">
        <v>851</v>
      </c>
      <c r="B251" s="310"/>
      <c r="C251" s="311"/>
      <c r="D251" s="311"/>
      <c r="E251" s="312"/>
      <c r="F251" s="12" t="s">
        <v>25</v>
      </c>
      <c r="G251" s="10">
        <f>SUM(G248*25/100)</f>
        <v>0</v>
      </c>
    </row>
    <row r="252" spans="1:7" s="15" customFormat="1" ht="30" hidden="1" customHeight="1" outlineLevel="1" x14ac:dyDescent="0.2">
      <c r="A252" s="14" t="s">
        <v>120</v>
      </c>
      <c r="B252" s="310"/>
      <c r="C252" s="311"/>
      <c r="D252" s="311"/>
      <c r="E252" s="312"/>
      <c r="F252" s="12" t="s">
        <v>25</v>
      </c>
      <c r="G252" s="10">
        <v>0</v>
      </c>
    </row>
    <row r="253" spans="1:7" s="15" customFormat="1" ht="30" hidden="1" customHeight="1" outlineLevel="1" x14ac:dyDescent="0.2">
      <c r="A253" s="14" t="s">
        <v>850</v>
      </c>
      <c r="B253" s="310"/>
      <c r="C253" s="311"/>
      <c r="D253" s="311"/>
      <c r="E253" s="312"/>
      <c r="F253" s="12" t="s">
        <v>25</v>
      </c>
      <c r="G253" s="10">
        <v>0</v>
      </c>
    </row>
    <row r="254" spans="1:7" ht="30" hidden="1" customHeight="1" outlineLevel="1" x14ac:dyDescent="0.2">
      <c r="A254" s="8" t="s">
        <v>852</v>
      </c>
      <c r="B254" s="310"/>
      <c r="C254" s="311"/>
      <c r="D254" s="311"/>
      <c r="E254" s="312"/>
      <c r="F254" s="12" t="s">
        <v>25</v>
      </c>
      <c r="G254" s="10">
        <v>0</v>
      </c>
    </row>
    <row r="255" spans="1:7" ht="30" hidden="1" customHeight="1" outlineLevel="1" x14ac:dyDescent="0.2">
      <c r="A255" s="8" t="s">
        <v>93</v>
      </c>
      <c r="B255" s="310"/>
      <c r="C255" s="311"/>
      <c r="D255" s="311"/>
      <c r="E255" s="312"/>
      <c r="F255" s="12" t="s">
        <v>25</v>
      </c>
      <c r="G255" s="10">
        <v>0</v>
      </c>
    </row>
    <row r="256" spans="1:7" ht="30" hidden="1" customHeight="1" outlineLevel="1" thickBot="1" x14ac:dyDescent="0.25">
      <c r="A256" s="8"/>
      <c r="B256" s="310"/>
      <c r="C256" s="311"/>
      <c r="D256" s="311"/>
      <c r="E256" s="312"/>
      <c r="F256" s="16"/>
      <c r="G256" s="42">
        <f>SUM(G248:G251)+SUM(G253:G255)</f>
        <v>0</v>
      </c>
    </row>
    <row r="257" spans="1:7" ht="30" hidden="1" customHeight="1" outlineLevel="1" thickTop="1" x14ac:dyDescent="0.2">
      <c r="A257" s="8"/>
      <c r="B257" s="310"/>
      <c r="C257" s="311"/>
      <c r="D257" s="311"/>
      <c r="E257" s="312"/>
      <c r="F257" s="16"/>
      <c r="G257" s="43"/>
    </row>
    <row r="258" spans="1:7" s="13" customFormat="1" ht="30" hidden="1" customHeight="1" outlineLevel="1" x14ac:dyDescent="0.2">
      <c r="A258" s="5" t="str">
        <f>B35</f>
        <v>n/a</v>
      </c>
      <c r="B258" s="310"/>
      <c r="C258" s="311"/>
      <c r="D258" s="311"/>
      <c r="E258" s="312"/>
      <c r="F258" s="61"/>
      <c r="G258" s="32" t="s">
        <v>137</v>
      </c>
    </row>
    <row r="259" spans="1:7" ht="30" hidden="1" customHeight="1" outlineLevel="1" x14ac:dyDescent="0.2">
      <c r="A259" s="8" t="s">
        <v>117</v>
      </c>
      <c r="B259" s="310"/>
      <c r="C259" s="311"/>
      <c r="D259" s="311"/>
      <c r="E259" s="312"/>
      <c r="F259" s="12" t="s">
        <v>25</v>
      </c>
      <c r="G259" s="10">
        <v>0</v>
      </c>
    </row>
    <row r="260" spans="1:7" ht="30" hidden="1" customHeight="1" outlineLevel="1" x14ac:dyDescent="0.2">
      <c r="A260" s="14" t="s">
        <v>587</v>
      </c>
      <c r="B260" s="310"/>
      <c r="C260" s="311"/>
      <c r="D260" s="311"/>
      <c r="E260" s="312"/>
      <c r="F260" s="12" t="s">
        <v>25</v>
      </c>
      <c r="G260" s="10">
        <v>0</v>
      </c>
    </row>
    <row r="261" spans="1:7" ht="30" hidden="1" customHeight="1" outlineLevel="1" x14ac:dyDescent="0.2">
      <c r="A261" s="8" t="s">
        <v>118</v>
      </c>
      <c r="B261" s="310"/>
      <c r="C261" s="311"/>
      <c r="D261" s="311"/>
      <c r="E261" s="312"/>
      <c r="F261" s="12" t="s">
        <v>25</v>
      </c>
      <c r="G261" s="10">
        <v>0</v>
      </c>
    </row>
    <row r="262" spans="1:7" s="15" customFormat="1" ht="30" hidden="1" customHeight="1" outlineLevel="1" x14ac:dyDescent="0.2">
      <c r="A262" s="14" t="s">
        <v>851</v>
      </c>
      <c r="B262" s="310"/>
      <c r="C262" s="311"/>
      <c r="D262" s="311"/>
      <c r="E262" s="312"/>
      <c r="F262" s="12" t="s">
        <v>25</v>
      </c>
      <c r="G262" s="10">
        <f>SUM(G259*25/100)</f>
        <v>0</v>
      </c>
    </row>
    <row r="263" spans="1:7" s="15" customFormat="1" ht="30" hidden="1" customHeight="1" outlineLevel="1" x14ac:dyDescent="0.2">
      <c r="A263" s="14" t="s">
        <v>120</v>
      </c>
      <c r="B263" s="310"/>
      <c r="C263" s="311"/>
      <c r="D263" s="311"/>
      <c r="E263" s="312"/>
      <c r="F263" s="12" t="s">
        <v>25</v>
      </c>
      <c r="G263" s="10">
        <v>0</v>
      </c>
    </row>
    <row r="264" spans="1:7" s="15" customFormat="1" ht="30" hidden="1" customHeight="1" outlineLevel="1" x14ac:dyDescent="0.2">
      <c r="A264" s="14" t="s">
        <v>850</v>
      </c>
      <c r="B264" s="310"/>
      <c r="C264" s="311"/>
      <c r="D264" s="311"/>
      <c r="E264" s="312"/>
      <c r="F264" s="12" t="s">
        <v>25</v>
      </c>
      <c r="G264" s="10">
        <v>0</v>
      </c>
    </row>
    <row r="265" spans="1:7" ht="30" hidden="1" customHeight="1" outlineLevel="1" x14ac:dyDescent="0.2">
      <c r="A265" s="8" t="s">
        <v>852</v>
      </c>
      <c r="B265" s="310"/>
      <c r="C265" s="311"/>
      <c r="D265" s="311"/>
      <c r="E265" s="312"/>
      <c r="F265" s="12" t="s">
        <v>25</v>
      </c>
      <c r="G265" s="10">
        <v>0</v>
      </c>
    </row>
    <row r="266" spans="1:7" ht="30" hidden="1" customHeight="1" outlineLevel="1" x14ac:dyDescent="0.2">
      <c r="A266" s="8" t="s">
        <v>93</v>
      </c>
      <c r="B266" s="310"/>
      <c r="C266" s="311"/>
      <c r="D266" s="311"/>
      <c r="E266" s="312"/>
      <c r="F266" s="12" t="s">
        <v>25</v>
      </c>
      <c r="G266" s="10">
        <v>0</v>
      </c>
    </row>
    <row r="267" spans="1:7" ht="30" hidden="1" customHeight="1" outlineLevel="1" thickBot="1" x14ac:dyDescent="0.25">
      <c r="A267" s="8"/>
      <c r="B267" s="310"/>
      <c r="C267" s="311"/>
      <c r="D267" s="311"/>
      <c r="E267" s="312"/>
      <c r="F267" s="16"/>
      <c r="G267" s="42">
        <f>SUM(G259:G262)+SUM(G264:G266)</f>
        <v>0</v>
      </c>
    </row>
    <row r="268" spans="1:7" ht="30" hidden="1" customHeight="1" outlineLevel="1" thickTop="1" x14ac:dyDescent="0.2">
      <c r="A268" s="8"/>
      <c r="B268" s="310"/>
      <c r="C268" s="311"/>
      <c r="D268" s="311"/>
      <c r="E268" s="312"/>
      <c r="F268" s="16"/>
      <c r="G268" s="43"/>
    </row>
    <row r="269" spans="1:7" ht="30" hidden="1" customHeight="1" outlineLevel="1" x14ac:dyDescent="0.2">
      <c r="A269" s="21" t="s">
        <v>105</v>
      </c>
      <c r="B269" s="310"/>
      <c r="C269" s="311"/>
      <c r="D269" s="311"/>
      <c r="E269" s="312"/>
      <c r="F269" s="16"/>
      <c r="G269" s="43"/>
    </row>
    <row r="270" spans="1:7" ht="30" hidden="1" customHeight="1" outlineLevel="1" x14ac:dyDescent="0.2">
      <c r="A270" s="8" t="s">
        <v>121</v>
      </c>
      <c r="B270" s="310"/>
      <c r="C270" s="311"/>
      <c r="D270" s="311"/>
      <c r="E270" s="312"/>
      <c r="F270" s="12" t="s">
        <v>25</v>
      </c>
      <c r="G270" s="10">
        <v>0</v>
      </c>
    </row>
    <row r="271" spans="1:7" ht="30" hidden="1" customHeight="1" outlineLevel="1" x14ac:dyDescent="0.2">
      <c r="A271" s="8" t="s">
        <v>113</v>
      </c>
      <c r="B271" s="310"/>
      <c r="C271" s="311"/>
      <c r="D271" s="311"/>
      <c r="E271" s="312"/>
      <c r="F271" s="12" t="s">
        <v>25</v>
      </c>
      <c r="G271" s="10">
        <v>0</v>
      </c>
    </row>
    <row r="272" spans="1:7" ht="30" hidden="1" customHeight="1" outlineLevel="1" x14ac:dyDescent="0.2">
      <c r="A272" s="8" t="s">
        <v>122</v>
      </c>
      <c r="B272" s="310"/>
      <c r="C272" s="311"/>
      <c r="D272" s="311"/>
      <c r="E272" s="312"/>
      <c r="F272" s="12" t="s">
        <v>25</v>
      </c>
      <c r="G272" s="10">
        <v>0</v>
      </c>
    </row>
    <row r="273" spans="1:7" ht="30" hidden="1" customHeight="1" outlineLevel="1" x14ac:dyDescent="0.2">
      <c r="A273" s="8" t="s">
        <v>102</v>
      </c>
      <c r="B273" s="310"/>
      <c r="C273" s="311"/>
      <c r="D273" s="311"/>
      <c r="E273" s="312"/>
      <c r="F273" s="12" t="s">
        <v>52</v>
      </c>
      <c r="G273" s="10">
        <v>0</v>
      </c>
    </row>
    <row r="274" spans="1:7" ht="30" hidden="1" customHeight="1" outlineLevel="1" x14ac:dyDescent="0.2">
      <c r="A274" s="8" t="s">
        <v>123</v>
      </c>
      <c r="B274" s="310"/>
      <c r="C274" s="311"/>
      <c r="D274" s="311"/>
      <c r="E274" s="312"/>
      <c r="F274" s="12" t="s">
        <v>25</v>
      </c>
      <c r="G274" s="10">
        <v>0</v>
      </c>
    </row>
    <row r="275" spans="1:7" ht="30" hidden="1" customHeight="1" outlineLevel="1" thickBot="1" x14ac:dyDescent="0.25">
      <c r="A275" s="8"/>
      <c r="B275" s="310"/>
      <c r="C275" s="311"/>
      <c r="D275" s="311"/>
      <c r="E275" s="312"/>
      <c r="F275" s="16"/>
      <c r="G275" s="42">
        <f>SUM(G270:G274)</f>
        <v>0</v>
      </c>
    </row>
    <row r="276" spans="1:7" ht="30" hidden="1" customHeight="1" outlineLevel="1" thickTop="1" x14ac:dyDescent="0.2">
      <c r="A276" s="8" t="s">
        <v>116</v>
      </c>
      <c r="B276" s="310"/>
      <c r="C276" s="311"/>
      <c r="D276" s="311"/>
      <c r="E276" s="312"/>
      <c r="F276" s="16"/>
      <c r="G276" s="43"/>
    </row>
    <row r="277" spans="1:7" ht="30" hidden="1" customHeight="1" outlineLevel="1" x14ac:dyDescent="0.2">
      <c r="A277" s="8"/>
      <c r="B277" s="310"/>
      <c r="C277" s="311"/>
      <c r="D277" s="311"/>
      <c r="E277" s="312"/>
      <c r="F277" s="16"/>
      <c r="G277" s="43"/>
    </row>
    <row r="278" spans="1:7" ht="66" hidden="1" customHeight="1" outlineLevel="1" x14ac:dyDescent="0.2">
      <c r="A278" s="337" t="s">
        <v>836</v>
      </c>
      <c r="B278" s="344"/>
      <c r="C278" s="344"/>
      <c r="D278" s="344"/>
      <c r="E278" s="344"/>
      <c r="F278" s="345"/>
      <c r="G278" s="17"/>
    </row>
    <row r="279" spans="1:7" ht="30" customHeight="1" x14ac:dyDescent="0.2">
      <c r="A279" s="183"/>
      <c r="B279" s="310"/>
      <c r="C279" s="311"/>
      <c r="D279" s="311"/>
      <c r="E279" s="312"/>
      <c r="F279" s="52"/>
      <c r="G279" s="10"/>
    </row>
    <row r="280" spans="1:7" ht="30" customHeight="1" x14ac:dyDescent="0.15">
      <c r="A280" s="187" t="s">
        <v>608</v>
      </c>
      <c r="B280" s="188"/>
      <c r="C280" s="177" t="s">
        <v>442</v>
      </c>
      <c r="D280" s="177" t="s">
        <v>52</v>
      </c>
      <c r="E280" s="301" t="s">
        <v>88</v>
      </c>
      <c r="F280" s="302"/>
      <c r="G280" s="179" t="s">
        <v>25</v>
      </c>
    </row>
    <row r="281" spans="1:7" ht="129" customHeight="1" collapsed="1" x14ac:dyDescent="0.15">
      <c r="A281" s="479" t="s">
        <v>815</v>
      </c>
      <c r="B281" s="480"/>
      <c r="C281" s="480"/>
      <c r="D281" s="480"/>
      <c r="E281" s="481"/>
      <c r="F281" s="481"/>
      <c r="G281" s="482"/>
    </row>
    <row r="282" spans="1:7" s="7" customFormat="1" ht="30" hidden="1" customHeight="1" outlineLevel="1" x14ac:dyDescent="0.2">
      <c r="A282" s="5">
        <f>B33</f>
        <v>0</v>
      </c>
      <c r="B282" s="351" t="s">
        <v>568</v>
      </c>
      <c r="C282" s="352"/>
      <c r="D282" s="352"/>
      <c r="E282" s="353"/>
      <c r="F282" s="61" t="s">
        <v>89</v>
      </c>
      <c r="G282" s="32" t="str">
        <f>G185</f>
        <v>Sum Insured</v>
      </c>
    </row>
    <row r="283" spans="1:7" ht="30" hidden="1" customHeight="1" outlineLevel="1" x14ac:dyDescent="0.2">
      <c r="A283" s="8" t="s">
        <v>124</v>
      </c>
      <c r="B283" s="310"/>
      <c r="C283" s="311"/>
      <c r="D283" s="311"/>
      <c r="E283" s="312"/>
      <c r="F283" s="12" t="s">
        <v>52</v>
      </c>
      <c r="G283" s="10">
        <v>0</v>
      </c>
    </row>
    <row r="284" spans="1:7" ht="30" hidden="1" customHeight="1" outlineLevel="1" x14ac:dyDescent="0.2">
      <c r="A284" s="8" t="s">
        <v>125</v>
      </c>
      <c r="B284" s="310"/>
      <c r="C284" s="311"/>
      <c r="D284" s="311"/>
      <c r="E284" s="312"/>
      <c r="F284" s="12" t="s">
        <v>52</v>
      </c>
      <c r="G284" s="10">
        <f>(G283*25%)</f>
        <v>0</v>
      </c>
    </row>
    <row r="285" spans="1:7" ht="30" hidden="1" customHeight="1" outlineLevel="1" x14ac:dyDescent="0.2">
      <c r="A285" s="8" t="s">
        <v>126</v>
      </c>
      <c r="B285" s="310"/>
      <c r="C285" s="311"/>
      <c r="D285" s="311"/>
      <c r="E285" s="312"/>
      <c r="F285" s="12" t="s">
        <v>25</v>
      </c>
      <c r="G285" s="10">
        <v>0</v>
      </c>
    </row>
    <row r="286" spans="1:7" ht="30" hidden="1" customHeight="1" outlineLevel="1" x14ac:dyDescent="0.2">
      <c r="A286" s="8" t="s">
        <v>127</v>
      </c>
      <c r="B286" s="310"/>
      <c r="C286" s="311"/>
      <c r="D286" s="311"/>
      <c r="E286" s="312"/>
      <c r="F286" s="12" t="s">
        <v>25</v>
      </c>
      <c r="G286" s="10">
        <v>0</v>
      </c>
    </row>
    <row r="287" spans="1:7" ht="30" hidden="1" customHeight="1" outlineLevel="1" x14ac:dyDescent="0.2">
      <c r="A287" s="8" t="s">
        <v>128</v>
      </c>
      <c r="B287" s="310"/>
      <c r="C287" s="311"/>
      <c r="D287" s="311"/>
      <c r="E287" s="312"/>
      <c r="F287" s="12" t="s">
        <v>25</v>
      </c>
      <c r="G287" s="10">
        <f>(G283*25%)</f>
        <v>0</v>
      </c>
    </row>
    <row r="288" spans="1:7" ht="30" hidden="1" customHeight="1" outlineLevel="1" x14ac:dyDescent="0.2">
      <c r="A288" s="8" t="s">
        <v>129</v>
      </c>
      <c r="B288" s="310"/>
      <c r="C288" s="311"/>
      <c r="D288" s="311"/>
      <c r="E288" s="312"/>
      <c r="F288" s="12" t="s">
        <v>52</v>
      </c>
      <c r="G288" s="10">
        <f>(G283*25%)</f>
        <v>0</v>
      </c>
    </row>
    <row r="289" spans="1:7" ht="30" hidden="1" customHeight="1" outlineLevel="1" thickBot="1" x14ac:dyDescent="0.25">
      <c r="A289" s="8"/>
      <c r="B289" s="310"/>
      <c r="C289" s="311"/>
      <c r="D289" s="311"/>
      <c r="E289" s="312"/>
      <c r="F289" s="12"/>
      <c r="G289" s="41">
        <f>SUM(G283:G288)</f>
        <v>0</v>
      </c>
    </row>
    <row r="290" spans="1:7" ht="30" hidden="1" customHeight="1" outlineLevel="1" thickTop="1" x14ac:dyDescent="0.2">
      <c r="A290" s="8"/>
      <c r="B290" s="310"/>
      <c r="C290" s="311"/>
      <c r="D290" s="311"/>
      <c r="E290" s="312"/>
      <c r="F290" s="12"/>
      <c r="G290" s="10"/>
    </row>
    <row r="291" spans="1:7" s="7" customFormat="1" ht="30" hidden="1" customHeight="1" outlineLevel="1" x14ac:dyDescent="0.2">
      <c r="A291" s="5" t="str">
        <f>B34</f>
        <v>n/a</v>
      </c>
      <c r="B291" s="310"/>
      <c r="C291" s="311"/>
      <c r="D291" s="311"/>
      <c r="E291" s="312"/>
      <c r="F291" s="61"/>
      <c r="G291" s="32" t="str">
        <f>G282</f>
        <v>Sum Insured</v>
      </c>
    </row>
    <row r="292" spans="1:7" ht="30" hidden="1" customHeight="1" outlineLevel="1" x14ac:dyDescent="0.2">
      <c r="A292" s="8" t="s">
        <v>124</v>
      </c>
      <c r="B292" s="310"/>
      <c r="C292" s="311"/>
      <c r="D292" s="311"/>
      <c r="E292" s="312"/>
      <c r="F292" s="12" t="s">
        <v>52</v>
      </c>
      <c r="G292" s="10">
        <v>0</v>
      </c>
    </row>
    <row r="293" spans="1:7" ht="30" hidden="1" customHeight="1" outlineLevel="1" x14ac:dyDescent="0.2">
      <c r="A293" s="8" t="s">
        <v>125</v>
      </c>
      <c r="B293" s="310"/>
      <c r="C293" s="311"/>
      <c r="D293" s="311"/>
      <c r="E293" s="312"/>
      <c r="F293" s="12" t="s">
        <v>52</v>
      </c>
      <c r="G293" s="10">
        <f>G292*25%</f>
        <v>0</v>
      </c>
    </row>
    <row r="294" spans="1:7" ht="30" hidden="1" customHeight="1" outlineLevel="1" x14ac:dyDescent="0.2">
      <c r="A294" s="8" t="s">
        <v>126</v>
      </c>
      <c r="B294" s="310"/>
      <c r="C294" s="311"/>
      <c r="D294" s="311"/>
      <c r="E294" s="312"/>
      <c r="F294" s="12" t="s">
        <v>25</v>
      </c>
      <c r="G294" s="10">
        <v>0</v>
      </c>
    </row>
    <row r="295" spans="1:7" ht="30" hidden="1" customHeight="1" outlineLevel="1" x14ac:dyDescent="0.2">
      <c r="A295" s="8" t="s">
        <v>127</v>
      </c>
      <c r="B295" s="310"/>
      <c r="C295" s="311"/>
      <c r="D295" s="311"/>
      <c r="E295" s="312"/>
      <c r="F295" s="12" t="s">
        <v>25</v>
      </c>
      <c r="G295" s="10">
        <v>0</v>
      </c>
    </row>
    <row r="296" spans="1:7" ht="30" hidden="1" customHeight="1" outlineLevel="1" x14ac:dyDescent="0.2">
      <c r="A296" s="8" t="s">
        <v>128</v>
      </c>
      <c r="B296" s="310"/>
      <c r="C296" s="311"/>
      <c r="D296" s="311"/>
      <c r="E296" s="312"/>
      <c r="F296" s="12" t="s">
        <v>25</v>
      </c>
      <c r="G296" s="10">
        <f>G292*25%</f>
        <v>0</v>
      </c>
    </row>
    <row r="297" spans="1:7" ht="30" hidden="1" customHeight="1" outlineLevel="1" x14ac:dyDescent="0.2">
      <c r="A297" s="8" t="s">
        <v>129</v>
      </c>
      <c r="B297" s="310"/>
      <c r="C297" s="311"/>
      <c r="D297" s="311"/>
      <c r="E297" s="312"/>
      <c r="F297" s="12" t="s">
        <v>52</v>
      </c>
      <c r="G297" s="10">
        <f>G292*25%</f>
        <v>0</v>
      </c>
    </row>
    <row r="298" spans="1:7" ht="30" hidden="1" customHeight="1" outlineLevel="1" thickBot="1" x14ac:dyDescent="0.25">
      <c r="A298" s="8"/>
      <c r="B298" s="310"/>
      <c r="C298" s="311"/>
      <c r="D298" s="311"/>
      <c r="E298" s="312"/>
      <c r="F298" s="12"/>
      <c r="G298" s="41">
        <f>SUM(G292:G297)</f>
        <v>0</v>
      </c>
    </row>
    <row r="299" spans="1:7" ht="30" hidden="1" customHeight="1" outlineLevel="1" thickTop="1" x14ac:dyDescent="0.2">
      <c r="A299" s="8"/>
      <c r="B299" s="310"/>
      <c r="C299" s="311"/>
      <c r="D299" s="311"/>
      <c r="E299" s="312"/>
      <c r="F299" s="12"/>
      <c r="G299" s="10"/>
    </row>
    <row r="300" spans="1:7" s="7" customFormat="1" ht="30" hidden="1" customHeight="1" outlineLevel="1" x14ac:dyDescent="0.2">
      <c r="A300" s="5" t="str">
        <f>B35</f>
        <v>n/a</v>
      </c>
      <c r="B300" s="310"/>
      <c r="C300" s="311"/>
      <c r="D300" s="311"/>
      <c r="E300" s="312"/>
      <c r="F300" s="61"/>
      <c r="G300" s="32" t="str">
        <f>G291</f>
        <v>Sum Insured</v>
      </c>
    </row>
    <row r="301" spans="1:7" ht="30" hidden="1" customHeight="1" outlineLevel="1" x14ac:dyDescent="0.2">
      <c r="A301" s="8" t="s">
        <v>124</v>
      </c>
      <c r="B301" s="310"/>
      <c r="C301" s="311"/>
      <c r="D301" s="311"/>
      <c r="E301" s="312"/>
      <c r="F301" s="12" t="s">
        <v>52</v>
      </c>
      <c r="G301" s="10">
        <v>0</v>
      </c>
    </row>
    <row r="302" spans="1:7" ht="30" hidden="1" customHeight="1" outlineLevel="1" x14ac:dyDescent="0.2">
      <c r="A302" s="8" t="s">
        <v>125</v>
      </c>
      <c r="B302" s="310"/>
      <c r="C302" s="311"/>
      <c r="D302" s="311"/>
      <c r="E302" s="312"/>
      <c r="F302" s="12" t="s">
        <v>52</v>
      </c>
      <c r="G302" s="10">
        <f>G301*25%</f>
        <v>0</v>
      </c>
    </row>
    <row r="303" spans="1:7" ht="30" hidden="1" customHeight="1" outlineLevel="1" x14ac:dyDescent="0.2">
      <c r="A303" s="8" t="s">
        <v>126</v>
      </c>
      <c r="B303" s="310"/>
      <c r="C303" s="311"/>
      <c r="D303" s="311"/>
      <c r="E303" s="312"/>
      <c r="F303" s="12" t="s">
        <v>25</v>
      </c>
      <c r="G303" s="10">
        <v>0</v>
      </c>
    </row>
    <row r="304" spans="1:7" ht="30" hidden="1" customHeight="1" outlineLevel="1" x14ac:dyDescent="0.2">
      <c r="A304" s="8" t="s">
        <v>127</v>
      </c>
      <c r="B304" s="310"/>
      <c r="C304" s="311"/>
      <c r="D304" s="311"/>
      <c r="E304" s="312"/>
      <c r="F304" s="12" t="s">
        <v>25</v>
      </c>
      <c r="G304" s="10">
        <v>0</v>
      </c>
    </row>
    <row r="305" spans="1:7" ht="30" hidden="1" customHeight="1" outlineLevel="1" x14ac:dyDescent="0.2">
      <c r="A305" s="8" t="s">
        <v>128</v>
      </c>
      <c r="B305" s="310"/>
      <c r="C305" s="311"/>
      <c r="D305" s="311"/>
      <c r="E305" s="312"/>
      <c r="F305" s="12" t="s">
        <v>25</v>
      </c>
      <c r="G305" s="10">
        <f>G301*25%</f>
        <v>0</v>
      </c>
    </row>
    <row r="306" spans="1:7" ht="30" hidden="1" customHeight="1" outlineLevel="1" x14ac:dyDescent="0.2">
      <c r="A306" s="8" t="s">
        <v>129</v>
      </c>
      <c r="B306" s="310"/>
      <c r="C306" s="311"/>
      <c r="D306" s="311"/>
      <c r="E306" s="312"/>
      <c r="F306" s="12" t="s">
        <v>52</v>
      </c>
      <c r="G306" s="10">
        <f>G301*25%</f>
        <v>0</v>
      </c>
    </row>
    <row r="307" spans="1:7" ht="30" hidden="1" customHeight="1" outlineLevel="1" thickBot="1" x14ac:dyDescent="0.25">
      <c r="A307" s="8"/>
      <c r="B307" s="310"/>
      <c r="C307" s="311"/>
      <c r="D307" s="311"/>
      <c r="E307" s="312"/>
      <c r="F307" s="12"/>
      <c r="G307" s="41">
        <f>SUM(G301:G306)</f>
        <v>0</v>
      </c>
    </row>
    <row r="308" spans="1:7" ht="30" hidden="1" customHeight="1" outlineLevel="1" thickTop="1" x14ac:dyDescent="0.2">
      <c r="A308" s="8"/>
      <c r="B308" s="310"/>
      <c r="C308" s="311"/>
      <c r="D308" s="311"/>
      <c r="E308" s="312"/>
      <c r="F308" s="12"/>
      <c r="G308" s="10"/>
    </row>
    <row r="309" spans="1:7" ht="30" hidden="1" customHeight="1" outlineLevel="1" x14ac:dyDescent="0.2">
      <c r="A309" s="21" t="s">
        <v>105</v>
      </c>
      <c r="B309" s="310"/>
      <c r="C309" s="311"/>
      <c r="D309" s="311"/>
      <c r="E309" s="312"/>
      <c r="F309" s="12"/>
      <c r="G309" s="10"/>
    </row>
    <row r="310" spans="1:7" ht="30" hidden="1" customHeight="1" outlineLevel="1" x14ac:dyDescent="0.2">
      <c r="A310" s="8" t="s">
        <v>93</v>
      </c>
      <c r="B310" s="310"/>
      <c r="C310" s="311"/>
      <c r="D310" s="311"/>
      <c r="E310" s="312"/>
      <c r="F310" s="12" t="s">
        <v>52</v>
      </c>
      <c r="G310" s="10">
        <v>0</v>
      </c>
    </row>
    <row r="311" spans="1:7" ht="30" hidden="1" customHeight="1" outlineLevel="1" x14ac:dyDescent="0.2">
      <c r="A311" s="8" t="s">
        <v>130</v>
      </c>
      <c r="B311" s="310"/>
      <c r="C311" s="311"/>
      <c r="D311" s="311"/>
      <c r="E311" s="312"/>
      <c r="F311" s="12" t="s">
        <v>25</v>
      </c>
      <c r="G311" s="10">
        <v>0</v>
      </c>
    </row>
    <row r="312" spans="1:7" ht="30" hidden="1" customHeight="1" outlineLevel="1" x14ac:dyDescent="0.2">
      <c r="A312" s="8" t="s">
        <v>131</v>
      </c>
      <c r="B312" s="310"/>
      <c r="C312" s="311"/>
      <c r="D312" s="311"/>
      <c r="E312" s="312"/>
      <c r="F312" s="12" t="s">
        <v>25</v>
      </c>
      <c r="G312" s="10">
        <v>0</v>
      </c>
    </row>
    <row r="313" spans="1:7" ht="30" hidden="1" customHeight="1" outlineLevel="1" x14ac:dyDescent="0.2">
      <c r="A313" s="8" t="s">
        <v>132</v>
      </c>
      <c r="B313" s="310"/>
      <c r="C313" s="311"/>
      <c r="D313" s="311"/>
      <c r="E313" s="312"/>
      <c r="F313" s="12" t="s">
        <v>25</v>
      </c>
      <c r="G313" s="10">
        <v>0</v>
      </c>
    </row>
    <row r="314" spans="1:7" ht="30" hidden="1" customHeight="1" outlineLevel="1" x14ac:dyDescent="0.2">
      <c r="A314" s="8" t="s">
        <v>133</v>
      </c>
      <c r="B314" s="310"/>
      <c r="C314" s="311"/>
      <c r="D314" s="311"/>
      <c r="E314" s="312"/>
      <c r="F314" s="12" t="s">
        <v>25</v>
      </c>
      <c r="G314" s="10">
        <v>0</v>
      </c>
    </row>
    <row r="315" spans="1:7" ht="30" hidden="1" customHeight="1" outlineLevel="1" x14ac:dyDescent="0.2">
      <c r="A315" s="8" t="s">
        <v>134</v>
      </c>
      <c r="B315" s="310"/>
      <c r="C315" s="311"/>
      <c r="D315" s="311"/>
      <c r="E315" s="312"/>
      <c r="F315" s="12" t="s">
        <v>25</v>
      </c>
      <c r="G315" s="10">
        <v>0</v>
      </c>
    </row>
    <row r="316" spans="1:7" ht="30" hidden="1" customHeight="1" outlineLevel="1" x14ac:dyDescent="0.2">
      <c r="A316" s="8" t="s">
        <v>451</v>
      </c>
      <c r="B316" s="310"/>
      <c r="C316" s="311"/>
      <c r="D316" s="311"/>
      <c r="E316" s="312"/>
      <c r="F316" s="12" t="s">
        <v>52</v>
      </c>
      <c r="G316" s="10">
        <v>0</v>
      </c>
    </row>
    <row r="317" spans="1:7" ht="30" hidden="1" customHeight="1" outlineLevel="1" thickBot="1" x14ac:dyDescent="0.25">
      <c r="A317" s="8"/>
      <c r="B317" s="310"/>
      <c r="C317" s="311"/>
      <c r="D317" s="311"/>
      <c r="E317" s="312"/>
      <c r="F317" s="12"/>
      <c r="G317" s="41">
        <f>SUM(G310:G316)</f>
        <v>0</v>
      </c>
    </row>
    <row r="318" spans="1:7" ht="30" hidden="1" customHeight="1" outlineLevel="1" thickTop="1" x14ac:dyDescent="0.2">
      <c r="A318" s="8"/>
      <c r="B318" s="310"/>
      <c r="C318" s="311"/>
      <c r="D318" s="311"/>
      <c r="E318" s="312"/>
      <c r="F318" s="12"/>
      <c r="G318" s="10"/>
    </row>
    <row r="319" spans="1:7" ht="30" hidden="1" customHeight="1" outlineLevel="1" x14ac:dyDescent="0.2">
      <c r="A319" s="21" t="s">
        <v>135</v>
      </c>
      <c r="B319" s="310"/>
      <c r="C319" s="311"/>
      <c r="D319" s="311"/>
      <c r="E319" s="312"/>
      <c r="F319" s="22"/>
      <c r="G319" s="10"/>
    </row>
    <row r="320" spans="1:7" ht="30" hidden="1" customHeight="1" outlineLevel="1" x14ac:dyDescent="0.2">
      <c r="A320" s="36" t="s">
        <v>136</v>
      </c>
      <c r="B320" s="310"/>
      <c r="C320" s="311"/>
      <c r="D320" s="311"/>
      <c r="E320" s="312"/>
      <c r="F320" s="182" t="s">
        <v>52</v>
      </c>
      <c r="G320" s="10"/>
    </row>
    <row r="321" spans="1:7" ht="30" hidden="1" customHeight="1" outlineLevel="1" x14ac:dyDescent="0.2">
      <c r="A321" s="36" t="s">
        <v>115</v>
      </c>
      <c r="B321" s="310"/>
      <c r="C321" s="311"/>
      <c r="D321" s="311"/>
      <c r="E321" s="312"/>
      <c r="F321" s="182" t="s">
        <v>52</v>
      </c>
      <c r="G321" s="10"/>
    </row>
    <row r="322" spans="1:7" ht="30" hidden="1" customHeight="1" outlineLevel="1" x14ac:dyDescent="0.2">
      <c r="A322" s="8"/>
      <c r="B322" s="310"/>
      <c r="C322" s="311"/>
      <c r="D322" s="311"/>
      <c r="E322" s="312"/>
      <c r="F322" s="12"/>
      <c r="G322" s="10"/>
    </row>
    <row r="323" spans="1:7" ht="66" hidden="1" customHeight="1" outlineLevel="1" x14ac:dyDescent="0.2">
      <c r="A323" s="337" t="s">
        <v>836</v>
      </c>
      <c r="B323" s="344"/>
      <c r="C323" s="344"/>
      <c r="D323" s="344"/>
      <c r="E323" s="344"/>
      <c r="F323" s="345"/>
      <c r="G323" s="17"/>
    </row>
    <row r="324" spans="1:7" ht="30" customHeight="1" x14ac:dyDescent="0.2">
      <c r="A324" s="183"/>
      <c r="B324" s="310"/>
      <c r="C324" s="311"/>
      <c r="D324" s="311"/>
      <c r="E324" s="312"/>
      <c r="F324" s="184"/>
      <c r="G324" s="10"/>
    </row>
    <row r="325" spans="1:7" ht="30" customHeight="1" x14ac:dyDescent="0.15">
      <c r="A325" s="341" t="s">
        <v>607</v>
      </c>
      <c r="B325" s="342"/>
      <c r="C325" s="177" t="s">
        <v>442</v>
      </c>
      <c r="D325" s="177" t="s">
        <v>52</v>
      </c>
      <c r="E325" s="301" t="s">
        <v>88</v>
      </c>
      <c r="F325" s="302"/>
      <c r="G325" s="179" t="s">
        <v>25</v>
      </c>
    </row>
    <row r="326" spans="1:7" ht="70.5" customHeight="1" collapsed="1" x14ac:dyDescent="0.15">
      <c r="A326" s="479" t="s">
        <v>901</v>
      </c>
      <c r="B326" s="480"/>
      <c r="C326" s="480"/>
      <c r="D326" s="480"/>
      <c r="E326" s="481"/>
      <c r="F326" s="481"/>
      <c r="G326" s="482"/>
    </row>
    <row r="327" spans="1:7" s="7" customFormat="1" ht="30" hidden="1" customHeight="1" outlineLevel="1" x14ac:dyDescent="0.2">
      <c r="A327" s="5">
        <f>A175</f>
        <v>0</v>
      </c>
      <c r="B327" s="351" t="s">
        <v>568</v>
      </c>
      <c r="C327" s="352"/>
      <c r="D327" s="352"/>
      <c r="E327" s="353"/>
      <c r="F327" s="61" t="s">
        <v>89</v>
      </c>
      <c r="G327" s="32" t="s">
        <v>137</v>
      </c>
    </row>
    <row r="328" spans="1:7" ht="30" hidden="1" customHeight="1" outlineLevel="1" x14ac:dyDescent="0.2">
      <c r="A328" s="8" t="s">
        <v>138</v>
      </c>
      <c r="B328" s="310"/>
      <c r="C328" s="311"/>
      <c r="D328" s="311"/>
      <c r="E328" s="312"/>
      <c r="F328" s="12" t="s">
        <v>25</v>
      </c>
      <c r="G328" s="10">
        <v>0</v>
      </c>
    </row>
    <row r="329" spans="1:7" ht="30" hidden="1" customHeight="1" outlineLevel="1" x14ac:dyDescent="0.2">
      <c r="A329" s="8" t="s">
        <v>139</v>
      </c>
      <c r="B329" s="310"/>
      <c r="C329" s="311"/>
      <c r="D329" s="311"/>
      <c r="E329" s="312"/>
      <c r="F329" s="12" t="s">
        <v>25</v>
      </c>
      <c r="G329" s="10">
        <v>0</v>
      </c>
    </row>
    <row r="330" spans="1:7" ht="30" hidden="1" customHeight="1" outlineLevel="1" x14ac:dyDescent="0.2">
      <c r="A330" s="8" t="s">
        <v>140</v>
      </c>
      <c r="B330" s="310"/>
      <c r="C330" s="311"/>
      <c r="D330" s="311"/>
      <c r="E330" s="312"/>
      <c r="F330" s="12" t="s">
        <v>25</v>
      </c>
      <c r="G330" s="10">
        <v>0</v>
      </c>
    </row>
    <row r="331" spans="1:7" ht="30" hidden="1" customHeight="1" outlineLevel="1" x14ac:dyDescent="0.2">
      <c r="A331" s="8" t="s">
        <v>141</v>
      </c>
      <c r="B331" s="310"/>
      <c r="C331" s="311"/>
      <c r="D331" s="311"/>
      <c r="E331" s="312"/>
      <c r="F331" s="12" t="s">
        <v>25</v>
      </c>
      <c r="G331" s="10">
        <v>0</v>
      </c>
    </row>
    <row r="332" spans="1:7" ht="30" hidden="1" customHeight="1" outlineLevel="1" x14ac:dyDescent="0.2">
      <c r="A332" s="8" t="s">
        <v>142</v>
      </c>
      <c r="B332" s="310"/>
      <c r="C332" s="311"/>
      <c r="D332" s="311"/>
      <c r="E332" s="312"/>
      <c r="F332" s="12" t="s">
        <v>25</v>
      </c>
      <c r="G332" s="10">
        <v>0</v>
      </c>
    </row>
    <row r="333" spans="1:7" ht="30" hidden="1" customHeight="1" outlineLevel="1" thickBot="1" x14ac:dyDescent="0.25">
      <c r="A333" s="8" t="s">
        <v>143</v>
      </c>
      <c r="B333" s="310"/>
      <c r="C333" s="311"/>
      <c r="D333" s="311"/>
      <c r="E333" s="312"/>
      <c r="F333" s="12" t="s">
        <v>25</v>
      </c>
      <c r="G333" s="10">
        <v>0</v>
      </c>
    </row>
    <row r="334" spans="1:7" ht="30" hidden="1" customHeight="1" outlineLevel="1" thickBot="1" x14ac:dyDescent="0.25">
      <c r="A334" s="59" t="s">
        <v>144</v>
      </c>
      <c r="B334" s="310"/>
      <c r="C334" s="311"/>
      <c r="D334" s="311"/>
      <c r="E334" s="312"/>
      <c r="F334" s="189"/>
      <c r="G334" s="190"/>
    </row>
    <row r="335" spans="1:7" ht="30" hidden="1" customHeight="1" outlineLevel="1" x14ac:dyDescent="0.2">
      <c r="A335" s="8" t="s">
        <v>145</v>
      </c>
      <c r="B335" s="310"/>
      <c r="C335" s="311"/>
      <c r="D335" s="311"/>
      <c r="E335" s="312"/>
      <c r="F335" s="12" t="s">
        <v>25</v>
      </c>
      <c r="G335" s="10">
        <v>0</v>
      </c>
    </row>
    <row r="336" spans="1:7" ht="30" hidden="1" customHeight="1" outlineLevel="1" thickBot="1" x14ac:dyDescent="0.25">
      <c r="A336" s="8"/>
      <c r="B336" s="310"/>
      <c r="C336" s="311"/>
      <c r="D336" s="311"/>
      <c r="E336" s="312"/>
      <c r="F336" s="12"/>
      <c r="G336" s="41">
        <f>SUM(G328:G335)</f>
        <v>0</v>
      </c>
    </row>
    <row r="337" spans="1:7" ht="30" hidden="1" customHeight="1" outlineLevel="1" thickTop="1" x14ac:dyDescent="0.2">
      <c r="A337" s="191"/>
      <c r="B337" s="310"/>
      <c r="C337" s="311"/>
      <c r="D337" s="311"/>
      <c r="E337" s="312"/>
      <c r="F337" s="192"/>
      <c r="G337" s="10"/>
    </row>
    <row r="338" spans="1:7" ht="30" hidden="1" customHeight="1" outlineLevel="1" x14ac:dyDescent="0.2">
      <c r="A338" s="193" t="s">
        <v>146</v>
      </c>
      <c r="B338" s="310"/>
      <c r="C338" s="311"/>
      <c r="D338" s="311"/>
      <c r="E338" s="312"/>
      <c r="F338" s="20">
        <v>3</v>
      </c>
      <c r="G338" s="10"/>
    </row>
    <row r="339" spans="1:7" ht="30" hidden="1" customHeight="1" outlineLevel="1" x14ac:dyDescent="0.2">
      <c r="A339" s="8"/>
      <c r="B339" s="310"/>
      <c r="C339" s="311"/>
      <c r="D339" s="311"/>
      <c r="E339" s="312"/>
      <c r="F339" s="12"/>
      <c r="G339" s="10"/>
    </row>
    <row r="340" spans="1:7" ht="30" hidden="1" customHeight="1" outlineLevel="1" x14ac:dyDescent="0.2">
      <c r="A340" s="21" t="s">
        <v>147</v>
      </c>
      <c r="B340" s="310"/>
      <c r="C340" s="311"/>
      <c r="D340" s="311"/>
      <c r="E340" s="312"/>
      <c r="F340" s="12"/>
      <c r="G340" s="10"/>
    </row>
    <row r="341" spans="1:7" ht="30" hidden="1" customHeight="1" outlineLevel="1" x14ac:dyDescent="0.2">
      <c r="A341" s="8" t="s">
        <v>148</v>
      </c>
      <c r="B341" s="310"/>
      <c r="C341" s="311"/>
      <c r="D341" s="311"/>
      <c r="E341" s="312"/>
      <c r="F341" s="12" t="s">
        <v>149</v>
      </c>
      <c r="G341" s="10">
        <v>0</v>
      </c>
    </row>
    <row r="342" spans="1:7" ht="30" hidden="1" customHeight="1" outlineLevel="1" x14ac:dyDescent="0.2">
      <c r="A342" s="8" t="s">
        <v>150</v>
      </c>
      <c r="B342" s="310"/>
      <c r="C342" s="311"/>
      <c r="D342" s="311"/>
      <c r="E342" s="312"/>
      <c r="F342" s="12" t="s">
        <v>149</v>
      </c>
      <c r="G342" s="10">
        <v>0</v>
      </c>
    </row>
    <row r="343" spans="1:7" ht="30" hidden="1" customHeight="1" outlineLevel="1" x14ac:dyDescent="0.2">
      <c r="A343" s="8"/>
      <c r="B343" s="310"/>
      <c r="C343" s="311"/>
      <c r="D343" s="311"/>
      <c r="E343" s="312"/>
      <c r="F343" s="12"/>
      <c r="G343" s="10"/>
    </row>
    <row r="344" spans="1:7" ht="30" hidden="1" customHeight="1" outlineLevel="1" x14ac:dyDescent="0.2">
      <c r="A344" s="21" t="s">
        <v>95</v>
      </c>
      <c r="B344" s="310"/>
      <c r="C344" s="311"/>
      <c r="D344" s="311"/>
      <c r="E344" s="312"/>
      <c r="F344" s="12"/>
      <c r="G344" s="10"/>
    </row>
    <row r="345" spans="1:7" ht="30" hidden="1" customHeight="1" outlineLevel="1" x14ac:dyDescent="0.2">
      <c r="A345" s="8" t="s">
        <v>151</v>
      </c>
      <c r="B345" s="310"/>
      <c r="C345" s="311"/>
      <c r="D345" s="311"/>
      <c r="E345" s="312"/>
      <c r="F345" s="12" t="s">
        <v>25</v>
      </c>
      <c r="G345" s="10">
        <v>0</v>
      </c>
    </row>
    <row r="346" spans="1:7" ht="30" hidden="1" customHeight="1" outlineLevel="1" x14ac:dyDescent="0.2">
      <c r="A346" s="8" t="s">
        <v>152</v>
      </c>
      <c r="B346" s="310"/>
      <c r="C346" s="311"/>
      <c r="D346" s="311"/>
      <c r="E346" s="312"/>
      <c r="F346" s="12" t="s">
        <v>25</v>
      </c>
      <c r="G346" s="10">
        <v>0</v>
      </c>
    </row>
    <row r="347" spans="1:7" ht="30" hidden="1" customHeight="1" outlineLevel="1" x14ac:dyDescent="0.2">
      <c r="A347" s="8"/>
      <c r="B347" s="310"/>
      <c r="C347" s="311"/>
      <c r="D347" s="311"/>
      <c r="E347" s="312"/>
      <c r="F347" s="12"/>
      <c r="G347" s="10"/>
    </row>
    <row r="348" spans="1:7" ht="30" hidden="1" customHeight="1" outlineLevel="1" x14ac:dyDescent="0.2">
      <c r="A348" s="21" t="s">
        <v>105</v>
      </c>
      <c r="B348" s="310"/>
      <c r="C348" s="311"/>
      <c r="D348" s="311"/>
      <c r="E348" s="312"/>
      <c r="F348" s="12"/>
      <c r="G348" s="10"/>
    </row>
    <row r="349" spans="1:7" ht="30" hidden="1" customHeight="1" outlineLevel="1" x14ac:dyDescent="0.2">
      <c r="A349" s="8" t="s">
        <v>153</v>
      </c>
      <c r="B349" s="310"/>
      <c r="C349" s="311"/>
      <c r="D349" s="311"/>
      <c r="E349" s="312"/>
      <c r="F349" s="12" t="s">
        <v>25</v>
      </c>
      <c r="G349" s="10">
        <v>0</v>
      </c>
    </row>
    <row r="350" spans="1:7" ht="30" hidden="1" customHeight="1" outlineLevel="1" x14ac:dyDescent="0.2">
      <c r="A350" s="8" t="s">
        <v>509</v>
      </c>
      <c r="B350" s="310"/>
      <c r="C350" s="311"/>
      <c r="D350" s="311"/>
      <c r="E350" s="312"/>
      <c r="F350" s="12" t="s">
        <v>25</v>
      </c>
      <c r="G350" s="10">
        <v>0</v>
      </c>
    </row>
    <row r="351" spans="1:7" ht="30" hidden="1" customHeight="1" outlineLevel="1" x14ac:dyDescent="0.2">
      <c r="A351" s="8" t="s">
        <v>154</v>
      </c>
      <c r="B351" s="310"/>
      <c r="C351" s="311"/>
      <c r="D351" s="311"/>
      <c r="E351" s="312"/>
      <c r="F351" s="12" t="s">
        <v>25</v>
      </c>
      <c r="G351" s="10">
        <v>0</v>
      </c>
    </row>
    <row r="352" spans="1:7" ht="30" hidden="1" customHeight="1" outlineLevel="1" x14ac:dyDescent="0.2">
      <c r="A352" s="8" t="s">
        <v>155</v>
      </c>
      <c r="B352" s="310"/>
      <c r="C352" s="311"/>
      <c r="D352" s="311"/>
      <c r="E352" s="312"/>
      <c r="F352" s="12" t="s">
        <v>25</v>
      </c>
      <c r="G352" s="10">
        <v>0</v>
      </c>
    </row>
    <row r="353" spans="1:7" ht="30" hidden="1" customHeight="1" outlineLevel="1" x14ac:dyDescent="0.2">
      <c r="A353" s="8" t="s">
        <v>93</v>
      </c>
      <c r="B353" s="310"/>
      <c r="C353" s="311"/>
      <c r="D353" s="311"/>
      <c r="E353" s="312"/>
      <c r="F353" s="12" t="s">
        <v>25</v>
      </c>
      <c r="G353" s="10">
        <v>0</v>
      </c>
    </row>
    <row r="354" spans="1:7" ht="30" hidden="1" customHeight="1" outlineLevel="1" x14ac:dyDescent="0.2">
      <c r="A354" s="18" t="s">
        <v>156</v>
      </c>
      <c r="B354" s="310"/>
      <c r="C354" s="311"/>
      <c r="D354" s="311"/>
      <c r="E354" s="312"/>
      <c r="F354" s="12" t="s">
        <v>25</v>
      </c>
      <c r="G354" s="10">
        <v>0</v>
      </c>
    </row>
    <row r="355" spans="1:7" ht="30" hidden="1" customHeight="1" outlineLevel="1" x14ac:dyDescent="0.2">
      <c r="A355" s="18" t="s">
        <v>157</v>
      </c>
      <c r="B355" s="310"/>
      <c r="C355" s="311"/>
      <c r="D355" s="311"/>
      <c r="E355" s="312"/>
      <c r="F355" s="12" t="s">
        <v>25</v>
      </c>
      <c r="G355" s="10">
        <v>0</v>
      </c>
    </row>
    <row r="356" spans="1:7" ht="30" hidden="1" customHeight="1" outlineLevel="1" x14ac:dyDescent="0.2">
      <c r="A356" s="18" t="s">
        <v>158</v>
      </c>
      <c r="B356" s="310"/>
      <c r="C356" s="311"/>
      <c r="D356" s="311"/>
      <c r="E356" s="312"/>
      <c r="F356" s="12" t="s">
        <v>25</v>
      </c>
      <c r="G356" s="10">
        <v>0</v>
      </c>
    </row>
    <row r="357" spans="1:7" ht="30" hidden="1" customHeight="1" outlineLevel="1" x14ac:dyDescent="0.2">
      <c r="A357" s="18" t="s">
        <v>159</v>
      </c>
      <c r="B357" s="310"/>
      <c r="C357" s="311"/>
      <c r="D357" s="311"/>
      <c r="E357" s="312"/>
      <c r="F357" s="12" t="s">
        <v>25</v>
      </c>
      <c r="G357" s="10">
        <v>0</v>
      </c>
    </row>
    <row r="358" spans="1:7" ht="30" hidden="1" customHeight="1" outlineLevel="1" thickBot="1" x14ac:dyDescent="0.25">
      <c r="A358" s="194" t="s">
        <v>114</v>
      </c>
      <c r="B358" s="310"/>
      <c r="C358" s="311"/>
      <c r="D358" s="311"/>
      <c r="E358" s="312"/>
      <c r="F358" s="195"/>
      <c r="G358" s="41">
        <f>SUM(G349:G357,G346,G345,G342,G341,G336)</f>
        <v>0</v>
      </c>
    </row>
    <row r="359" spans="1:7" ht="30" hidden="1" customHeight="1" outlineLevel="1" thickTop="1" x14ac:dyDescent="0.2">
      <c r="A359" s="18"/>
      <c r="B359" s="310"/>
      <c r="C359" s="311"/>
      <c r="D359" s="311"/>
      <c r="E359" s="312"/>
      <c r="F359" s="195"/>
      <c r="G359" s="10"/>
    </row>
    <row r="360" spans="1:7" ht="30" hidden="1" customHeight="1" outlineLevel="1" x14ac:dyDescent="0.2">
      <c r="A360" s="18" t="s">
        <v>116</v>
      </c>
      <c r="B360" s="310"/>
      <c r="C360" s="311"/>
      <c r="D360" s="311"/>
      <c r="E360" s="312"/>
      <c r="F360" s="195"/>
      <c r="G360" s="10"/>
    </row>
    <row r="361" spans="1:7" ht="30" hidden="1" customHeight="1" outlineLevel="1" x14ac:dyDescent="0.2">
      <c r="A361" s="18" t="s">
        <v>452</v>
      </c>
      <c r="B361" s="310"/>
      <c r="C361" s="311"/>
      <c r="D361" s="311"/>
      <c r="E361" s="312"/>
      <c r="F361" s="195"/>
      <c r="G361" s="10"/>
    </row>
    <row r="362" spans="1:7" ht="30" hidden="1" customHeight="1" outlineLevel="1" x14ac:dyDescent="0.2">
      <c r="A362" s="18"/>
      <c r="B362" s="310"/>
      <c r="C362" s="311"/>
      <c r="D362" s="311"/>
      <c r="E362" s="312"/>
      <c r="F362" s="195"/>
      <c r="G362" s="10"/>
    </row>
    <row r="363" spans="1:7" ht="66" hidden="1" customHeight="1" outlineLevel="1" x14ac:dyDescent="0.2">
      <c r="A363" s="337" t="s">
        <v>836</v>
      </c>
      <c r="B363" s="344"/>
      <c r="C363" s="344"/>
      <c r="D363" s="344"/>
      <c r="E363" s="344"/>
      <c r="F363" s="345"/>
      <c r="G363" s="17"/>
    </row>
    <row r="364" spans="1:7" ht="30" customHeight="1" x14ac:dyDescent="0.2">
      <c r="A364" s="21"/>
      <c r="B364" s="310"/>
      <c r="C364" s="311"/>
      <c r="D364" s="311"/>
      <c r="E364" s="312"/>
      <c r="F364" s="23"/>
      <c r="G364" s="10"/>
    </row>
    <row r="365" spans="1:7" ht="30" customHeight="1" x14ac:dyDescent="0.15">
      <c r="A365" s="187" t="s">
        <v>606</v>
      </c>
      <c r="B365" s="188"/>
      <c r="C365" s="177" t="s">
        <v>442</v>
      </c>
      <c r="D365" s="177" t="s">
        <v>52</v>
      </c>
      <c r="E365" s="301" t="s">
        <v>88</v>
      </c>
      <c r="F365" s="302"/>
      <c r="G365" s="179" t="s">
        <v>25</v>
      </c>
    </row>
    <row r="366" spans="1:7" ht="66" customHeight="1" collapsed="1" x14ac:dyDescent="0.15">
      <c r="A366" s="479" t="s">
        <v>613</v>
      </c>
      <c r="B366" s="480"/>
      <c r="C366" s="480"/>
      <c r="D366" s="480"/>
      <c r="E366" s="481"/>
      <c r="F366" s="481"/>
      <c r="G366" s="482"/>
    </row>
    <row r="367" spans="1:7" s="13" customFormat="1" ht="30" hidden="1" customHeight="1" outlineLevel="1" x14ac:dyDescent="0.2">
      <c r="A367" s="5">
        <f>A175</f>
        <v>0</v>
      </c>
      <c r="B367" s="351" t="s">
        <v>568</v>
      </c>
      <c r="C367" s="352"/>
      <c r="D367" s="352"/>
      <c r="E367" s="353"/>
      <c r="F367" s="61" t="s">
        <v>89</v>
      </c>
      <c r="G367" s="32" t="s">
        <v>137</v>
      </c>
    </row>
    <row r="368" spans="1:7" ht="30" hidden="1" customHeight="1" outlineLevel="1" x14ac:dyDescent="0.2">
      <c r="A368" s="8" t="s">
        <v>160</v>
      </c>
      <c r="B368" s="310"/>
      <c r="C368" s="311"/>
      <c r="D368" s="311"/>
      <c r="E368" s="312"/>
      <c r="F368" s="12" t="s">
        <v>25</v>
      </c>
      <c r="G368" s="10">
        <v>0</v>
      </c>
    </row>
    <row r="369" spans="1:7" ht="30" hidden="1" customHeight="1" outlineLevel="1" x14ac:dyDescent="0.2">
      <c r="A369" s="8" t="s">
        <v>93</v>
      </c>
      <c r="B369" s="310"/>
      <c r="C369" s="311"/>
      <c r="D369" s="311"/>
      <c r="E369" s="312"/>
      <c r="F369" s="12" t="s">
        <v>25</v>
      </c>
      <c r="G369" s="10">
        <v>0</v>
      </c>
    </row>
    <row r="370" spans="1:7" ht="30" hidden="1" customHeight="1" outlineLevel="1" x14ac:dyDescent="0.2">
      <c r="A370" s="8"/>
      <c r="B370" s="310"/>
      <c r="C370" s="311"/>
      <c r="D370" s="311"/>
      <c r="E370" s="312"/>
      <c r="F370" s="16"/>
      <c r="G370" s="43"/>
    </row>
    <row r="371" spans="1:7" ht="30" hidden="1" customHeight="1" outlineLevel="1" x14ac:dyDescent="0.2">
      <c r="A371" s="21" t="s">
        <v>161</v>
      </c>
      <c r="B371" s="310"/>
      <c r="C371" s="311"/>
      <c r="D371" s="311"/>
      <c r="E371" s="312"/>
      <c r="F371" s="16"/>
      <c r="G371" s="43"/>
    </row>
    <row r="372" spans="1:7" ht="30" hidden="1" customHeight="1" outlineLevel="1" x14ac:dyDescent="0.2">
      <c r="A372" s="8" t="s">
        <v>162</v>
      </c>
      <c r="B372" s="310"/>
      <c r="C372" s="311"/>
      <c r="D372" s="311"/>
      <c r="E372" s="312"/>
      <c r="F372" s="12" t="s">
        <v>25</v>
      </c>
      <c r="G372" s="10">
        <v>0</v>
      </c>
    </row>
    <row r="373" spans="1:7" ht="30" hidden="1" customHeight="1" outlineLevel="1" x14ac:dyDescent="0.2">
      <c r="A373" s="8" t="s">
        <v>163</v>
      </c>
      <c r="B373" s="310"/>
      <c r="C373" s="311"/>
      <c r="D373" s="311"/>
      <c r="E373" s="312"/>
      <c r="F373" s="12" t="s">
        <v>25</v>
      </c>
      <c r="G373" s="10">
        <v>0</v>
      </c>
    </row>
    <row r="374" spans="1:7" ht="30" hidden="1" customHeight="1" outlineLevel="1" x14ac:dyDescent="0.2">
      <c r="A374" s="8"/>
      <c r="B374" s="310"/>
      <c r="C374" s="311"/>
      <c r="D374" s="311"/>
      <c r="E374" s="312"/>
      <c r="F374" s="16"/>
      <c r="G374" s="43"/>
    </row>
    <row r="375" spans="1:7" ht="30" hidden="1" customHeight="1" outlineLevel="1" x14ac:dyDescent="0.2">
      <c r="A375" s="21" t="s">
        <v>164</v>
      </c>
      <c r="B375" s="310"/>
      <c r="C375" s="311"/>
      <c r="D375" s="311"/>
      <c r="E375" s="312"/>
      <c r="F375" s="16"/>
      <c r="G375" s="43"/>
    </row>
    <row r="376" spans="1:7" ht="30" hidden="1" customHeight="1" outlineLevel="1" x14ac:dyDescent="0.2">
      <c r="A376" s="8" t="s">
        <v>123</v>
      </c>
      <c r="B376" s="310"/>
      <c r="C376" s="311"/>
      <c r="D376" s="311"/>
      <c r="E376" s="312"/>
      <c r="F376" s="12" t="s">
        <v>25</v>
      </c>
      <c r="G376" s="43"/>
    </row>
    <row r="377" spans="1:7" ht="30" hidden="1" customHeight="1" outlineLevel="1" x14ac:dyDescent="0.2">
      <c r="A377" s="8" t="s">
        <v>165</v>
      </c>
      <c r="B377" s="310"/>
      <c r="C377" s="311"/>
      <c r="D377" s="311"/>
      <c r="E377" s="312"/>
      <c r="F377" s="12" t="s">
        <v>25</v>
      </c>
      <c r="G377" s="43"/>
    </row>
    <row r="378" spans="1:7" ht="30" hidden="1" customHeight="1" outlineLevel="1" x14ac:dyDescent="0.2">
      <c r="A378" s="8"/>
      <c r="B378" s="310"/>
      <c r="C378" s="311"/>
      <c r="D378" s="311"/>
      <c r="E378" s="312"/>
      <c r="F378" s="16"/>
      <c r="G378" s="43"/>
    </row>
    <row r="379" spans="1:7" ht="30" hidden="1" customHeight="1" outlineLevel="1" x14ac:dyDescent="0.2">
      <c r="A379" s="8" t="s">
        <v>116</v>
      </c>
      <c r="B379" s="310"/>
      <c r="C379" s="311"/>
      <c r="D379" s="311"/>
      <c r="E379" s="312"/>
      <c r="F379" s="16"/>
      <c r="G379" s="43"/>
    </row>
    <row r="380" spans="1:7" ht="30" hidden="1" customHeight="1" outlineLevel="1" x14ac:dyDescent="0.2">
      <c r="A380" s="8"/>
      <c r="B380" s="310"/>
      <c r="C380" s="311"/>
      <c r="D380" s="311"/>
      <c r="E380" s="312"/>
      <c r="F380" s="16"/>
      <c r="G380" s="43"/>
    </row>
    <row r="381" spans="1:7" ht="66" hidden="1" customHeight="1" outlineLevel="1" x14ac:dyDescent="0.2">
      <c r="A381" s="337" t="s">
        <v>836</v>
      </c>
      <c r="B381" s="344"/>
      <c r="C381" s="344"/>
      <c r="D381" s="344"/>
      <c r="E381" s="344"/>
      <c r="F381" s="345"/>
      <c r="G381" s="17"/>
    </row>
    <row r="382" spans="1:7" ht="30" customHeight="1" x14ac:dyDescent="0.2">
      <c r="A382" s="183"/>
      <c r="B382" s="310"/>
      <c r="C382" s="311"/>
      <c r="D382" s="311"/>
      <c r="E382" s="312"/>
      <c r="F382" s="52"/>
      <c r="G382" s="10"/>
    </row>
    <row r="383" spans="1:7" ht="30" customHeight="1" x14ac:dyDescent="0.15">
      <c r="A383" s="341" t="s">
        <v>596</v>
      </c>
      <c r="B383" s="342"/>
      <c r="C383" s="177" t="s">
        <v>442</v>
      </c>
      <c r="D383" s="177" t="s">
        <v>52</v>
      </c>
      <c r="E383" s="301" t="s">
        <v>88</v>
      </c>
      <c r="F383" s="302"/>
      <c r="G383" s="179" t="s">
        <v>25</v>
      </c>
    </row>
    <row r="384" spans="1:7" ht="96.75" customHeight="1" collapsed="1" x14ac:dyDescent="0.15">
      <c r="A384" s="479" t="s">
        <v>853</v>
      </c>
      <c r="B384" s="480"/>
      <c r="C384" s="480"/>
      <c r="D384" s="480"/>
      <c r="E384" s="481"/>
      <c r="F384" s="481"/>
      <c r="G384" s="482"/>
    </row>
    <row r="385" spans="1:7" s="7" customFormat="1" ht="30" hidden="1" customHeight="1" outlineLevel="1" x14ac:dyDescent="0.2">
      <c r="A385" s="5">
        <f>A175</f>
        <v>0</v>
      </c>
      <c r="B385" s="351" t="s">
        <v>568</v>
      </c>
      <c r="C385" s="352"/>
      <c r="D385" s="352"/>
      <c r="E385" s="353"/>
      <c r="F385" s="61" t="s">
        <v>89</v>
      </c>
      <c r="G385" s="32" t="s">
        <v>137</v>
      </c>
    </row>
    <row r="386" spans="1:7" ht="30" hidden="1" customHeight="1" outlineLevel="1" x14ac:dyDescent="0.2">
      <c r="A386" s="8" t="s">
        <v>166</v>
      </c>
      <c r="B386" s="310"/>
      <c r="C386" s="311"/>
      <c r="D386" s="311"/>
      <c r="E386" s="312"/>
      <c r="F386" s="12" t="s">
        <v>25</v>
      </c>
      <c r="G386" s="10">
        <v>0</v>
      </c>
    </row>
    <row r="387" spans="1:7" ht="30" hidden="1" customHeight="1" outlineLevel="1" x14ac:dyDescent="0.2">
      <c r="A387" s="8" t="s">
        <v>167</v>
      </c>
      <c r="B387" s="310"/>
      <c r="C387" s="311"/>
      <c r="D387" s="311"/>
      <c r="E387" s="312"/>
      <c r="F387" s="12" t="s">
        <v>25</v>
      </c>
      <c r="G387" s="10">
        <v>0</v>
      </c>
    </row>
    <row r="388" spans="1:7" ht="30" hidden="1" customHeight="1" outlineLevel="1" x14ac:dyDescent="0.2">
      <c r="A388" s="8" t="s">
        <v>168</v>
      </c>
      <c r="B388" s="310"/>
      <c r="C388" s="311"/>
      <c r="D388" s="311"/>
      <c r="E388" s="312"/>
      <c r="F388" s="12" t="s">
        <v>25</v>
      </c>
      <c r="G388" s="10">
        <v>0</v>
      </c>
    </row>
    <row r="389" spans="1:7" ht="30" hidden="1" customHeight="1" outlineLevel="1" x14ac:dyDescent="0.2">
      <c r="A389" s="19" t="s">
        <v>169</v>
      </c>
      <c r="B389" s="310"/>
      <c r="C389" s="311"/>
      <c r="D389" s="311"/>
      <c r="E389" s="312"/>
      <c r="F389" s="20" t="s">
        <v>52</v>
      </c>
      <c r="G389" s="10"/>
    </row>
    <row r="390" spans="1:7" ht="30" hidden="1" customHeight="1" outlineLevel="1" thickBot="1" x14ac:dyDescent="0.25">
      <c r="A390" s="8"/>
      <c r="B390" s="310"/>
      <c r="C390" s="311"/>
      <c r="D390" s="311"/>
      <c r="E390" s="312"/>
      <c r="F390" s="12"/>
      <c r="G390" s="41">
        <f>SUM(G386:G389)</f>
        <v>0</v>
      </c>
    </row>
    <row r="391" spans="1:7" ht="30" hidden="1" customHeight="1" outlineLevel="1" thickTop="1" x14ac:dyDescent="0.2">
      <c r="A391" s="8"/>
      <c r="B391" s="310"/>
      <c r="C391" s="311"/>
      <c r="D391" s="311"/>
      <c r="E391" s="312"/>
      <c r="F391" s="12"/>
      <c r="G391" s="10"/>
    </row>
    <row r="392" spans="1:7" s="7" customFormat="1" ht="30" hidden="1" customHeight="1" outlineLevel="1" x14ac:dyDescent="0.2">
      <c r="A392" s="5" t="str">
        <f>A185</f>
        <v>n/a</v>
      </c>
      <c r="B392" s="310"/>
      <c r="C392" s="311"/>
      <c r="D392" s="311"/>
      <c r="E392" s="312"/>
      <c r="F392" s="61"/>
      <c r="G392" s="32" t="s">
        <v>137</v>
      </c>
    </row>
    <row r="393" spans="1:7" ht="30" hidden="1" customHeight="1" outlineLevel="1" x14ac:dyDescent="0.2">
      <c r="A393" s="8" t="s">
        <v>166</v>
      </c>
      <c r="B393" s="310"/>
      <c r="C393" s="311"/>
      <c r="D393" s="311"/>
      <c r="E393" s="312"/>
      <c r="F393" s="12" t="s">
        <v>25</v>
      </c>
      <c r="G393" s="10">
        <v>0</v>
      </c>
    </row>
    <row r="394" spans="1:7" ht="30" hidden="1" customHeight="1" outlineLevel="1" x14ac:dyDescent="0.2">
      <c r="A394" s="8" t="s">
        <v>167</v>
      </c>
      <c r="B394" s="310"/>
      <c r="C394" s="311"/>
      <c r="D394" s="311"/>
      <c r="E394" s="312"/>
      <c r="F394" s="12" t="s">
        <v>25</v>
      </c>
      <c r="G394" s="10">
        <v>0</v>
      </c>
    </row>
    <row r="395" spans="1:7" ht="30" hidden="1" customHeight="1" outlineLevel="1" x14ac:dyDescent="0.2">
      <c r="A395" s="8" t="s">
        <v>168</v>
      </c>
      <c r="B395" s="310"/>
      <c r="C395" s="311"/>
      <c r="D395" s="311"/>
      <c r="E395" s="312"/>
      <c r="F395" s="12" t="s">
        <v>25</v>
      </c>
      <c r="G395" s="10">
        <v>0</v>
      </c>
    </row>
    <row r="396" spans="1:7" ht="30" hidden="1" customHeight="1" outlineLevel="1" x14ac:dyDescent="0.2">
      <c r="A396" s="19" t="s">
        <v>169</v>
      </c>
      <c r="B396" s="310"/>
      <c r="C396" s="311"/>
      <c r="D396" s="311"/>
      <c r="E396" s="312"/>
      <c r="F396" s="20" t="s">
        <v>52</v>
      </c>
      <c r="G396" s="10"/>
    </row>
    <row r="397" spans="1:7" ht="30" hidden="1" customHeight="1" outlineLevel="1" thickBot="1" x14ac:dyDescent="0.25">
      <c r="A397" s="8"/>
      <c r="B397" s="310"/>
      <c r="C397" s="311"/>
      <c r="D397" s="311"/>
      <c r="E397" s="312"/>
      <c r="F397" s="12"/>
      <c r="G397" s="41">
        <f>SUM(G393:G396)</f>
        <v>0</v>
      </c>
    </row>
    <row r="398" spans="1:7" ht="30" hidden="1" customHeight="1" outlineLevel="1" thickTop="1" x14ac:dyDescent="0.2">
      <c r="A398" s="8"/>
      <c r="B398" s="310"/>
      <c r="C398" s="311"/>
      <c r="D398" s="311"/>
      <c r="E398" s="312"/>
      <c r="F398" s="12"/>
      <c r="G398" s="10"/>
    </row>
    <row r="399" spans="1:7" s="7" customFormat="1" ht="30" hidden="1" customHeight="1" outlineLevel="1" x14ac:dyDescent="0.2">
      <c r="A399" s="5" t="str">
        <f>A195</f>
        <v>n/a</v>
      </c>
      <c r="B399" s="310"/>
      <c r="C399" s="311"/>
      <c r="D399" s="311"/>
      <c r="E399" s="312"/>
      <c r="F399" s="61"/>
      <c r="G399" s="32" t="s">
        <v>137</v>
      </c>
    </row>
    <row r="400" spans="1:7" ht="30" hidden="1" customHeight="1" outlineLevel="1" x14ac:dyDescent="0.2">
      <c r="A400" s="8" t="s">
        <v>166</v>
      </c>
      <c r="B400" s="310"/>
      <c r="C400" s="311"/>
      <c r="D400" s="311"/>
      <c r="E400" s="312"/>
      <c r="F400" s="12" t="s">
        <v>25</v>
      </c>
      <c r="G400" s="10">
        <v>0</v>
      </c>
    </row>
    <row r="401" spans="1:7" ht="30" hidden="1" customHeight="1" outlineLevel="1" x14ac:dyDescent="0.2">
      <c r="A401" s="8" t="s">
        <v>167</v>
      </c>
      <c r="B401" s="310"/>
      <c r="C401" s="311"/>
      <c r="D401" s="311"/>
      <c r="E401" s="312"/>
      <c r="F401" s="12" t="s">
        <v>25</v>
      </c>
      <c r="G401" s="10">
        <v>0</v>
      </c>
    </row>
    <row r="402" spans="1:7" ht="30" hidden="1" customHeight="1" outlineLevel="1" x14ac:dyDescent="0.2">
      <c r="A402" s="8" t="s">
        <v>168</v>
      </c>
      <c r="B402" s="310"/>
      <c r="C402" s="311"/>
      <c r="D402" s="311"/>
      <c r="E402" s="312"/>
      <c r="F402" s="12" t="s">
        <v>25</v>
      </c>
      <c r="G402" s="10">
        <v>0</v>
      </c>
    </row>
    <row r="403" spans="1:7" ht="30" hidden="1" customHeight="1" outlineLevel="1" x14ac:dyDescent="0.2">
      <c r="A403" s="19" t="s">
        <v>169</v>
      </c>
      <c r="B403" s="310"/>
      <c r="C403" s="311"/>
      <c r="D403" s="311"/>
      <c r="E403" s="312"/>
      <c r="F403" s="20" t="s">
        <v>52</v>
      </c>
      <c r="G403" s="10"/>
    </row>
    <row r="404" spans="1:7" ht="30" hidden="1" customHeight="1" outlineLevel="1" thickBot="1" x14ac:dyDescent="0.25">
      <c r="A404" s="8"/>
      <c r="B404" s="310"/>
      <c r="C404" s="311"/>
      <c r="D404" s="311"/>
      <c r="E404" s="312"/>
      <c r="F404" s="12"/>
      <c r="G404" s="41">
        <f>SUM(G400:G403)</f>
        <v>0</v>
      </c>
    </row>
    <row r="405" spans="1:7" ht="30" hidden="1" customHeight="1" outlineLevel="1" thickTop="1" x14ac:dyDescent="0.2">
      <c r="A405" s="354" t="s">
        <v>135</v>
      </c>
      <c r="B405" s="335"/>
      <c r="C405" s="335"/>
      <c r="D405" s="335"/>
      <c r="E405" s="336"/>
      <c r="F405" s="23"/>
      <c r="G405" s="17"/>
    </row>
    <row r="406" spans="1:7" ht="30" hidden="1" customHeight="1" outlineLevel="1" x14ac:dyDescent="0.2">
      <c r="A406" s="324" t="s">
        <v>170</v>
      </c>
      <c r="B406" s="325"/>
      <c r="C406" s="325"/>
      <c r="D406" s="325"/>
      <c r="E406" s="326"/>
      <c r="F406" s="23"/>
      <c r="G406" s="17"/>
    </row>
    <row r="407" spans="1:7" ht="30" hidden="1" customHeight="1" outlineLevel="1" x14ac:dyDescent="0.2">
      <c r="A407" s="340"/>
      <c r="B407" s="311"/>
      <c r="C407" s="311"/>
      <c r="D407" s="311"/>
      <c r="E407" s="312"/>
      <c r="F407" s="23"/>
      <c r="G407" s="17"/>
    </row>
    <row r="408" spans="1:7" ht="30" hidden="1" customHeight="1" outlineLevel="1" x14ac:dyDescent="0.2">
      <c r="A408" s="483" t="s">
        <v>171</v>
      </c>
      <c r="B408" s="484"/>
      <c r="C408" s="485"/>
      <c r="D408" s="486" t="s">
        <v>25</v>
      </c>
      <c r="E408" s="484"/>
      <c r="F408" s="484"/>
      <c r="G408" s="487"/>
    </row>
    <row r="409" spans="1:7" ht="30" hidden="1" customHeight="1" outlineLevel="1" x14ac:dyDescent="0.2">
      <c r="A409" s="483" t="s">
        <v>172</v>
      </c>
      <c r="B409" s="484"/>
      <c r="C409" s="485"/>
      <c r="D409" s="486" t="s">
        <v>42</v>
      </c>
      <c r="E409" s="484"/>
      <c r="F409" s="484"/>
      <c r="G409" s="487"/>
    </row>
    <row r="410" spans="1:7" ht="30" hidden="1" customHeight="1" outlineLevel="1" x14ac:dyDescent="0.2">
      <c r="A410" s="483" t="s">
        <v>453</v>
      </c>
      <c r="B410" s="484"/>
      <c r="C410" s="485"/>
      <c r="D410" s="486" t="s">
        <v>42</v>
      </c>
      <c r="E410" s="484"/>
      <c r="F410" s="484"/>
      <c r="G410" s="487"/>
    </row>
    <row r="411" spans="1:7" ht="30" hidden="1" customHeight="1" outlineLevel="1" x14ac:dyDescent="0.2">
      <c r="A411" s="483" t="s">
        <v>173</v>
      </c>
      <c r="B411" s="484"/>
      <c r="C411" s="485"/>
      <c r="D411" s="486" t="s">
        <v>42</v>
      </c>
      <c r="E411" s="484"/>
      <c r="F411" s="484"/>
      <c r="G411" s="487"/>
    </row>
    <row r="412" spans="1:7" ht="30" hidden="1" customHeight="1" outlineLevel="1" x14ac:dyDescent="0.2">
      <c r="A412" s="483" t="s">
        <v>174</v>
      </c>
      <c r="B412" s="484"/>
      <c r="C412" s="485"/>
      <c r="D412" s="486" t="s">
        <v>42</v>
      </c>
      <c r="E412" s="484"/>
      <c r="F412" s="484"/>
      <c r="G412" s="487"/>
    </row>
    <row r="413" spans="1:7" ht="30" hidden="1" customHeight="1" outlineLevel="1" x14ac:dyDescent="0.2">
      <c r="A413" s="39" t="s">
        <v>105</v>
      </c>
      <c r="B413" s="488"/>
      <c r="C413" s="489"/>
      <c r="D413" s="489"/>
      <c r="E413" s="490"/>
      <c r="F413" s="40"/>
      <c r="G413" s="44"/>
    </row>
    <row r="414" spans="1:7" ht="30" hidden="1" customHeight="1" outlineLevel="1" x14ac:dyDescent="0.2">
      <c r="A414" s="8" t="s">
        <v>93</v>
      </c>
      <c r="B414" s="310"/>
      <c r="C414" s="311"/>
      <c r="D414" s="311"/>
      <c r="E414" s="312"/>
      <c r="F414" s="12" t="s">
        <v>25</v>
      </c>
      <c r="G414" s="10">
        <v>0</v>
      </c>
    </row>
    <row r="415" spans="1:7" ht="30" hidden="1" customHeight="1" outlineLevel="1" x14ac:dyDescent="0.2">
      <c r="A415" s="8" t="s">
        <v>175</v>
      </c>
      <c r="B415" s="310"/>
      <c r="C415" s="311"/>
      <c r="D415" s="311"/>
      <c r="E415" s="312"/>
      <c r="F415" s="12" t="s">
        <v>25</v>
      </c>
      <c r="G415" s="10">
        <v>0</v>
      </c>
    </row>
    <row r="416" spans="1:7" ht="30" hidden="1" customHeight="1" outlineLevel="1" thickBot="1" x14ac:dyDescent="0.25">
      <c r="A416" s="8"/>
      <c r="B416" s="310"/>
      <c r="C416" s="311"/>
      <c r="D416" s="311"/>
      <c r="E416" s="312"/>
      <c r="F416" s="12"/>
      <c r="G416" s="41">
        <f>SUM(G414:G415)</f>
        <v>0</v>
      </c>
    </row>
    <row r="417" spans="1:7" ht="30" hidden="1" customHeight="1" outlineLevel="1" thickTop="1" x14ac:dyDescent="0.2">
      <c r="A417" s="8"/>
      <c r="B417" s="310"/>
      <c r="C417" s="311"/>
      <c r="D417" s="311"/>
      <c r="E417" s="312"/>
      <c r="F417" s="12"/>
      <c r="G417" s="10"/>
    </row>
    <row r="418" spans="1:7" ht="30" hidden="1" customHeight="1" outlineLevel="1" x14ac:dyDescent="0.2">
      <c r="A418" s="8" t="s">
        <v>116</v>
      </c>
      <c r="B418" s="310"/>
      <c r="C418" s="311"/>
      <c r="D418" s="311"/>
      <c r="E418" s="312"/>
      <c r="F418" s="12"/>
      <c r="G418" s="10"/>
    </row>
    <row r="419" spans="1:7" ht="30" hidden="1" customHeight="1" outlineLevel="1" x14ac:dyDescent="0.2">
      <c r="A419" s="8"/>
      <c r="B419" s="310"/>
      <c r="C419" s="311"/>
      <c r="D419" s="311"/>
      <c r="E419" s="312"/>
      <c r="F419" s="12"/>
      <c r="G419" s="10"/>
    </row>
    <row r="420" spans="1:7" ht="66" hidden="1" customHeight="1" outlineLevel="1" x14ac:dyDescent="0.2">
      <c r="A420" s="337" t="s">
        <v>446</v>
      </c>
      <c r="B420" s="344"/>
      <c r="C420" s="344"/>
      <c r="D420" s="344"/>
      <c r="E420" s="344"/>
      <c r="F420" s="345"/>
      <c r="G420" s="17"/>
    </row>
    <row r="421" spans="1:7" ht="30" customHeight="1" x14ac:dyDescent="0.2">
      <c r="A421" s="21"/>
      <c r="B421" s="310"/>
      <c r="C421" s="311"/>
      <c r="D421" s="311"/>
      <c r="E421" s="312"/>
      <c r="F421" s="23"/>
      <c r="G421" s="17"/>
    </row>
    <row r="422" spans="1:7" ht="30" customHeight="1" x14ac:dyDescent="0.15">
      <c r="A422" s="341" t="s">
        <v>605</v>
      </c>
      <c r="B422" s="342"/>
      <c r="C422" s="177" t="s">
        <v>442</v>
      </c>
      <c r="D422" s="177" t="s">
        <v>52</v>
      </c>
      <c r="E422" s="301" t="s">
        <v>88</v>
      </c>
      <c r="F422" s="302"/>
      <c r="G422" s="179" t="s">
        <v>25</v>
      </c>
    </row>
    <row r="423" spans="1:7" ht="38.25" customHeight="1" collapsed="1" x14ac:dyDescent="0.15">
      <c r="A423" s="479" t="s">
        <v>902</v>
      </c>
      <c r="B423" s="480"/>
      <c r="C423" s="480"/>
      <c r="D423" s="480"/>
      <c r="E423" s="481"/>
      <c r="F423" s="481"/>
      <c r="G423" s="482"/>
    </row>
    <row r="424" spans="1:7" s="13" customFormat="1" ht="30" hidden="1" customHeight="1" outlineLevel="1" x14ac:dyDescent="0.2">
      <c r="A424" s="5">
        <f>B33</f>
        <v>0</v>
      </c>
      <c r="B424" s="351" t="s">
        <v>568</v>
      </c>
      <c r="C424" s="352"/>
      <c r="D424" s="352"/>
      <c r="E424" s="353"/>
      <c r="F424" s="61" t="s">
        <v>89</v>
      </c>
      <c r="G424" s="32" t="s">
        <v>137</v>
      </c>
    </row>
    <row r="425" spans="1:7" ht="30" hidden="1" customHeight="1" outlineLevel="1" x14ac:dyDescent="0.2">
      <c r="A425" s="8" t="s">
        <v>176</v>
      </c>
      <c r="B425" s="310"/>
      <c r="C425" s="311"/>
      <c r="D425" s="311"/>
      <c r="E425" s="312"/>
      <c r="F425" s="12" t="s">
        <v>25</v>
      </c>
      <c r="G425" s="10">
        <v>0</v>
      </c>
    </row>
    <row r="426" spans="1:7" ht="30" hidden="1" customHeight="1" outlineLevel="1" x14ac:dyDescent="0.2">
      <c r="A426" s="8" t="s">
        <v>505</v>
      </c>
      <c r="B426" s="310"/>
      <c r="C426" s="311"/>
      <c r="D426" s="311"/>
      <c r="E426" s="312"/>
      <c r="F426" s="12" t="s">
        <v>25</v>
      </c>
      <c r="G426" s="10">
        <v>0</v>
      </c>
    </row>
    <row r="427" spans="1:7" ht="30" hidden="1" customHeight="1" outlineLevel="1" x14ac:dyDescent="0.2">
      <c r="A427" s="14" t="s">
        <v>504</v>
      </c>
      <c r="B427" s="310"/>
      <c r="C427" s="311"/>
      <c r="D427" s="311"/>
      <c r="E427" s="312"/>
      <c r="F427" s="12"/>
      <c r="G427" s="10"/>
    </row>
    <row r="428" spans="1:7" ht="30" hidden="1" customHeight="1" outlineLevel="1" x14ac:dyDescent="0.2">
      <c r="A428" s="8" t="s">
        <v>177</v>
      </c>
      <c r="B428" s="310"/>
      <c r="C428" s="311"/>
      <c r="D428" s="311"/>
      <c r="E428" s="312"/>
      <c r="F428" s="12" t="s">
        <v>25</v>
      </c>
      <c r="G428" s="10">
        <v>0</v>
      </c>
    </row>
    <row r="429" spans="1:7" ht="30" hidden="1" customHeight="1" outlineLevel="1" x14ac:dyDescent="0.2">
      <c r="A429" s="8" t="s">
        <v>93</v>
      </c>
      <c r="B429" s="310"/>
      <c r="C429" s="311"/>
      <c r="D429" s="311"/>
      <c r="E429" s="312"/>
      <c r="F429" s="12" t="s">
        <v>25</v>
      </c>
      <c r="G429" s="10">
        <v>0</v>
      </c>
    </row>
    <row r="430" spans="1:7" ht="30" hidden="1" customHeight="1" outlineLevel="1" x14ac:dyDescent="0.2">
      <c r="A430" s="196" t="s">
        <v>178</v>
      </c>
      <c r="B430" s="310"/>
      <c r="C430" s="311"/>
      <c r="D430" s="311"/>
      <c r="E430" s="312"/>
      <c r="F430" s="20" t="s">
        <v>52</v>
      </c>
      <c r="G430" s="10"/>
    </row>
    <row r="431" spans="1:7" ht="30" hidden="1" customHeight="1" outlineLevel="1" thickBot="1" x14ac:dyDescent="0.25">
      <c r="A431" s="8"/>
      <c r="B431" s="310"/>
      <c r="C431" s="311"/>
      <c r="D431" s="311"/>
      <c r="E431" s="312"/>
      <c r="F431" s="12"/>
      <c r="G431" s="197">
        <f>SUM(G425:G430)</f>
        <v>0</v>
      </c>
    </row>
    <row r="432" spans="1:7" ht="30" hidden="1" customHeight="1" outlineLevel="1" thickTop="1" x14ac:dyDescent="0.2">
      <c r="A432" s="8"/>
      <c r="B432" s="310"/>
      <c r="C432" s="311"/>
      <c r="D432" s="311"/>
      <c r="E432" s="312"/>
      <c r="F432" s="12"/>
      <c r="G432" s="10"/>
    </row>
    <row r="433" spans="1:7" s="13" customFormat="1" ht="30" hidden="1" customHeight="1" outlineLevel="1" x14ac:dyDescent="0.2">
      <c r="A433" s="5" t="str">
        <f>B34</f>
        <v>n/a</v>
      </c>
      <c r="B433" s="310"/>
      <c r="C433" s="311"/>
      <c r="D433" s="311"/>
      <c r="E433" s="312"/>
      <c r="F433" s="6"/>
      <c r="G433" s="32" t="s">
        <v>137</v>
      </c>
    </row>
    <row r="434" spans="1:7" ht="30" hidden="1" customHeight="1" outlineLevel="1" x14ac:dyDescent="0.2">
      <c r="A434" s="8" t="s">
        <v>176</v>
      </c>
      <c r="B434" s="310"/>
      <c r="C434" s="311"/>
      <c r="D434" s="311"/>
      <c r="E434" s="312"/>
      <c r="F434" s="12" t="s">
        <v>25</v>
      </c>
      <c r="G434" s="10">
        <v>0</v>
      </c>
    </row>
    <row r="435" spans="1:7" ht="30" hidden="1" customHeight="1" outlineLevel="1" x14ac:dyDescent="0.2">
      <c r="A435" s="8" t="s">
        <v>505</v>
      </c>
      <c r="B435" s="310"/>
      <c r="C435" s="311"/>
      <c r="D435" s="311"/>
      <c r="E435" s="312"/>
      <c r="F435" s="12" t="s">
        <v>25</v>
      </c>
      <c r="G435" s="10">
        <v>0</v>
      </c>
    </row>
    <row r="436" spans="1:7" ht="30" hidden="1" customHeight="1" outlineLevel="1" x14ac:dyDescent="0.2">
      <c r="A436" s="14" t="s">
        <v>504</v>
      </c>
      <c r="B436" s="310"/>
      <c r="C436" s="311"/>
      <c r="D436" s="311"/>
      <c r="E436" s="312"/>
      <c r="F436" s="12"/>
      <c r="G436" s="10"/>
    </row>
    <row r="437" spans="1:7" ht="30" hidden="1" customHeight="1" outlineLevel="1" x14ac:dyDescent="0.2">
      <c r="A437" s="8" t="s">
        <v>177</v>
      </c>
      <c r="B437" s="310"/>
      <c r="C437" s="311"/>
      <c r="D437" s="311"/>
      <c r="E437" s="312"/>
      <c r="F437" s="12" t="s">
        <v>25</v>
      </c>
      <c r="G437" s="10">
        <v>0</v>
      </c>
    </row>
    <row r="438" spans="1:7" ht="30" hidden="1" customHeight="1" outlineLevel="1" x14ac:dyDescent="0.2">
      <c r="A438" s="8" t="s">
        <v>93</v>
      </c>
      <c r="B438" s="310"/>
      <c r="C438" s="311"/>
      <c r="D438" s="311"/>
      <c r="E438" s="312"/>
      <c r="F438" s="12" t="s">
        <v>25</v>
      </c>
      <c r="G438" s="10">
        <v>0</v>
      </c>
    </row>
    <row r="439" spans="1:7" ht="30" hidden="1" customHeight="1" outlineLevel="1" x14ac:dyDescent="0.2">
      <c r="A439" s="196" t="s">
        <v>178</v>
      </c>
      <c r="B439" s="310"/>
      <c r="C439" s="311"/>
      <c r="D439" s="311"/>
      <c r="E439" s="312"/>
      <c r="F439" s="20" t="s">
        <v>52</v>
      </c>
      <c r="G439" s="10"/>
    </row>
    <row r="440" spans="1:7" ht="30" hidden="1" customHeight="1" outlineLevel="1" thickBot="1" x14ac:dyDescent="0.25">
      <c r="A440" s="8"/>
      <c r="B440" s="310"/>
      <c r="C440" s="311"/>
      <c r="D440" s="311"/>
      <c r="E440" s="312"/>
      <c r="F440" s="12"/>
      <c r="G440" s="197">
        <f>SUM(G434:G439)</f>
        <v>0</v>
      </c>
    </row>
    <row r="441" spans="1:7" ht="30" hidden="1" customHeight="1" outlineLevel="1" thickTop="1" x14ac:dyDescent="0.2">
      <c r="A441" s="8"/>
      <c r="B441" s="310"/>
      <c r="C441" s="311"/>
      <c r="D441" s="311"/>
      <c r="E441" s="312"/>
      <c r="F441" s="12"/>
      <c r="G441" s="198"/>
    </row>
    <row r="442" spans="1:7" s="13" customFormat="1" ht="30" hidden="1" customHeight="1" outlineLevel="1" x14ac:dyDescent="0.2">
      <c r="A442" s="5" t="str">
        <f>B35</f>
        <v>n/a</v>
      </c>
      <c r="B442" s="310"/>
      <c r="C442" s="311"/>
      <c r="D442" s="311"/>
      <c r="E442" s="312"/>
      <c r="F442" s="6"/>
      <c r="G442" s="32" t="s">
        <v>137</v>
      </c>
    </row>
    <row r="443" spans="1:7" ht="30" hidden="1" customHeight="1" outlineLevel="1" x14ac:dyDescent="0.2">
      <c r="A443" s="8" t="s">
        <v>176</v>
      </c>
      <c r="B443" s="310"/>
      <c r="C443" s="311"/>
      <c r="D443" s="311"/>
      <c r="E443" s="312"/>
      <c r="F443" s="12" t="s">
        <v>25</v>
      </c>
      <c r="G443" s="10">
        <v>0</v>
      </c>
    </row>
    <row r="444" spans="1:7" ht="30" hidden="1" customHeight="1" outlineLevel="1" x14ac:dyDescent="0.2">
      <c r="A444" s="8" t="s">
        <v>505</v>
      </c>
      <c r="B444" s="310"/>
      <c r="C444" s="311"/>
      <c r="D444" s="311"/>
      <c r="E444" s="312"/>
      <c r="F444" s="12" t="s">
        <v>25</v>
      </c>
      <c r="G444" s="10">
        <v>0</v>
      </c>
    </row>
    <row r="445" spans="1:7" ht="30" hidden="1" customHeight="1" outlineLevel="1" x14ac:dyDescent="0.2">
      <c r="A445" s="14" t="s">
        <v>504</v>
      </c>
      <c r="B445" s="310"/>
      <c r="C445" s="311"/>
      <c r="D445" s="311"/>
      <c r="E445" s="312"/>
      <c r="F445" s="12"/>
      <c r="G445" s="10"/>
    </row>
    <row r="446" spans="1:7" ht="30" hidden="1" customHeight="1" outlineLevel="1" x14ac:dyDescent="0.2">
      <c r="A446" s="8" t="s">
        <v>177</v>
      </c>
      <c r="B446" s="310"/>
      <c r="C446" s="311"/>
      <c r="D446" s="311"/>
      <c r="E446" s="312"/>
      <c r="F446" s="12" t="s">
        <v>25</v>
      </c>
      <c r="G446" s="10">
        <v>0</v>
      </c>
    </row>
    <row r="447" spans="1:7" ht="30" hidden="1" customHeight="1" outlineLevel="1" x14ac:dyDescent="0.2">
      <c r="A447" s="8" t="s">
        <v>93</v>
      </c>
      <c r="B447" s="310"/>
      <c r="C447" s="311"/>
      <c r="D447" s="311"/>
      <c r="E447" s="312"/>
      <c r="F447" s="12" t="s">
        <v>25</v>
      </c>
      <c r="G447" s="10">
        <v>0</v>
      </c>
    </row>
    <row r="448" spans="1:7" ht="30" hidden="1" customHeight="1" outlineLevel="1" x14ac:dyDescent="0.2">
      <c r="A448" s="196" t="s">
        <v>178</v>
      </c>
      <c r="B448" s="310"/>
      <c r="C448" s="311"/>
      <c r="D448" s="311"/>
      <c r="E448" s="312"/>
      <c r="F448" s="20" t="s">
        <v>52</v>
      </c>
      <c r="G448" s="10"/>
    </row>
    <row r="449" spans="1:7" ht="30" hidden="1" customHeight="1" outlineLevel="1" thickBot="1" x14ac:dyDescent="0.25">
      <c r="A449" s="8"/>
      <c r="B449" s="310"/>
      <c r="C449" s="311"/>
      <c r="D449" s="311"/>
      <c r="E449" s="312"/>
      <c r="F449" s="12"/>
      <c r="G449" s="197">
        <f>SUM(G443:G448)</f>
        <v>0</v>
      </c>
    </row>
    <row r="450" spans="1:7" ht="30" hidden="1" customHeight="1" outlineLevel="1" thickTop="1" x14ac:dyDescent="0.2">
      <c r="A450" s="8"/>
      <c r="B450" s="310"/>
      <c r="C450" s="311"/>
      <c r="D450" s="311"/>
      <c r="E450" s="312"/>
      <c r="F450" s="12"/>
      <c r="G450" s="198"/>
    </row>
    <row r="451" spans="1:7" ht="30" hidden="1" customHeight="1" outlineLevel="1" x14ac:dyDescent="0.2">
      <c r="A451" s="8" t="s">
        <v>179</v>
      </c>
      <c r="B451" s="310"/>
      <c r="C451" s="311"/>
      <c r="D451" s="311"/>
      <c r="E451" s="312"/>
      <c r="F451" s="12" t="s">
        <v>25</v>
      </c>
      <c r="G451" s="10">
        <v>100000</v>
      </c>
    </row>
    <row r="452" spans="1:7" ht="30" hidden="1" customHeight="1" outlineLevel="1" x14ac:dyDescent="0.2">
      <c r="A452" s="8" t="s">
        <v>180</v>
      </c>
      <c r="B452" s="310"/>
      <c r="C452" s="311"/>
      <c r="D452" s="311"/>
      <c r="E452" s="312"/>
      <c r="F452" s="12" t="s">
        <v>25</v>
      </c>
      <c r="G452" s="10">
        <v>2000</v>
      </c>
    </row>
    <row r="453" spans="1:7" ht="30" hidden="1" customHeight="1" outlineLevel="1" x14ac:dyDescent="0.2">
      <c r="A453" s="8" t="s">
        <v>181</v>
      </c>
      <c r="B453" s="310"/>
      <c r="C453" s="311"/>
      <c r="D453" s="311"/>
      <c r="E453" s="312"/>
      <c r="F453" s="12" t="s">
        <v>25</v>
      </c>
      <c r="G453" s="10">
        <v>2000</v>
      </c>
    </row>
    <row r="454" spans="1:7" ht="30" hidden="1" customHeight="1" outlineLevel="1" x14ac:dyDescent="0.2">
      <c r="A454" s="8" t="s">
        <v>182</v>
      </c>
      <c r="B454" s="310"/>
      <c r="C454" s="311"/>
      <c r="D454" s="311"/>
      <c r="E454" s="312"/>
      <c r="F454" s="12" t="s">
        <v>25</v>
      </c>
      <c r="G454" s="10">
        <v>7500</v>
      </c>
    </row>
    <row r="455" spans="1:7" ht="30" hidden="1" customHeight="1" outlineLevel="1" x14ac:dyDescent="0.2">
      <c r="A455" s="8" t="s">
        <v>123</v>
      </c>
      <c r="B455" s="310"/>
      <c r="C455" s="311"/>
      <c r="D455" s="311"/>
      <c r="E455" s="312"/>
      <c r="F455" s="12" t="s">
        <v>25</v>
      </c>
      <c r="G455" s="10">
        <v>0</v>
      </c>
    </row>
    <row r="456" spans="1:7" ht="30" hidden="1" customHeight="1" outlineLevel="1" x14ac:dyDescent="0.2">
      <c r="A456" s="8"/>
      <c r="B456" s="310"/>
      <c r="C456" s="311"/>
      <c r="D456" s="311"/>
      <c r="E456" s="312"/>
      <c r="F456" s="16"/>
      <c r="G456" s="43"/>
    </row>
    <row r="457" spans="1:7" ht="30" hidden="1" customHeight="1" outlineLevel="1" x14ac:dyDescent="0.2">
      <c r="A457" s="21" t="s">
        <v>183</v>
      </c>
      <c r="B457" s="310"/>
      <c r="C457" s="311"/>
      <c r="D457" s="311"/>
      <c r="E457" s="312"/>
      <c r="F457" s="16"/>
      <c r="G457" s="43"/>
    </row>
    <row r="458" spans="1:7" ht="30" hidden="1" customHeight="1" outlineLevel="1" x14ac:dyDescent="0.2">
      <c r="A458" s="8" t="s">
        <v>184</v>
      </c>
      <c r="B458" s="310"/>
      <c r="C458" s="311"/>
      <c r="D458" s="311"/>
      <c r="E458" s="312"/>
      <c r="F458" s="12" t="s">
        <v>25</v>
      </c>
      <c r="G458" s="10">
        <v>0</v>
      </c>
    </row>
    <row r="459" spans="1:7" ht="30" hidden="1" customHeight="1" outlineLevel="1" x14ac:dyDescent="0.2">
      <c r="A459" s="8" t="s">
        <v>185</v>
      </c>
      <c r="B459" s="310"/>
      <c r="C459" s="311"/>
      <c r="D459" s="311"/>
      <c r="E459" s="312"/>
      <c r="F459" s="12" t="s">
        <v>25</v>
      </c>
      <c r="G459" s="10">
        <v>0</v>
      </c>
    </row>
    <row r="460" spans="1:7" ht="30" hidden="1" customHeight="1" outlineLevel="1" x14ac:dyDescent="0.2">
      <c r="A460" s="8" t="s">
        <v>186</v>
      </c>
      <c r="B460" s="310"/>
      <c r="C460" s="311"/>
      <c r="D460" s="311"/>
      <c r="E460" s="312"/>
      <c r="F460" s="12" t="s">
        <v>25</v>
      </c>
      <c r="G460" s="10">
        <v>0</v>
      </c>
    </row>
    <row r="461" spans="1:7" ht="30" hidden="1" customHeight="1" outlineLevel="1" x14ac:dyDescent="0.2">
      <c r="A461" s="8"/>
      <c r="B461" s="310"/>
      <c r="C461" s="311"/>
      <c r="D461" s="311"/>
      <c r="E461" s="312"/>
      <c r="F461" s="16"/>
      <c r="G461" s="43"/>
    </row>
    <row r="462" spans="1:7" ht="30" hidden="1" customHeight="1" outlineLevel="1" x14ac:dyDescent="0.2">
      <c r="A462" s="196"/>
      <c r="B462" s="310"/>
      <c r="C462" s="311"/>
      <c r="D462" s="311"/>
      <c r="E462" s="312"/>
      <c r="F462" s="16"/>
      <c r="G462" s="43"/>
    </row>
    <row r="463" spans="1:7" ht="30" hidden="1" customHeight="1" outlineLevel="1" x14ac:dyDescent="0.2">
      <c r="A463" s="25" t="s">
        <v>187</v>
      </c>
      <c r="B463" s="310"/>
      <c r="C463" s="311"/>
      <c r="D463" s="311"/>
      <c r="E463" s="312"/>
      <c r="F463" s="493" t="s">
        <v>25</v>
      </c>
      <c r="G463" s="494"/>
    </row>
    <row r="464" spans="1:7" ht="30" hidden="1" customHeight="1" outlineLevel="1" x14ac:dyDescent="0.2">
      <c r="A464" s="25" t="s">
        <v>188</v>
      </c>
      <c r="B464" s="310"/>
      <c r="C464" s="311"/>
      <c r="D464" s="311"/>
      <c r="E464" s="312"/>
      <c r="F464" s="493" t="s">
        <v>189</v>
      </c>
      <c r="G464" s="494"/>
    </row>
    <row r="465" spans="1:7" ht="30" hidden="1" customHeight="1" outlineLevel="1" x14ac:dyDescent="0.2">
      <c r="A465" s="25" t="s">
        <v>190</v>
      </c>
      <c r="B465" s="310"/>
      <c r="C465" s="311"/>
      <c r="D465" s="311"/>
      <c r="E465" s="312"/>
      <c r="F465" s="493" t="s">
        <v>191</v>
      </c>
      <c r="G465" s="494"/>
    </row>
    <row r="466" spans="1:7" ht="30" hidden="1" customHeight="1" outlineLevel="1" x14ac:dyDescent="0.2">
      <c r="A466" s="25" t="s">
        <v>192</v>
      </c>
      <c r="B466" s="310"/>
      <c r="C466" s="311"/>
      <c r="D466" s="311"/>
      <c r="E466" s="312"/>
      <c r="F466" s="493" t="s">
        <v>25</v>
      </c>
      <c r="G466" s="494"/>
    </row>
    <row r="467" spans="1:7" ht="30" hidden="1" customHeight="1" outlineLevel="1" x14ac:dyDescent="0.2">
      <c r="A467" s="25" t="s">
        <v>193</v>
      </c>
      <c r="B467" s="310"/>
      <c r="C467" s="311"/>
      <c r="D467" s="311"/>
      <c r="E467" s="312"/>
      <c r="F467" s="491" t="s">
        <v>194</v>
      </c>
      <c r="G467" s="492"/>
    </row>
    <row r="468" spans="1:7" ht="30" hidden="1" customHeight="1" outlineLevel="1" x14ac:dyDescent="0.2">
      <c r="A468" s="25"/>
      <c r="B468" s="310"/>
      <c r="C468" s="311"/>
      <c r="D468" s="311"/>
      <c r="E468" s="312"/>
      <c r="F468" s="199"/>
      <c r="G468" s="43"/>
    </row>
    <row r="469" spans="1:7" ht="30" hidden="1" customHeight="1" outlineLevel="1" x14ac:dyDescent="0.2">
      <c r="A469" s="19" t="s">
        <v>195</v>
      </c>
      <c r="B469" s="310"/>
      <c r="C469" s="311"/>
      <c r="D469" s="311"/>
      <c r="E469" s="312"/>
      <c r="F469" s="26"/>
      <c r="G469" s="38"/>
    </row>
    <row r="470" spans="1:7" ht="30" hidden="1" customHeight="1" outlineLevel="1" x14ac:dyDescent="0.2">
      <c r="A470" s="8"/>
      <c r="B470" s="310"/>
      <c r="C470" s="311"/>
      <c r="D470" s="311"/>
      <c r="E470" s="312"/>
      <c r="F470" s="16"/>
      <c r="G470" s="43"/>
    </row>
    <row r="471" spans="1:7" ht="30" hidden="1" customHeight="1" outlineLevel="1" x14ac:dyDescent="0.2">
      <c r="A471" s="200" t="s">
        <v>116</v>
      </c>
      <c r="B471" s="310"/>
      <c r="C471" s="311"/>
      <c r="D471" s="311"/>
      <c r="E471" s="312"/>
      <c r="F471" s="16"/>
      <c r="G471" s="43"/>
    </row>
    <row r="472" spans="1:7" ht="30" hidden="1" customHeight="1" outlineLevel="1" x14ac:dyDescent="0.2">
      <c r="A472" s="8"/>
      <c r="B472" s="310"/>
      <c r="C472" s="311"/>
      <c r="D472" s="311"/>
      <c r="E472" s="312"/>
      <c r="F472" s="16"/>
      <c r="G472" s="43"/>
    </row>
    <row r="473" spans="1:7" ht="66" hidden="1" customHeight="1" outlineLevel="1" x14ac:dyDescent="0.2">
      <c r="A473" s="337" t="s">
        <v>836</v>
      </c>
      <c r="B473" s="344"/>
      <c r="C473" s="344"/>
      <c r="D473" s="344"/>
      <c r="E473" s="344"/>
      <c r="F473" s="345"/>
      <c r="G473" s="17"/>
    </row>
    <row r="474" spans="1:7" ht="30" customHeight="1" x14ac:dyDescent="0.2">
      <c r="A474" s="183"/>
      <c r="B474" s="310"/>
      <c r="C474" s="311"/>
      <c r="D474" s="311"/>
      <c r="E474" s="312"/>
      <c r="F474" s="52"/>
      <c r="G474" s="201"/>
    </row>
    <row r="475" spans="1:7" ht="30" customHeight="1" x14ac:dyDescent="0.15">
      <c r="A475" s="341" t="s">
        <v>604</v>
      </c>
      <c r="B475" s="342"/>
      <c r="C475" s="177" t="s">
        <v>442</v>
      </c>
      <c r="D475" s="177" t="s">
        <v>52</v>
      </c>
      <c r="E475" s="301" t="s">
        <v>88</v>
      </c>
      <c r="F475" s="302"/>
      <c r="G475" s="179" t="s">
        <v>25</v>
      </c>
    </row>
    <row r="476" spans="1:7" ht="85.5" customHeight="1" collapsed="1" x14ac:dyDescent="0.15">
      <c r="A476" s="495" t="s">
        <v>903</v>
      </c>
      <c r="B476" s="496"/>
      <c r="C476" s="496"/>
      <c r="D476" s="496"/>
      <c r="E476" s="497"/>
      <c r="F476" s="497"/>
      <c r="G476" s="498"/>
    </row>
    <row r="477" spans="1:7" s="13" customFormat="1" ht="30" hidden="1" customHeight="1" outlineLevel="1" x14ac:dyDescent="0.2">
      <c r="A477" s="5">
        <f>B33</f>
        <v>0</v>
      </c>
      <c r="B477" s="351" t="s">
        <v>568</v>
      </c>
      <c r="C477" s="352"/>
      <c r="D477" s="352"/>
      <c r="E477" s="353"/>
      <c r="F477" s="61" t="s">
        <v>89</v>
      </c>
      <c r="G477" s="32" t="s">
        <v>137</v>
      </c>
    </row>
    <row r="478" spans="1:7" ht="30" hidden="1" customHeight="1" outlineLevel="1" x14ac:dyDescent="0.2">
      <c r="A478" s="8" t="s">
        <v>196</v>
      </c>
      <c r="B478" s="310"/>
      <c r="C478" s="311"/>
      <c r="D478" s="311"/>
      <c r="E478" s="312"/>
      <c r="F478" s="12" t="s">
        <v>25</v>
      </c>
      <c r="G478" s="10">
        <v>0</v>
      </c>
    </row>
    <row r="479" spans="1:7" ht="30" hidden="1" customHeight="1" outlineLevel="1" x14ac:dyDescent="0.2">
      <c r="A479" s="8" t="s">
        <v>93</v>
      </c>
      <c r="B479" s="310"/>
      <c r="C479" s="311"/>
      <c r="D479" s="311"/>
      <c r="E479" s="312"/>
      <c r="F479" s="12" t="s">
        <v>25</v>
      </c>
      <c r="G479" s="10">
        <v>0</v>
      </c>
    </row>
    <row r="480" spans="1:7" ht="30" hidden="1" customHeight="1" outlineLevel="1" x14ac:dyDescent="0.2">
      <c r="A480" s="8"/>
      <c r="B480" s="310"/>
      <c r="C480" s="311"/>
      <c r="D480" s="311"/>
      <c r="E480" s="312"/>
      <c r="F480" s="16"/>
      <c r="G480" s="43"/>
    </row>
    <row r="481" spans="1:7" ht="30" hidden="1" customHeight="1" outlineLevel="1" x14ac:dyDescent="0.2">
      <c r="A481" s="8"/>
      <c r="B481" s="310"/>
      <c r="C481" s="311"/>
      <c r="D481" s="311"/>
      <c r="E481" s="312"/>
      <c r="F481" s="16"/>
      <c r="G481" s="43"/>
    </row>
    <row r="482" spans="1:7" s="13" customFormat="1" ht="30" hidden="1" customHeight="1" outlineLevel="1" x14ac:dyDescent="0.2">
      <c r="A482" s="5" t="str">
        <f>B34</f>
        <v>n/a</v>
      </c>
      <c r="B482" s="310"/>
      <c r="C482" s="311"/>
      <c r="D482" s="311"/>
      <c r="E482" s="312"/>
      <c r="F482" s="6"/>
      <c r="G482" s="32" t="s">
        <v>137</v>
      </c>
    </row>
    <row r="483" spans="1:7" ht="30" hidden="1" customHeight="1" outlineLevel="1" x14ac:dyDescent="0.2">
      <c r="A483" s="8" t="s">
        <v>196</v>
      </c>
      <c r="B483" s="310"/>
      <c r="C483" s="311"/>
      <c r="D483" s="311"/>
      <c r="E483" s="312"/>
      <c r="F483" s="12" t="s">
        <v>25</v>
      </c>
      <c r="G483" s="10">
        <v>0</v>
      </c>
    </row>
    <row r="484" spans="1:7" ht="30" hidden="1" customHeight="1" outlineLevel="1" x14ac:dyDescent="0.2">
      <c r="A484" s="8" t="s">
        <v>93</v>
      </c>
      <c r="B484" s="310"/>
      <c r="C484" s="311"/>
      <c r="D484" s="311"/>
      <c r="E484" s="312"/>
      <c r="F484" s="12" t="s">
        <v>25</v>
      </c>
      <c r="G484" s="10">
        <v>0</v>
      </c>
    </row>
    <row r="485" spans="1:7" ht="30" hidden="1" customHeight="1" outlineLevel="1" x14ac:dyDescent="0.2">
      <c r="A485" s="8"/>
      <c r="B485" s="310"/>
      <c r="C485" s="311"/>
      <c r="D485" s="311"/>
      <c r="E485" s="312"/>
      <c r="F485" s="16"/>
      <c r="G485" s="43"/>
    </row>
    <row r="486" spans="1:7" ht="30" hidden="1" customHeight="1" outlineLevel="1" x14ac:dyDescent="0.2">
      <c r="A486" s="8"/>
      <c r="B486" s="310"/>
      <c r="C486" s="311"/>
      <c r="D486" s="311"/>
      <c r="E486" s="312"/>
      <c r="F486" s="16"/>
      <c r="G486" s="43"/>
    </row>
    <row r="487" spans="1:7" s="13" customFormat="1" ht="30" hidden="1" customHeight="1" outlineLevel="1" x14ac:dyDescent="0.2">
      <c r="A487" s="5" t="str">
        <f>B35</f>
        <v>n/a</v>
      </c>
      <c r="B487" s="310"/>
      <c r="C487" s="311"/>
      <c r="D487" s="311"/>
      <c r="E487" s="312"/>
      <c r="F487" s="6"/>
      <c r="G487" s="32" t="s">
        <v>137</v>
      </c>
    </row>
    <row r="488" spans="1:7" ht="30" hidden="1" customHeight="1" outlineLevel="1" x14ac:dyDescent="0.2">
      <c r="A488" s="8" t="s">
        <v>196</v>
      </c>
      <c r="B488" s="310"/>
      <c r="C488" s="311"/>
      <c r="D488" s="311"/>
      <c r="E488" s="312"/>
      <c r="F488" s="12" t="s">
        <v>25</v>
      </c>
      <c r="G488" s="10">
        <v>0</v>
      </c>
    </row>
    <row r="489" spans="1:7" ht="30" hidden="1" customHeight="1" outlineLevel="1" x14ac:dyDescent="0.2">
      <c r="A489" s="8" t="s">
        <v>93</v>
      </c>
      <c r="B489" s="310"/>
      <c r="C489" s="311"/>
      <c r="D489" s="311"/>
      <c r="E489" s="312"/>
      <c r="F489" s="12" t="s">
        <v>25</v>
      </c>
      <c r="G489" s="10">
        <v>0</v>
      </c>
    </row>
    <row r="490" spans="1:7" ht="30" hidden="1" customHeight="1" outlineLevel="1" x14ac:dyDescent="0.2">
      <c r="A490" s="8"/>
      <c r="B490" s="310"/>
      <c r="C490" s="311"/>
      <c r="D490" s="311"/>
      <c r="E490" s="312"/>
      <c r="F490" s="16"/>
      <c r="G490" s="43"/>
    </row>
    <row r="491" spans="1:7" ht="30" hidden="1" customHeight="1" outlineLevel="1" x14ac:dyDescent="0.2">
      <c r="A491" s="8"/>
      <c r="B491" s="310"/>
      <c r="C491" s="311"/>
      <c r="D491" s="311"/>
      <c r="E491" s="312"/>
      <c r="F491" s="16"/>
      <c r="G491" s="43"/>
    </row>
    <row r="492" spans="1:7" ht="30" hidden="1" customHeight="1" outlineLevel="1" thickBot="1" x14ac:dyDescent="0.25">
      <c r="A492" s="21" t="s">
        <v>114</v>
      </c>
      <c r="B492" s="310"/>
      <c r="C492" s="311"/>
      <c r="D492" s="311"/>
      <c r="E492" s="312"/>
      <c r="F492" s="16"/>
      <c r="G492" s="42">
        <f>SUM(G478,G479,G483,G484,G488,G489)</f>
        <v>0</v>
      </c>
    </row>
    <row r="493" spans="1:7" ht="30" hidden="1" customHeight="1" outlineLevel="1" thickTop="1" x14ac:dyDescent="0.2">
      <c r="A493" s="8"/>
      <c r="B493" s="310"/>
      <c r="C493" s="311"/>
      <c r="D493" s="311"/>
      <c r="E493" s="312"/>
      <c r="F493" s="16"/>
      <c r="G493" s="43"/>
    </row>
    <row r="494" spans="1:7" ht="30" hidden="1" customHeight="1" outlineLevel="1" x14ac:dyDescent="0.2">
      <c r="A494" s="8" t="s">
        <v>197</v>
      </c>
      <c r="B494" s="310"/>
      <c r="C494" s="311"/>
      <c r="D494" s="311"/>
      <c r="E494" s="312"/>
      <c r="F494" s="12" t="s">
        <v>25</v>
      </c>
      <c r="G494" s="10">
        <v>0</v>
      </c>
    </row>
    <row r="495" spans="1:7" ht="30" hidden="1" customHeight="1" outlineLevel="1" x14ac:dyDescent="0.2">
      <c r="A495" s="8" t="s">
        <v>198</v>
      </c>
      <c r="B495" s="310"/>
      <c r="C495" s="311"/>
      <c r="D495" s="311"/>
      <c r="E495" s="312"/>
      <c r="F495" s="12" t="s">
        <v>25</v>
      </c>
      <c r="G495" s="10">
        <v>0</v>
      </c>
    </row>
    <row r="496" spans="1:7" ht="30" hidden="1" customHeight="1" outlineLevel="1" x14ac:dyDescent="0.2">
      <c r="A496" s="8" t="s">
        <v>199</v>
      </c>
      <c r="B496" s="310"/>
      <c r="C496" s="311"/>
      <c r="D496" s="311"/>
      <c r="E496" s="312"/>
      <c r="F496" s="12" t="s">
        <v>25</v>
      </c>
      <c r="G496" s="10">
        <v>0</v>
      </c>
    </row>
    <row r="497" spans="1:7" ht="30" hidden="1" customHeight="1" outlineLevel="1" x14ac:dyDescent="0.2">
      <c r="A497" s="8"/>
      <c r="B497" s="310"/>
      <c r="C497" s="311"/>
      <c r="D497" s="311"/>
      <c r="E497" s="312"/>
      <c r="F497" s="16"/>
      <c r="G497" s="43"/>
    </row>
    <row r="498" spans="1:7" ht="31.5" hidden="1" customHeight="1" outlineLevel="1" x14ac:dyDescent="0.2">
      <c r="A498" s="21" t="s">
        <v>164</v>
      </c>
      <c r="B498" s="310"/>
      <c r="C498" s="311"/>
      <c r="D498" s="311"/>
      <c r="E498" s="312"/>
      <c r="F498" s="16"/>
      <c r="G498" s="43"/>
    </row>
    <row r="499" spans="1:7" ht="30" hidden="1" customHeight="1" outlineLevel="1" x14ac:dyDescent="0.2">
      <c r="A499" s="8" t="s">
        <v>200</v>
      </c>
      <c r="B499" s="310"/>
      <c r="C499" s="311"/>
      <c r="D499" s="311"/>
      <c r="E499" s="312"/>
      <c r="F499" s="12" t="s">
        <v>25</v>
      </c>
      <c r="G499" s="43"/>
    </row>
    <row r="500" spans="1:7" ht="30" hidden="1" customHeight="1" outlineLevel="1" x14ac:dyDescent="0.2">
      <c r="A500" s="8" t="s">
        <v>123</v>
      </c>
      <c r="B500" s="310"/>
      <c r="C500" s="311"/>
      <c r="D500" s="311"/>
      <c r="E500" s="312"/>
      <c r="F500" s="12" t="s">
        <v>25</v>
      </c>
      <c r="G500" s="43"/>
    </row>
    <row r="501" spans="1:7" ht="30" hidden="1" customHeight="1" outlineLevel="1" x14ac:dyDescent="0.2">
      <c r="A501" s="8"/>
      <c r="B501" s="310"/>
      <c r="C501" s="311"/>
      <c r="D501" s="311"/>
      <c r="E501" s="312"/>
      <c r="F501" s="16"/>
      <c r="G501" s="43"/>
    </row>
    <row r="502" spans="1:7" ht="30" hidden="1" customHeight="1" outlineLevel="1" x14ac:dyDescent="0.2">
      <c r="A502" s="499" t="s">
        <v>201</v>
      </c>
      <c r="B502" s="500"/>
      <c r="C502" s="500"/>
      <c r="D502" s="500"/>
      <c r="E502" s="500"/>
      <c r="F502" s="501"/>
      <c r="G502" s="17"/>
    </row>
    <row r="503" spans="1:7" ht="30" hidden="1" customHeight="1" outlineLevel="1" x14ac:dyDescent="0.2">
      <c r="A503" s="8"/>
      <c r="B503" s="310"/>
      <c r="C503" s="311"/>
      <c r="D503" s="311"/>
      <c r="E503" s="312"/>
      <c r="F503" s="9"/>
      <c r="G503" s="17"/>
    </row>
    <row r="504" spans="1:7" ht="30" hidden="1" customHeight="1" outlineLevel="1" x14ac:dyDescent="0.2">
      <c r="A504" s="8" t="s">
        <v>202</v>
      </c>
      <c r="B504" s="310"/>
      <c r="C504" s="311"/>
      <c r="D504" s="311"/>
      <c r="E504" s="312"/>
      <c r="F504" s="9"/>
      <c r="G504" s="17"/>
    </row>
    <row r="505" spans="1:7" ht="30" hidden="1" customHeight="1" outlineLevel="1" x14ac:dyDescent="0.2">
      <c r="A505" s="8"/>
      <c r="B505" s="310"/>
      <c r="C505" s="311"/>
      <c r="D505" s="311"/>
      <c r="E505" s="312"/>
      <c r="F505" s="9"/>
      <c r="G505" s="17"/>
    </row>
    <row r="506" spans="1:7" ht="66" hidden="1" customHeight="1" outlineLevel="1" x14ac:dyDescent="0.2">
      <c r="A506" s="337" t="s">
        <v>446</v>
      </c>
      <c r="B506" s="344"/>
      <c r="C506" s="344"/>
      <c r="D506" s="344"/>
      <c r="E506" s="344"/>
      <c r="F506" s="345"/>
      <c r="G506" s="17"/>
    </row>
    <row r="507" spans="1:7" ht="30" customHeight="1" x14ac:dyDescent="0.2">
      <c r="A507" s="183"/>
      <c r="B507" s="310"/>
      <c r="C507" s="311"/>
      <c r="D507" s="311"/>
      <c r="E507" s="312"/>
      <c r="F507" s="52"/>
      <c r="G507" s="201"/>
    </row>
    <row r="508" spans="1:7" ht="30" customHeight="1" x14ac:dyDescent="0.15">
      <c r="A508" s="187" t="s">
        <v>603</v>
      </c>
      <c r="B508" s="188"/>
      <c r="C508" s="177" t="s">
        <v>442</v>
      </c>
      <c r="D508" s="177" t="s">
        <v>52</v>
      </c>
      <c r="E508" s="301" t="s">
        <v>88</v>
      </c>
      <c r="F508" s="302"/>
      <c r="G508" s="179" t="s">
        <v>25</v>
      </c>
    </row>
    <row r="509" spans="1:7" ht="52.5" customHeight="1" collapsed="1" x14ac:dyDescent="0.15">
      <c r="A509" s="479" t="s">
        <v>854</v>
      </c>
      <c r="B509" s="480"/>
      <c r="C509" s="480"/>
      <c r="D509" s="480"/>
      <c r="E509" s="481"/>
      <c r="F509" s="481"/>
      <c r="G509" s="482"/>
    </row>
    <row r="510" spans="1:7" s="7" customFormat="1" ht="30" hidden="1" customHeight="1" outlineLevel="1" x14ac:dyDescent="0.2">
      <c r="A510" s="5">
        <f>A175</f>
        <v>0</v>
      </c>
      <c r="B510" s="351" t="s">
        <v>568</v>
      </c>
      <c r="C510" s="352"/>
      <c r="D510" s="352"/>
      <c r="E510" s="353"/>
      <c r="F510" s="61" t="s">
        <v>89</v>
      </c>
      <c r="G510" s="32" t="s">
        <v>137</v>
      </c>
    </row>
    <row r="511" spans="1:7" ht="30" hidden="1" customHeight="1" outlineLevel="1" x14ac:dyDescent="0.2">
      <c r="A511" s="8" t="s">
        <v>203</v>
      </c>
      <c r="B511" s="310"/>
      <c r="C511" s="311"/>
      <c r="D511" s="311"/>
      <c r="E511" s="312"/>
      <c r="F511" s="12" t="s">
        <v>25</v>
      </c>
      <c r="G511" s="10">
        <v>0</v>
      </c>
    </row>
    <row r="512" spans="1:7" ht="30" hidden="1" customHeight="1" outlineLevel="1" x14ac:dyDescent="0.2">
      <c r="A512" s="8" t="s">
        <v>488</v>
      </c>
      <c r="B512" s="310"/>
      <c r="C512" s="311"/>
      <c r="D512" s="311"/>
      <c r="E512" s="312"/>
      <c r="F512" s="12" t="s">
        <v>25</v>
      </c>
      <c r="G512" s="10">
        <v>0</v>
      </c>
    </row>
    <row r="513" spans="1:7" ht="30" hidden="1" customHeight="1" outlineLevel="1" x14ac:dyDescent="0.2">
      <c r="A513" s="8" t="s">
        <v>204</v>
      </c>
      <c r="B513" s="310"/>
      <c r="C513" s="311"/>
      <c r="D513" s="311"/>
      <c r="E513" s="312"/>
      <c r="F513" s="12" t="s">
        <v>25</v>
      </c>
      <c r="G513" s="10">
        <v>0</v>
      </c>
    </row>
    <row r="514" spans="1:7" ht="30" hidden="1" customHeight="1" outlineLevel="1" x14ac:dyDescent="0.2">
      <c r="A514" s="8" t="s">
        <v>205</v>
      </c>
      <c r="B514" s="310"/>
      <c r="C514" s="311"/>
      <c r="D514" s="311"/>
      <c r="E514" s="312"/>
      <c r="F514" s="12" t="s">
        <v>25</v>
      </c>
      <c r="G514" s="10">
        <v>0</v>
      </c>
    </row>
    <row r="515" spans="1:7" ht="30" hidden="1" customHeight="1" outlineLevel="1" x14ac:dyDescent="0.2">
      <c r="A515" s="8" t="s">
        <v>206</v>
      </c>
      <c r="B515" s="310"/>
      <c r="C515" s="311"/>
      <c r="D515" s="311"/>
      <c r="E515" s="312"/>
      <c r="F515" s="12" t="s">
        <v>25</v>
      </c>
      <c r="G515" s="10">
        <v>0</v>
      </c>
    </row>
    <row r="516" spans="1:7" ht="30" hidden="1" customHeight="1" outlineLevel="1" x14ac:dyDescent="0.2">
      <c r="A516" s="8" t="s">
        <v>207</v>
      </c>
      <c r="B516" s="310"/>
      <c r="C516" s="311"/>
      <c r="D516" s="311"/>
      <c r="E516" s="312"/>
      <c r="F516" s="12" t="s">
        <v>25</v>
      </c>
      <c r="G516" s="10">
        <v>0</v>
      </c>
    </row>
    <row r="517" spans="1:7" ht="30" hidden="1" customHeight="1" outlineLevel="1" x14ac:dyDescent="0.2">
      <c r="A517" s="8" t="s">
        <v>208</v>
      </c>
      <c r="B517" s="310"/>
      <c r="C517" s="311"/>
      <c r="D517" s="311"/>
      <c r="E517" s="312"/>
      <c r="F517" s="12" t="s">
        <v>25</v>
      </c>
      <c r="G517" s="10">
        <v>0</v>
      </c>
    </row>
    <row r="518" spans="1:7" ht="30" hidden="1" customHeight="1" outlineLevel="1" x14ac:dyDescent="0.2">
      <c r="A518" s="8" t="s">
        <v>209</v>
      </c>
      <c r="B518" s="310"/>
      <c r="C518" s="311"/>
      <c r="D518" s="311"/>
      <c r="E518" s="312"/>
      <c r="F518" s="12" t="s">
        <v>25</v>
      </c>
      <c r="G518" s="10">
        <v>0</v>
      </c>
    </row>
    <row r="519" spans="1:7" ht="45" hidden="1" customHeight="1" outlineLevel="1" x14ac:dyDescent="0.2">
      <c r="A519" s="8" t="s">
        <v>210</v>
      </c>
      <c r="B519" s="310"/>
      <c r="C519" s="311"/>
      <c r="D519" s="311"/>
      <c r="E519" s="312"/>
      <c r="F519" s="12" t="s">
        <v>25</v>
      </c>
      <c r="G519" s="10">
        <v>0</v>
      </c>
    </row>
    <row r="520" spans="1:7" ht="60" hidden="1" customHeight="1" outlineLevel="1" x14ac:dyDescent="0.2">
      <c r="A520" s="8" t="s">
        <v>211</v>
      </c>
      <c r="B520" s="310"/>
      <c r="C520" s="311"/>
      <c r="D520" s="311"/>
      <c r="E520" s="312"/>
      <c r="F520" s="12" t="s">
        <v>25</v>
      </c>
      <c r="G520" s="10">
        <v>0</v>
      </c>
    </row>
    <row r="521" spans="1:7" ht="30" hidden="1" customHeight="1" outlineLevel="1" x14ac:dyDescent="0.2">
      <c r="A521" s="8" t="s">
        <v>93</v>
      </c>
      <c r="B521" s="310"/>
      <c r="C521" s="311"/>
      <c r="D521" s="311"/>
      <c r="E521" s="312"/>
      <c r="F521" s="12" t="s">
        <v>25</v>
      </c>
      <c r="G521" s="10">
        <v>0</v>
      </c>
    </row>
    <row r="522" spans="1:7" ht="30" hidden="1" customHeight="1" outlineLevel="1" x14ac:dyDescent="0.2">
      <c r="A522" s="21" t="s">
        <v>114</v>
      </c>
      <c r="B522" s="310"/>
      <c r="C522" s="311"/>
      <c r="D522" s="311"/>
      <c r="E522" s="312"/>
      <c r="F522" s="12"/>
      <c r="G522" s="10"/>
    </row>
    <row r="523" spans="1:7" ht="30" hidden="1" customHeight="1" outlineLevel="1" x14ac:dyDescent="0.2">
      <c r="A523" s="8"/>
      <c r="B523" s="310"/>
      <c r="C523" s="311"/>
      <c r="D523" s="311"/>
      <c r="E523" s="312"/>
      <c r="F523" s="9"/>
      <c r="G523" s="17"/>
    </row>
    <row r="524" spans="1:7" ht="30" hidden="1" customHeight="1" outlineLevel="1" x14ac:dyDescent="0.2">
      <c r="A524" s="37" t="s">
        <v>212</v>
      </c>
      <c r="B524" s="502"/>
      <c r="C524" s="502"/>
      <c r="D524" s="502"/>
      <c r="E524" s="502"/>
      <c r="F524" s="502"/>
      <c r="G524" s="17"/>
    </row>
    <row r="525" spans="1:7" ht="30" hidden="1" customHeight="1" outlineLevel="1" x14ac:dyDescent="0.2">
      <c r="A525" s="37" t="s">
        <v>816</v>
      </c>
      <c r="B525" s="502"/>
      <c r="C525" s="502"/>
      <c r="D525" s="502"/>
      <c r="E525" s="502"/>
      <c r="F525" s="502"/>
      <c r="G525" s="17"/>
    </row>
    <row r="526" spans="1:7" ht="30" hidden="1" customHeight="1" outlineLevel="1" x14ac:dyDescent="0.2">
      <c r="A526" s="202"/>
      <c r="B526" s="310"/>
      <c r="C526" s="311"/>
      <c r="D526" s="311"/>
      <c r="E526" s="312"/>
      <c r="F526" s="203"/>
      <c r="G526" s="17"/>
    </row>
    <row r="527" spans="1:7" ht="30" hidden="1" customHeight="1" outlineLevel="1" x14ac:dyDescent="0.2">
      <c r="A527" s="8" t="s">
        <v>116</v>
      </c>
      <c r="B527" s="310"/>
      <c r="C527" s="311"/>
      <c r="D527" s="311"/>
      <c r="E527" s="312"/>
      <c r="F527" s="9"/>
      <c r="G527" s="17"/>
    </row>
    <row r="528" spans="1:7" ht="30" hidden="1" customHeight="1" outlineLevel="1" x14ac:dyDescent="0.2">
      <c r="A528" s="8"/>
      <c r="B528" s="310"/>
      <c r="C528" s="311"/>
      <c r="D528" s="311"/>
      <c r="E528" s="312"/>
      <c r="F528" s="9"/>
      <c r="G528" s="17"/>
    </row>
    <row r="529" spans="1:7" ht="66" hidden="1" customHeight="1" outlineLevel="1" x14ac:dyDescent="0.2">
      <c r="A529" s="337" t="s">
        <v>836</v>
      </c>
      <c r="B529" s="344"/>
      <c r="C529" s="344"/>
      <c r="D529" s="344"/>
      <c r="E529" s="344"/>
      <c r="F529" s="345"/>
      <c r="G529" s="17"/>
    </row>
    <row r="530" spans="1:7" ht="30" customHeight="1" x14ac:dyDescent="0.2">
      <c r="A530" s="183"/>
      <c r="B530" s="310"/>
      <c r="C530" s="311"/>
      <c r="D530" s="311"/>
      <c r="E530" s="312"/>
      <c r="F530" s="52"/>
      <c r="G530" s="201"/>
    </row>
    <row r="531" spans="1:7" ht="30" customHeight="1" x14ac:dyDescent="0.15">
      <c r="A531" s="341" t="s">
        <v>602</v>
      </c>
      <c r="B531" s="343"/>
      <c r="C531" s="177" t="s">
        <v>442</v>
      </c>
      <c r="D531" s="177" t="s">
        <v>52</v>
      </c>
      <c r="E531" s="301" t="s">
        <v>88</v>
      </c>
      <c r="F531" s="302"/>
      <c r="G531" s="179" t="s">
        <v>25</v>
      </c>
    </row>
    <row r="532" spans="1:7" ht="96.75" customHeight="1" collapsed="1" x14ac:dyDescent="0.15">
      <c r="A532" s="347" t="s">
        <v>454</v>
      </c>
      <c r="B532" s="348"/>
      <c r="C532" s="348"/>
      <c r="D532" s="348"/>
      <c r="E532" s="349"/>
      <c r="F532" s="349"/>
      <c r="G532" s="350"/>
    </row>
    <row r="533" spans="1:7" s="7" customFormat="1" ht="30" hidden="1" customHeight="1" outlineLevel="1" x14ac:dyDescent="0.2">
      <c r="A533" s="27"/>
      <c r="B533" s="351" t="s">
        <v>568</v>
      </c>
      <c r="C533" s="352"/>
      <c r="D533" s="352"/>
      <c r="E533" s="353"/>
      <c r="F533" s="61" t="s">
        <v>89</v>
      </c>
      <c r="G533" s="32" t="s">
        <v>137</v>
      </c>
    </row>
    <row r="534" spans="1:7" ht="30" hidden="1" customHeight="1" outlineLevel="1" x14ac:dyDescent="0.2">
      <c r="A534" s="8" t="s">
        <v>213</v>
      </c>
      <c r="B534" s="310"/>
      <c r="C534" s="311"/>
      <c r="D534" s="311"/>
      <c r="E534" s="312"/>
      <c r="F534" s="12"/>
      <c r="G534" s="10">
        <v>0</v>
      </c>
    </row>
    <row r="535" spans="1:7" s="205" customFormat="1" ht="30" hidden="1" customHeight="1" outlineLevel="1" x14ac:dyDescent="0.2">
      <c r="A535" s="37" t="s">
        <v>214</v>
      </c>
      <c r="B535" s="310"/>
      <c r="C535" s="311"/>
      <c r="D535" s="311"/>
      <c r="E535" s="312"/>
      <c r="F535" s="204"/>
      <c r="G535" s="10">
        <v>0</v>
      </c>
    </row>
    <row r="536" spans="1:7" ht="30" hidden="1" customHeight="1" outlineLevel="1" x14ac:dyDescent="0.2">
      <c r="A536" s="8" t="s">
        <v>215</v>
      </c>
      <c r="B536" s="310"/>
      <c r="C536" s="311"/>
      <c r="D536" s="311"/>
      <c r="E536" s="312"/>
      <c r="F536" s="12" t="s">
        <v>25</v>
      </c>
      <c r="G536" s="10"/>
    </row>
    <row r="537" spans="1:7" ht="30" hidden="1" customHeight="1" outlineLevel="1" x14ac:dyDescent="0.2">
      <c r="A537" s="8" t="s">
        <v>216</v>
      </c>
      <c r="B537" s="310"/>
      <c r="C537" s="311"/>
      <c r="D537" s="311"/>
      <c r="E537" s="312"/>
      <c r="F537" s="12" t="s">
        <v>25</v>
      </c>
      <c r="G537" s="10"/>
    </row>
    <row r="538" spans="1:7" ht="30" hidden="1" customHeight="1" outlineLevel="1" x14ac:dyDescent="0.2">
      <c r="A538" s="8" t="s">
        <v>217</v>
      </c>
      <c r="B538" s="310"/>
      <c r="C538" s="311"/>
      <c r="D538" s="311"/>
      <c r="E538" s="312"/>
      <c r="F538" s="12"/>
      <c r="G538" s="10"/>
    </row>
    <row r="539" spans="1:7" ht="30" hidden="1" customHeight="1" outlineLevel="1" x14ac:dyDescent="0.2">
      <c r="A539" s="8" t="s">
        <v>218</v>
      </c>
      <c r="B539" s="310"/>
      <c r="C539" s="311"/>
      <c r="D539" s="311"/>
      <c r="E539" s="312"/>
      <c r="F539" s="12" t="s">
        <v>25</v>
      </c>
      <c r="G539" s="10"/>
    </row>
    <row r="540" spans="1:7" ht="30" hidden="1" customHeight="1" outlineLevel="1" x14ac:dyDescent="0.2">
      <c r="A540" s="8" t="s">
        <v>219</v>
      </c>
      <c r="B540" s="310"/>
      <c r="C540" s="311"/>
      <c r="D540" s="311"/>
      <c r="E540" s="312"/>
      <c r="F540" s="12" t="s">
        <v>25</v>
      </c>
      <c r="G540" s="10">
        <v>0</v>
      </c>
    </row>
    <row r="541" spans="1:7" ht="30" hidden="1" customHeight="1" outlineLevel="1" x14ac:dyDescent="0.2">
      <c r="A541" s="8" t="s">
        <v>93</v>
      </c>
      <c r="B541" s="310"/>
      <c r="C541" s="311"/>
      <c r="D541" s="311"/>
      <c r="E541" s="312"/>
      <c r="F541" s="12"/>
      <c r="G541" s="10">
        <v>0</v>
      </c>
    </row>
    <row r="542" spans="1:7" ht="30" hidden="1" customHeight="1" outlineLevel="1" x14ac:dyDescent="0.2">
      <c r="A542" s="24"/>
      <c r="B542" s="310"/>
      <c r="C542" s="311"/>
      <c r="D542" s="311"/>
      <c r="E542" s="312"/>
      <c r="F542" s="16"/>
      <c r="G542" s="43"/>
    </row>
    <row r="543" spans="1:7" ht="30" hidden="1" customHeight="1" outlineLevel="1" x14ac:dyDescent="0.2">
      <c r="A543" s="21" t="s">
        <v>164</v>
      </c>
      <c r="B543" s="310"/>
      <c r="C543" s="311"/>
      <c r="D543" s="311"/>
      <c r="E543" s="312"/>
      <c r="F543" s="16"/>
      <c r="G543" s="43"/>
    </row>
    <row r="544" spans="1:7" ht="30" hidden="1" customHeight="1" outlineLevel="1" x14ac:dyDescent="0.2">
      <c r="A544" s="8" t="s">
        <v>108</v>
      </c>
      <c r="B544" s="310"/>
      <c r="C544" s="311"/>
      <c r="D544" s="311"/>
      <c r="E544" s="312"/>
      <c r="F544" s="12" t="s">
        <v>25</v>
      </c>
      <c r="G544" s="10">
        <v>0</v>
      </c>
    </row>
    <row r="545" spans="1:7" ht="30" hidden="1" customHeight="1" outlineLevel="1" x14ac:dyDescent="0.2">
      <c r="A545" s="8" t="s">
        <v>110</v>
      </c>
      <c r="B545" s="310"/>
      <c r="C545" s="311"/>
      <c r="D545" s="311"/>
      <c r="E545" s="312"/>
      <c r="F545" s="12" t="s">
        <v>25</v>
      </c>
      <c r="G545" s="10">
        <v>0</v>
      </c>
    </row>
    <row r="546" spans="1:7" ht="30" hidden="1" customHeight="1" outlineLevel="1" x14ac:dyDescent="0.2">
      <c r="A546" s="8" t="s">
        <v>220</v>
      </c>
      <c r="B546" s="310"/>
      <c r="C546" s="311"/>
      <c r="D546" s="311"/>
      <c r="E546" s="312"/>
      <c r="F546" s="12" t="s">
        <v>25</v>
      </c>
      <c r="G546" s="10">
        <v>0</v>
      </c>
    </row>
    <row r="547" spans="1:7" ht="30" hidden="1" customHeight="1" outlineLevel="1" x14ac:dyDescent="0.2">
      <c r="A547" s="24"/>
      <c r="B547" s="310"/>
      <c r="C547" s="311"/>
      <c r="D547" s="311"/>
      <c r="E547" s="312"/>
      <c r="F547" s="16"/>
      <c r="G547" s="43"/>
    </row>
    <row r="548" spans="1:7" ht="30" hidden="1" customHeight="1" outlineLevel="1" x14ac:dyDescent="0.2">
      <c r="A548" s="24"/>
      <c r="B548" s="310"/>
      <c r="C548" s="311"/>
      <c r="D548" s="311"/>
      <c r="E548" s="312"/>
      <c r="F548" s="16"/>
      <c r="G548" s="43"/>
    </row>
    <row r="549" spans="1:7" ht="30" hidden="1" customHeight="1" outlineLevel="1" x14ac:dyDescent="0.2">
      <c r="A549" s="28" t="s">
        <v>221</v>
      </c>
      <c r="B549" s="502" t="s">
        <v>42</v>
      </c>
      <c r="C549" s="502"/>
      <c r="D549" s="502"/>
      <c r="E549" s="502"/>
      <c r="F549" s="502"/>
      <c r="G549" s="206"/>
    </row>
    <row r="550" spans="1:7" ht="30" hidden="1" customHeight="1" outlineLevel="1" x14ac:dyDescent="0.2">
      <c r="A550" s="28" t="s">
        <v>222</v>
      </c>
      <c r="B550" s="502" t="s">
        <v>42</v>
      </c>
      <c r="C550" s="502"/>
      <c r="D550" s="502"/>
      <c r="E550" s="502"/>
      <c r="F550" s="502"/>
      <c r="G550" s="206"/>
    </row>
    <row r="551" spans="1:7" ht="30" hidden="1" customHeight="1" outlineLevel="1" x14ac:dyDescent="0.2">
      <c r="A551" s="28" t="s">
        <v>223</v>
      </c>
      <c r="B551" s="502" t="s">
        <v>42</v>
      </c>
      <c r="C551" s="502"/>
      <c r="D551" s="502"/>
      <c r="E551" s="502"/>
      <c r="F551" s="502"/>
      <c r="G551" s="206"/>
    </row>
    <row r="552" spans="1:7" ht="30" hidden="1" customHeight="1" outlineLevel="1" x14ac:dyDescent="0.2">
      <c r="A552" s="28" t="s">
        <v>224</v>
      </c>
      <c r="B552" s="502"/>
      <c r="C552" s="502"/>
      <c r="D552" s="502"/>
      <c r="E552" s="502"/>
      <c r="F552" s="502"/>
      <c r="G552" s="206"/>
    </row>
    <row r="553" spans="1:7" ht="30" hidden="1" customHeight="1" outlineLevel="1" x14ac:dyDescent="0.2">
      <c r="A553" s="24"/>
      <c r="B553" s="489"/>
      <c r="C553" s="489"/>
      <c r="D553" s="489"/>
      <c r="E553" s="489"/>
      <c r="F553" s="207"/>
      <c r="G553" s="206"/>
    </row>
    <row r="554" spans="1:7" ht="30" hidden="1" customHeight="1" outlineLevel="1" x14ac:dyDescent="0.2">
      <c r="A554" s="354" t="s">
        <v>135</v>
      </c>
      <c r="B554" s="335"/>
      <c r="C554" s="335"/>
      <c r="D554" s="335"/>
      <c r="E554" s="335"/>
      <c r="F554" s="336"/>
      <c r="G554" s="206"/>
    </row>
    <row r="555" spans="1:7" ht="30" hidden="1" customHeight="1" outlineLevel="1" x14ac:dyDescent="0.2">
      <c r="A555" s="324" t="s">
        <v>225</v>
      </c>
      <c r="B555" s="325"/>
      <c r="C555" s="325"/>
      <c r="D555" s="325"/>
      <c r="E555" s="325"/>
      <c r="F555" s="326"/>
      <c r="G555" s="206"/>
    </row>
    <row r="556" spans="1:7" ht="30" hidden="1" customHeight="1" outlineLevel="1" x14ac:dyDescent="0.2">
      <c r="A556" s="324" t="s">
        <v>226</v>
      </c>
      <c r="B556" s="325"/>
      <c r="C556" s="325"/>
      <c r="D556" s="325"/>
      <c r="E556" s="325"/>
      <c r="F556" s="326"/>
      <c r="G556" s="206"/>
    </row>
    <row r="557" spans="1:7" ht="30" hidden="1" customHeight="1" outlineLevel="1" x14ac:dyDescent="0.2">
      <c r="A557" s="340"/>
      <c r="B557" s="311"/>
      <c r="C557" s="311"/>
      <c r="D557" s="311"/>
      <c r="E557" s="311"/>
      <c r="F557" s="312"/>
      <c r="G557" s="17"/>
    </row>
    <row r="558" spans="1:7" ht="66" hidden="1" customHeight="1" outlineLevel="1" x14ac:dyDescent="0.2">
      <c r="A558" s="337" t="s">
        <v>836</v>
      </c>
      <c r="B558" s="344"/>
      <c r="C558" s="344"/>
      <c r="D558" s="344"/>
      <c r="E558" s="344"/>
      <c r="F558" s="345"/>
      <c r="G558" s="17"/>
    </row>
    <row r="559" spans="1:7" ht="30" customHeight="1" x14ac:dyDescent="0.2">
      <c r="A559" s="183"/>
      <c r="B559" s="310"/>
      <c r="C559" s="311"/>
      <c r="D559" s="311"/>
      <c r="E559" s="312"/>
      <c r="F559" s="52"/>
      <c r="G559" s="201"/>
    </row>
    <row r="560" spans="1:7" ht="30" customHeight="1" x14ac:dyDescent="0.15">
      <c r="A560" s="341" t="s">
        <v>601</v>
      </c>
      <c r="B560" s="342"/>
      <c r="C560" s="177" t="s">
        <v>442</v>
      </c>
      <c r="D560" s="177" t="s">
        <v>52</v>
      </c>
      <c r="E560" s="301" t="s">
        <v>88</v>
      </c>
      <c r="F560" s="302"/>
      <c r="G560" s="179" t="s">
        <v>25</v>
      </c>
    </row>
    <row r="561" spans="1:7" ht="63.75" customHeight="1" collapsed="1" x14ac:dyDescent="0.15">
      <c r="A561" s="347" t="s">
        <v>904</v>
      </c>
      <c r="B561" s="348"/>
      <c r="C561" s="348"/>
      <c r="D561" s="348"/>
      <c r="E561" s="349"/>
      <c r="F561" s="349"/>
      <c r="G561" s="350"/>
    </row>
    <row r="562" spans="1:7" s="7" customFormat="1" ht="30" hidden="1" customHeight="1" outlineLevel="1" x14ac:dyDescent="0.2">
      <c r="A562" s="29" t="s">
        <v>855</v>
      </c>
      <c r="B562" s="351" t="s">
        <v>568</v>
      </c>
      <c r="C562" s="352"/>
      <c r="D562" s="352"/>
      <c r="E562" s="353"/>
      <c r="F562" s="61" t="s">
        <v>89</v>
      </c>
      <c r="G562" s="45" t="s">
        <v>137</v>
      </c>
    </row>
    <row r="563" spans="1:7" ht="30" hidden="1" customHeight="1" outlineLevel="1" x14ac:dyDescent="0.2">
      <c r="A563" s="14"/>
      <c r="B563" s="310"/>
      <c r="C563" s="311"/>
      <c r="D563" s="311"/>
      <c r="E563" s="312"/>
      <c r="F563" s="12"/>
      <c r="G563" s="10">
        <v>0</v>
      </c>
    </row>
    <row r="564" spans="1:7" ht="30" hidden="1" customHeight="1" outlineLevel="1" x14ac:dyDescent="0.2">
      <c r="A564" s="14"/>
      <c r="B564" s="310"/>
      <c r="C564" s="311"/>
      <c r="D564" s="311"/>
      <c r="E564" s="312"/>
      <c r="F564" s="12"/>
      <c r="G564" s="10">
        <v>0</v>
      </c>
    </row>
    <row r="565" spans="1:7" ht="30" hidden="1" customHeight="1" outlineLevel="1" x14ac:dyDescent="0.2">
      <c r="A565" s="14"/>
      <c r="B565" s="310"/>
      <c r="C565" s="311"/>
      <c r="D565" s="311"/>
      <c r="E565" s="312"/>
      <c r="F565" s="12"/>
      <c r="G565" s="10">
        <v>0</v>
      </c>
    </row>
    <row r="566" spans="1:7" ht="30" hidden="1" customHeight="1" outlineLevel="1" x14ac:dyDescent="0.2">
      <c r="A566" s="14"/>
      <c r="B566" s="310"/>
      <c r="C566" s="311"/>
      <c r="D566" s="311"/>
      <c r="E566" s="312"/>
      <c r="F566" s="12"/>
      <c r="G566" s="10">
        <v>0</v>
      </c>
    </row>
    <row r="567" spans="1:7" ht="30" hidden="1" customHeight="1" outlineLevel="1" x14ac:dyDescent="0.2">
      <c r="A567" s="14"/>
      <c r="B567" s="310"/>
      <c r="C567" s="311"/>
      <c r="D567" s="311"/>
      <c r="E567" s="312"/>
      <c r="F567" s="12"/>
      <c r="G567" s="10">
        <v>0</v>
      </c>
    </row>
    <row r="568" spans="1:7" ht="30" hidden="1" customHeight="1" outlineLevel="1" x14ac:dyDescent="0.2">
      <c r="A568" s="14"/>
      <c r="B568" s="310"/>
      <c r="C568" s="311"/>
      <c r="D568" s="311"/>
      <c r="E568" s="312"/>
      <c r="F568" s="12"/>
      <c r="G568" s="10">
        <v>0</v>
      </c>
    </row>
    <row r="569" spans="1:7" ht="30" hidden="1" customHeight="1" outlineLevel="1" x14ac:dyDescent="0.2">
      <c r="A569" s="14"/>
      <c r="B569" s="310"/>
      <c r="C569" s="311"/>
      <c r="D569" s="311"/>
      <c r="E569" s="312"/>
      <c r="F569" s="12"/>
      <c r="G569" s="10">
        <v>0</v>
      </c>
    </row>
    <row r="570" spans="1:7" ht="30" hidden="1" customHeight="1" outlineLevel="1" x14ac:dyDescent="0.2">
      <c r="A570" s="14"/>
      <c r="B570" s="310"/>
      <c r="C570" s="311"/>
      <c r="D570" s="311"/>
      <c r="E570" s="312"/>
      <c r="F570" s="12"/>
      <c r="G570" s="10">
        <v>0</v>
      </c>
    </row>
    <row r="571" spans="1:7" ht="30" hidden="1" customHeight="1" outlineLevel="1" x14ac:dyDescent="0.2">
      <c r="A571" s="14"/>
      <c r="B571" s="310"/>
      <c r="C571" s="311"/>
      <c r="D571" s="311"/>
      <c r="E571" s="312"/>
      <c r="F571" s="12"/>
      <c r="G571" s="10">
        <v>0</v>
      </c>
    </row>
    <row r="572" spans="1:7" ht="30" hidden="1" customHeight="1" outlineLevel="1" x14ac:dyDescent="0.2">
      <c r="A572" s="14"/>
      <c r="B572" s="310"/>
      <c r="C572" s="311"/>
      <c r="D572" s="311"/>
      <c r="E572" s="312"/>
      <c r="F572" s="12"/>
      <c r="G572" s="10">
        <v>0</v>
      </c>
    </row>
    <row r="573" spans="1:7" ht="30" hidden="1" customHeight="1" outlineLevel="1" x14ac:dyDescent="0.2">
      <c r="A573" s="8"/>
      <c r="B573" s="310"/>
      <c r="C573" s="311"/>
      <c r="D573" s="311"/>
      <c r="E573" s="312"/>
      <c r="F573" s="12"/>
      <c r="G573" s="10">
        <v>0</v>
      </c>
    </row>
    <row r="574" spans="1:7" ht="30" hidden="1" customHeight="1" outlineLevel="1" thickBot="1" x14ac:dyDescent="0.25">
      <c r="A574" s="8"/>
      <c r="B574" s="310"/>
      <c r="C574" s="311"/>
      <c r="D574" s="311"/>
      <c r="E574" s="312"/>
      <c r="F574" s="16"/>
      <c r="G574" s="208">
        <f>SUBTOTAL(9,G563:G573)</f>
        <v>0</v>
      </c>
    </row>
    <row r="575" spans="1:7" ht="30" hidden="1" customHeight="1" outlineLevel="1" thickTop="1" x14ac:dyDescent="0.2">
      <c r="A575" s="21" t="s">
        <v>164</v>
      </c>
      <c r="B575" s="310"/>
      <c r="C575" s="311"/>
      <c r="D575" s="311"/>
      <c r="E575" s="312"/>
      <c r="F575" s="61" t="s">
        <v>89</v>
      </c>
      <c r="G575" s="43"/>
    </row>
    <row r="576" spans="1:7" ht="30" hidden="1" customHeight="1" outlineLevel="1" x14ac:dyDescent="0.2">
      <c r="A576" s="8" t="s">
        <v>93</v>
      </c>
      <c r="B576" s="310"/>
      <c r="C576" s="311"/>
      <c r="D576" s="311"/>
      <c r="E576" s="312"/>
      <c r="F576" s="12" t="s">
        <v>52</v>
      </c>
      <c r="G576" s="10">
        <v>0</v>
      </c>
    </row>
    <row r="577" spans="1:7" ht="30" hidden="1" customHeight="1" outlineLevel="1" x14ac:dyDescent="0.2">
      <c r="A577" s="8" t="s">
        <v>227</v>
      </c>
      <c r="B577" s="310"/>
      <c r="C577" s="311"/>
      <c r="D577" s="311"/>
      <c r="E577" s="312"/>
      <c r="F577" s="12" t="s">
        <v>25</v>
      </c>
      <c r="G577" s="10">
        <v>0</v>
      </c>
    </row>
    <row r="578" spans="1:7" ht="30" hidden="1" customHeight="1" outlineLevel="1" x14ac:dyDescent="0.2">
      <c r="A578" s="8" t="s">
        <v>228</v>
      </c>
      <c r="B578" s="310"/>
      <c r="C578" s="311"/>
      <c r="D578" s="311"/>
      <c r="E578" s="312"/>
      <c r="F578" s="12" t="s">
        <v>52</v>
      </c>
      <c r="G578" s="10">
        <f>G574</f>
        <v>0</v>
      </c>
    </row>
    <row r="579" spans="1:7" ht="30" hidden="1" customHeight="1" outlineLevel="1" x14ac:dyDescent="0.2">
      <c r="A579" s="8" t="s">
        <v>229</v>
      </c>
      <c r="B579" s="310"/>
      <c r="C579" s="311"/>
      <c r="D579" s="311"/>
      <c r="E579" s="312"/>
      <c r="F579" s="12" t="s">
        <v>25</v>
      </c>
      <c r="G579" s="10">
        <v>0</v>
      </c>
    </row>
    <row r="580" spans="1:7" ht="30" hidden="1" customHeight="1" outlineLevel="1" x14ac:dyDescent="0.2">
      <c r="A580" s="8" t="s">
        <v>920</v>
      </c>
      <c r="B580" s="310"/>
      <c r="C580" s="311"/>
      <c r="D580" s="311"/>
      <c r="E580" s="312"/>
      <c r="F580" s="12" t="s">
        <v>25</v>
      </c>
      <c r="G580" s="10"/>
    </row>
    <row r="581" spans="1:7" ht="30" hidden="1" customHeight="1" outlineLevel="1" x14ac:dyDescent="0.2">
      <c r="A581" s="8" t="s">
        <v>230</v>
      </c>
      <c r="B581" s="310"/>
      <c r="C581" s="311"/>
      <c r="D581" s="311"/>
      <c r="E581" s="312"/>
      <c r="F581" s="12" t="s">
        <v>25</v>
      </c>
      <c r="G581" s="10">
        <f>G574</f>
        <v>0</v>
      </c>
    </row>
    <row r="582" spans="1:7" ht="30" hidden="1" customHeight="1" outlineLevel="1" x14ac:dyDescent="0.2">
      <c r="A582" s="8" t="s">
        <v>231</v>
      </c>
      <c r="B582" s="310"/>
      <c r="C582" s="311"/>
      <c r="D582" s="311"/>
      <c r="E582" s="312"/>
      <c r="F582" s="12" t="s">
        <v>25</v>
      </c>
      <c r="G582" s="10">
        <v>0</v>
      </c>
    </row>
    <row r="583" spans="1:7" ht="30" hidden="1" customHeight="1" outlineLevel="1" x14ac:dyDescent="0.2">
      <c r="A583" s="8"/>
      <c r="B583" s="310"/>
      <c r="C583" s="311"/>
      <c r="D583" s="311"/>
      <c r="E583" s="312"/>
      <c r="F583" s="12"/>
      <c r="G583" s="10"/>
    </row>
    <row r="584" spans="1:7" ht="30" hidden="1" customHeight="1" outlineLevel="1" x14ac:dyDescent="0.2">
      <c r="A584" s="21" t="s">
        <v>440</v>
      </c>
      <c r="B584" s="310"/>
      <c r="C584" s="311"/>
      <c r="D584" s="311"/>
      <c r="E584" s="312"/>
      <c r="F584" s="12" t="s">
        <v>52</v>
      </c>
      <c r="G584" s="10"/>
    </row>
    <row r="585" spans="1:7" ht="30" hidden="1" customHeight="1" outlineLevel="1" x14ac:dyDescent="0.2">
      <c r="A585" s="8" t="s">
        <v>880</v>
      </c>
      <c r="B585" s="310"/>
      <c r="C585" s="311"/>
      <c r="D585" s="311"/>
      <c r="E585" s="312"/>
      <c r="F585" s="16"/>
      <c r="G585" s="43"/>
    </row>
    <row r="586" spans="1:7" ht="30" hidden="1" customHeight="1" outlineLevel="1" x14ac:dyDescent="0.2">
      <c r="A586" s="340"/>
      <c r="B586" s="311"/>
      <c r="C586" s="311"/>
      <c r="D586" s="311"/>
      <c r="E586" s="311"/>
      <c r="F586" s="312"/>
      <c r="G586" s="43"/>
    </row>
    <row r="587" spans="1:7" ht="66" hidden="1" customHeight="1" outlineLevel="1" x14ac:dyDescent="0.2">
      <c r="A587" s="337" t="s">
        <v>446</v>
      </c>
      <c r="B587" s="344"/>
      <c r="C587" s="344"/>
      <c r="D587" s="344"/>
      <c r="E587" s="344"/>
      <c r="F587" s="345"/>
      <c r="G587" s="17"/>
    </row>
    <row r="588" spans="1:7" ht="30" customHeight="1" x14ac:dyDescent="0.2">
      <c r="A588" s="183"/>
      <c r="B588" s="310"/>
      <c r="C588" s="311"/>
      <c r="D588" s="311"/>
      <c r="E588" s="312"/>
      <c r="F588" s="52"/>
      <c r="G588" s="201"/>
    </row>
    <row r="589" spans="1:7" ht="30" customHeight="1" x14ac:dyDescent="0.15">
      <c r="A589" s="341" t="s">
        <v>600</v>
      </c>
      <c r="B589" s="343"/>
      <c r="C589" s="177" t="s">
        <v>442</v>
      </c>
      <c r="D589" s="177" t="s">
        <v>52</v>
      </c>
      <c r="E589" s="301" t="s">
        <v>88</v>
      </c>
      <c r="F589" s="302"/>
      <c r="G589" s="179" t="s">
        <v>25</v>
      </c>
    </row>
    <row r="590" spans="1:7" ht="35.25" customHeight="1" collapsed="1" x14ac:dyDescent="0.15">
      <c r="A590" s="347" t="s">
        <v>232</v>
      </c>
      <c r="B590" s="348"/>
      <c r="C590" s="348"/>
      <c r="D590" s="348"/>
      <c r="E590" s="349"/>
      <c r="F590" s="349"/>
      <c r="G590" s="350"/>
    </row>
    <row r="591" spans="1:7" s="7" customFormat="1" ht="30" hidden="1" customHeight="1" outlineLevel="1" x14ac:dyDescent="0.2">
      <c r="A591" s="5">
        <f>A175</f>
        <v>0</v>
      </c>
      <c r="B591" s="351" t="s">
        <v>568</v>
      </c>
      <c r="C591" s="352"/>
      <c r="D591" s="352"/>
      <c r="E591" s="353"/>
      <c r="F591" s="61" t="s">
        <v>89</v>
      </c>
      <c r="G591" s="32" t="s">
        <v>137</v>
      </c>
    </row>
    <row r="592" spans="1:7" ht="30" hidden="1" customHeight="1" outlineLevel="1" x14ac:dyDescent="0.2">
      <c r="A592" s="14" t="s">
        <v>233</v>
      </c>
      <c r="B592" s="310"/>
      <c r="C592" s="311"/>
      <c r="D592" s="311"/>
      <c r="E592" s="312"/>
      <c r="F592" s="12" t="s">
        <v>25</v>
      </c>
      <c r="G592" s="10">
        <v>0</v>
      </c>
    </row>
    <row r="593" spans="1:7" ht="30" hidden="1" customHeight="1" outlineLevel="1" x14ac:dyDescent="0.2">
      <c r="A593" s="8" t="s">
        <v>234</v>
      </c>
      <c r="B593" s="310"/>
      <c r="C593" s="311"/>
      <c r="D593" s="311"/>
      <c r="E593" s="312"/>
      <c r="F593" s="12" t="s">
        <v>25</v>
      </c>
      <c r="G593" s="10">
        <v>0</v>
      </c>
    </row>
    <row r="594" spans="1:7" ht="30" hidden="1" customHeight="1" outlineLevel="1" x14ac:dyDescent="0.2">
      <c r="A594" s="8" t="s">
        <v>93</v>
      </c>
      <c r="B594" s="310"/>
      <c r="C594" s="311"/>
      <c r="D594" s="311"/>
      <c r="E594" s="312"/>
      <c r="F594" s="12" t="s">
        <v>25</v>
      </c>
      <c r="G594" s="10">
        <v>0</v>
      </c>
    </row>
    <row r="595" spans="1:7" ht="30" hidden="1" customHeight="1" outlineLevel="1" x14ac:dyDescent="0.2">
      <c r="A595" s="8"/>
      <c r="B595" s="310"/>
      <c r="C595" s="311"/>
      <c r="D595" s="311"/>
      <c r="E595" s="312"/>
      <c r="F595" s="12"/>
      <c r="G595" s="10"/>
    </row>
    <row r="596" spans="1:7" ht="30" hidden="1" customHeight="1" outlineLevel="1" x14ac:dyDescent="0.2">
      <c r="A596" s="8"/>
      <c r="B596" s="310"/>
      <c r="C596" s="311"/>
      <c r="D596" s="311"/>
      <c r="E596" s="312"/>
      <c r="F596" s="12"/>
      <c r="G596" s="10"/>
    </row>
    <row r="597" spans="1:7" s="7" customFormat="1" ht="30" hidden="1" customHeight="1" outlineLevel="1" x14ac:dyDescent="0.2">
      <c r="A597" s="5" t="str">
        <f>A185</f>
        <v>n/a</v>
      </c>
      <c r="B597" s="310"/>
      <c r="C597" s="311"/>
      <c r="D597" s="311"/>
      <c r="E597" s="312"/>
      <c r="F597" s="30"/>
      <c r="G597" s="32" t="s">
        <v>137</v>
      </c>
    </row>
    <row r="598" spans="1:7" ht="30" hidden="1" customHeight="1" outlineLevel="1" x14ac:dyDescent="0.2">
      <c r="A598" s="14" t="s">
        <v>233</v>
      </c>
      <c r="B598" s="310"/>
      <c r="C598" s="311"/>
      <c r="D598" s="311"/>
      <c r="E598" s="312"/>
      <c r="F598" s="12" t="s">
        <v>25</v>
      </c>
      <c r="G598" s="10">
        <v>0</v>
      </c>
    </row>
    <row r="599" spans="1:7" ht="30" hidden="1" customHeight="1" outlineLevel="1" x14ac:dyDescent="0.2">
      <c r="A599" s="8" t="s">
        <v>234</v>
      </c>
      <c r="B599" s="310"/>
      <c r="C599" s="311"/>
      <c r="D599" s="311"/>
      <c r="E599" s="312"/>
      <c r="F599" s="12" t="s">
        <v>25</v>
      </c>
      <c r="G599" s="10">
        <v>0</v>
      </c>
    </row>
    <row r="600" spans="1:7" ht="30" hidden="1" customHeight="1" outlineLevel="1" x14ac:dyDescent="0.2">
      <c r="A600" s="8" t="s">
        <v>93</v>
      </c>
      <c r="B600" s="310"/>
      <c r="C600" s="311"/>
      <c r="D600" s="311"/>
      <c r="E600" s="312"/>
      <c r="F600" s="12" t="s">
        <v>25</v>
      </c>
      <c r="G600" s="10">
        <v>0</v>
      </c>
    </row>
    <row r="601" spans="1:7" ht="30" hidden="1" customHeight="1" outlineLevel="1" x14ac:dyDescent="0.2">
      <c r="A601" s="8"/>
      <c r="B601" s="310"/>
      <c r="C601" s="311"/>
      <c r="D601" s="311"/>
      <c r="E601" s="312"/>
      <c r="F601" s="12"/>
      <c r="G601" s="10"/>
    </row>
    <row r="602" spans="1:7" ht="30" hidden="1" customHeight="1" outlineLevel="1" x14ac:dyDescent="0.2">
      <c r="A602" s="8"/>
      <c r="B602" s="310"/>
      <c r="C602" s="311"/>
      <c r="D602" s="311"/>
      <c r="E602" s="312"/>
      <c r="F602" s="12"/>
      <c r="G602" s="10"/>
    </row>
    <row r="603" spans="1:7" s="7" customFormat="1" ht="30" hidden="1" customHeight="1" outlineLevel="1" x14ac:dyDescent="0.2">
      <c r="A603" s="5" t="str">
        <f>B35</f>
        <v>n/a</v>
      </c>
      <c r="B603" s="310"/>
      <c r="C603" s="311"/>
      <c r="D603" s="311"/>
      <c r="E603" s="312"/>
      <c r="F603" s="30"/>
      <c r="G603" s="32" t="s">
        <v>137</v>
      </c>
    </row>
    <row r="604" spans="1:7" ht="30" hidden="1" customHeight="1" outlineLevel="1" x14ac:dyDescent="0.2">
      <c r="A604" s="14" t="s">
        <v>233</v>
      </c>
      <c r="B604" s="310"/>
      <c r="C604" s="311"/>
      <c r="D604" s="311"/>
      <c r="E604" s="312"/>
      <c r="F604" s="12" t="s">
        <v>25</v>
      </c>
      <c r="G604" s="10">
        <v>0</v>
      </c>
    </row>
    <row r="605" spans="1:7" ht="30" hidden="1" customHeight="1" outlineLevel="1" x14ac:dyDescent="0.2">
      <c r="A605" s="8" t="s">
        <v>234</v>
      </c>
      <c r="B605" s="310"/>
      <c r="C605" s="311"/>
      <c r="D605" s="311"/>
      <c r="E605" s="312"/>
      <c r="F605" s="12" t="s">
        <v>25</v>
      </c>
      <c r="G605" s="10">
        <v>0</v>
      </c>
    </row>
    <row r="606" spans="1:7" ht="30" hidden="1" customHeight="1" outlineLevel="1" x14ac:dyDescent="0.2">
      <c r="A606" s="8" t="s">
        <v>93</v>
      </c>
      <c r="B606" s="310"/>
      <c r="C606" s="311"/>
      <c r="D606" s="311"/>
      <c r="E606" s="312"/>
      <c r="F606" s="12" t="s">
        <v>25</v>
      </c>
      <c r="G606" s="10">
        <v>0</v>
      </c>
    </row>
    <row r="607" spans="1:7" ht="30" hidden="1" customHeight="1" outlineLevel="1" x14ac:dyDescent="0.2">
      <c r="A607" s="8"/>
      <c r="B607" s="310"/>
      <c r="C607" s="311"/>
      <c r="D607" s="311"/>
      <c r="E607" s="312"/>
      <c r="F607" s="12"/>
      <c r="G607" s="10"/>
    </row>
    <row r="608" spans="1:7" ht="30" hidden="1" customHeight="1" outlineLevel="1" x14ac:dyDescent="0.2">
      <c r="A608" s="21" t="s">
        <v>164</v>
      </c>
      <c r="B608" s="310"/>
      <c r="C608" s="311"/>
      <c r="D608" s="311"/>
      <c r="E608" s="312"/>
      <c r="F608" s="12"/>
      <c r="G608" s="10"/>
    </row>
    <row r="609" spans="1:7" ht="30" hidden="1" customHeight="1" outlineLevel="1" x14ac:dyDescent="0.2">
      <c r="A609" s="8" t="s">
        <v>235</v>
      </c>
      <c r="B609" s="310"/>
      <c r="C609" s="311"/>
      <c r="D609" s="311"/>
      <c r="E609" s="312"/>
      <c r="F609" s="12" t="s">
        <v>25</v>
      </c>
      <c r="G609" s="10">
        <v>0</v>
      </c>
    </row>
    <row r="610" spans="1:7" ht="30" hidden="1" customHeight="1" outlineLevel="1" x14ac:dyDescent="0.2">
      <c r="A610" s="8" t="s">
        <v>236</v>
      </c>
      <c r="B610" s="310"/>
      <c r="C610" s="311"/>
      <c r="D610" s="311"/>
      <c r="E610" s="312"/>
      <c r="F610" s="12" t="s">
        <v>52</v>
      </c>
      <c r="G610" s="10">
        <v>0</v>
      </c>
    </row>
    <row r="611" spans="1:7" ht="30" hidden="1" customHeight="1" outlineLevel="1" x14ac:dyDescent="0.2">
      <c r="A611" s="8" t="s">
        <v>237</v>
      </c>
      <c r="B611" s="310"/>
      <c r="C611" s="311"/>
      <c r="D611" s="311"/>
      <c r="E611" s="312"/>
      <c r="F611" s="12" t="s">
        <v>25</v>
      </c>
      <c r="G611" s="10">
        <v>0</v>
      </c>
    </row>
    <row r="612" spans="1:7" ht="30" hidden="1" customHeight="1" outlineLevel="1" x14ac:dyDescent="0.2">
      <c r="A612" s="8" t="s">
        <v>238</v>
      </c>
      <c r="B612" s="310"/>
      <c r="C612" s="311"/>
      <c r="D612" s="311"/>
      <c r="E612" s="312"/>
      <c r="F612" s="12" t="s">
        <v>52</v>
      </c>
      <c r="G612" s="10">
        <v>0</v>
      </c>
    </row>
    <row r="613" spans="1:7" ht="30" hidden="1" customHeight="1" outlineLevel="1" x14ac:dyDescent="0.2">
      <c r="A613" s="8"/>
      <c r="B613" s="310"/>
      <c r="C613" s="311"/>
      <c r="D613" s="311"/>
      <c r="E613" s="312"/>
      <c r="F613" s="16"/>
      <c r="G613" s="43"/>
    </row>
    <row r="614" spans="1:7" ht="30" hidden="1" customHeight="1" outlineLevel="1" x14ac:dyDescent="0.2">
      <c r="A614" s="8"/>
      <c r="B614" s="310"/>
      <c r="C614" s="311"/>
      <c r="D614" s="311"/>
      <c r="E614" s="312"/>
      <c r="F614" s="16"/>
      <c r="G614" s="43"/>
    </row>
    <row r="615" spans="1:7" ht="30" hidden="1" customHeight="1" outlineLevel="1" thickBot="1" x14ac:dyDescent="0.25">
      <c r="A615" s="21" t="s">
        <v>114</v>
      </c>
      <c r="B615" s="310"/>
      <c r="C615" s="311"/>
      <c r="D615" s="311"/>
      <c r="E615" s="312"/>
      <c r="F615" s="16"/>
      <c r="G615" s="42">
        <f>SUM(G592,G593,G598,G599,G604,G605)</f>
        <v>0</v>
      </c>
    </row>
    <row r="616" spans="1:7" ht="30" hidden="1" customHeight="1" outlineLevel="1" thickTop="1" x14ac:dyDescent="0.2">
      <c r="A616" s="8"/>
      <c r="B616" s="310"/>
      <c r="C616" s="311"/>
      <c r="D616" s="311"/>
      <c r="E616" s="312"/>
      <c r="F616" s="16"/>
      <c r="G616" s="43"/>
    </row>
    <row r="617" spans="1:7" ht="30" hidden="1" customHeight="1" outlineLevel="1" x14ac:dyDescent="0.2">
      <c r="A617" s="8" t="s">
        <v>116</v>
      </c>
      <c r="B617" s="310"/>
      <c r="C617" s="311"/>
      <c r="D617" s="311"/>
      <c r="E617" s="312"/>
      <c r="F617" s="16"/>
      <c r="G617" s="43"/>
    </row>
    <row r="618" spans="1:7" ht="30" hidden="1" customHeight="1" outlineLevel="1" x14ac:dyDescent="0.2">
      <c r="A618" s="8"/>
      <c r="B618" s="310"/>
      <c r="C618" s="311"/>
      <c r="D618" s="311"/>
      <c r="E618" s="312"/>
      <c r="F618" s="16"/>
      <c r="G618" s="43"/>
    </row>
    <row r="619" spans="1:7" ht="66" hidden="1" customHeight="1" outlineLevel="1" x14ac:dyDescent="0.2">
      <c r="A619" s="503" t="s">
        <v>836</v>
      </c>
      <c r="B619" s="387"/>
      <c r="C619" s="387"/>
      <c r="D619" s="387"/>
      <c r="E619" s="387"/>
      <c r="F619" s="504"/>
      <c r="G619" s="17"/>
    </row>
    <row r="620" spans="1:7" ht="30" customHeight="1" x14ac:dyDescent="0.2">
      <c r="A620" s="183"/>
      <c r="B620" s="310"/>
      <c r="C620" s="311"/>
      <c r="D620" s="311"/>
      <c r="E620" s="312"/>
      <c r="F620" s="52"/>
      <c r="G620" s="201"/>
    </row>
    <row r="621" spans="1:7" ht="30" customHeight="1" x14ac:dyDescent="0.15">
      <c r="A621" s="341" t="s">
        <v>615</v>
      </c>
      <c r="B621" s="343"/>
      <c r="C621" s="177" t="s">
        <v>442</v>
      </c>
      <c r="D621" s="177" t="s">
        <v>52</v>
      </c>
      <c r="E621" s="301" t="s">
        <v>88</v>
      </c>
      <c r="F621" s="302"/>
      <c r="G621" s="179" t="s">
        <v>25</v>
      </c>
    </row>
    <row r="622" spans="1:7" ht="117" customHeight="1" collapsed="1" x14ac:dyDescent="0.15">
      <c r="A622" s="347" t="s">
        <v>905</v>
      </c>
      <c r="B622" s="348"/>
      <c r="C622" s="348"/>
      <c r="D622" s="348"/>
      <c r="E622" s="349"/>
      <c r="F622" s="349"/>
      <c r="G622" s="350"/>
    </row>
    <row r="623" spans="1:7" ht="30" hidden="1" customHeight="1" outlineLevel="1" x14ac:dyDescent="0.2">
      <c r="A623" s="21" t="s">
        <v>88</v>
      </c>
      <c r="B623" s="505" t="s">
        <v>568</v>
      </c>
      <c r="C623" s="506"/>
      <c r="D623" s="506"/>
      <c r="E623" s="507"/>
      <c r="F623" s="209" t="s">
        <v>89</v>
      </c>
      <c r="G623" s="210" t="s">
        <v>514</v>
      </c>
    </row>
    <row r="624" spans="1:7" ht="30" hidden="1" customHeight="1" outlineLevel="1" x14ac:dyDescent="0.2">
      <c r="A624" s="196" t="s">
        <v>241</v>
      </c>
      <c r="B624" s="310"/>
      <c r="C624" s="311"/>
      <c r="D624" s="311"/>
      <c r="E624" s="312"/>
      <c r="F624" s="12" t="s">
        <v>25</v>
      </c>
      <c r="G624" s="43"/>
    </row>
    <row r="625" spans="1:7" ht="30" hidden="1" customHeight="1" outlineLevel="1" x14ac:dyDescent="0.2">
      <c r="A625" s="8" t="s">
        <v>830</v>
      </c>
      <c r="B625" s="310"/>
      <c r="C625" s="311"/>
      <c r="D625" s="311"/>
      <c r="E625" s="312"/>
      <c r="F625" s="12"/>
      <c r="G625" s="43"/>
    </row>
    <row r="626" spans="1:7" ht="30" hidden="1" customHeight="1" outlineLevel="1" x14ac:dyDescent="0.2">
      <c r="A626" s="8"/>
      <c r="B626" s="310"/>
      <c r="C626" s="311"/>
      <c r="D626" s="311"/>
      <c r="E626" s="312"/>
      <c r="F626" s="12"/>
      <c r="G626" s="43"/>
    </row>
    <row r="627" spans="1:7" ht="30" hidden="1" customHeight="1" outlineLevel="1" x14ac:dyDescent="0.2">
      <c r="A627" s="8" t="s">
        <v>511</v>
      </c>
      <c r="B627" s="310"/>
      <c r="C627" s="311"/>
      <c r="D627" s="311"/>
      <c r="E627" s="312"/>
      <c r="F627" s="211" t="s">
        <v>25</v>
      </c>
      <c r="G627" s="212">
        <v>0</v>
      </c>
    </row>
    <row r="628" spans="1:7" ht="30" hidden="1" customHeight="1" outlineLevel="1" x14ac:dyDescent="0.2">
      <c r="A628" s="8" t="s">
        <v>512</v>
      </c>
      <c r="B628" s="310"/>
      <c r="C628" s="311"/>
      <c r="D628" s="311"/>
      <c r="E628" s="312"/>
      <c r="F628" s="211" t="s">
        <v>25</v>
      </c>
      <c r="G628" s="212">
        <v>0</v>
      </c>
    </row>
    <row r="629" spans="1:7" ht="30" hidden="1" customHeight="1" outlineLevel="1" x14ac:dyDescent="0.2">
      <c r="A629" s="8" t="s">
        <v>496</v>
      </c>
      <c r="B629" s="310"/>
      <c r="C629" s="311"/>
      <c r="D629" s="311"/>
      <c r="E629" s="312"/>
      <c r="F629" s="211" t="s">
        <v>25</v>
      </c>
      <c r="G629" s="212">
        <v>0</v>
      </c>
    </row>
    <row r="630" spans="1:7" ht="30" hidden="1" customHeight="1" outlineLevel="1" x14ac:dyDescent="0.2">
      <c r="A630" s="8" t="s">
        <v>497</v>
      </c>
      <c r="B630" s="310"/>
      <c r="C630" s="311"/>
      <c r="D630" s="311"/>
      <c r="E630" s="312"/>
      <c r="F630" s="211" t="s">
        <v>25</v>
      </c>
      <c r="G630" s="212">
        <v>0</v>
      </c>
    </row>
    <row r="631" spans="1:7" ht="30" hidden="1" customHeight="1" outlineLevel="1" x14ac:dyDescent="0.2">
      <c r="A631" s="8" t="s">
        <v>498</v>
      </c>
      <c r="B631" s="310"/>
      <c r="C631" s="311"/>
      <c r="D631" s="311"/>
      <c r="E631" s="312"/>
      <c r="F631" s="211" t="s">
        <v>25</v>
      </c>
      <c r="G631" s="212">
        <v>0</v>
      </c>
    </row>
    <row r="632" spans="1:7" ht="30" hidden="1" customHeight="1" outlineLevel="1" x14ac:dyDescent="0.2">
      <c r="A632" s="8" t="s">
        <v>431</v>
      </c>
      <c r="B632" s="310"/>
      <c r="C632" s="311"/>
      <c r="D632" s="311"/>
      <c r="E632" s="312"/>
      <c r="F632" s="211" t="s">
        <v>25</v>
      </c>
      <c r="G632" s="212">
        <v>0</v>
      </c>
    </row>
    <row r="633" spans="1:7" ht="30" hidden="1" customHeight="1" outlineLevel="1" x14ac:dyDescent="0.2">
      <c r="A633" s="8" t="s">
        <v>499</v>
      </c>
      <c r="B633" s="310"/>
      <c r="C633" s="311"/>
      <c r="D633" s="311"/>
      <c r="E633" s="312"/>
      <c r="F633" s="211" t="s">
        <v>25</v>
      </c>
      <c r="G633" s="212">
        <v>0</v>
      </c>
    </row>
    <row r="634" spans="1:7" ht="30" hidden="1" customHeight="1" outlineLevel="1" x14ac:dyDescent="0.2">
      <c r="A634" s="8" t="s">
        <v>421</v>
      </c>
      <c r="B634" s="310"/>
      <c r="C634" s="311"/>
      <c r="D634" s="311"/>
      <c r="E634" s="312"/>
      <c r="F634" s="211" t="s">
        <v>25</v>
      </c>
      <c r="G634" s="212">
        <v>0</v>
      </c>
    </row>
    <row r="635" spans="1:7" ht="30" hidden="1" customHeight="1" outlineLevel="1" x14ac:dyDescent="0.2">
      <c r="A635" s="119" t="s">
        <v>500</v>
      </c>
      <c r="B635" s="310"/>
      <c r="C635" s="311"/>
      <c r="D635" s="311"/>
      <c r="E635" s="312"/>
      <c r="F635" s="211" t="s">
        <v>25</v>
      </c>
      <c r="G635" s="212">
        <v>0</v>
      </c>
    </row>
    <row r="636" spans="1:7" ht="30" hidden="1" customHeight="1" outlineLevel="1" x14ac:dyDescent="0.2">
      <c r="A636" s="8" t="s">
        <v>513</v>
      </c>
      <c r="B636" s="310"/>
      <c r="C636" s="311"/>
      <c r="D636" s="311"/>
      <c r="E636" s="312"/>
      <c r="F636" s="211" t="s">
        <v>25</v>
      </c>
      <c r="G636" s="212">
        <v>0</v>
      </c>
    </row>
    <row r="637" spans="1:7" ht="30" hidden="1" customHeight="1" outlineLevel="1" x14ac:dyDescent="0.2">
      <c r="A637" s="8" t="s">
        <v>501</v>
      </c>
      <c r="B637" s="310"/>
      <c r="C637" s="311"/>
      <c r="D637" s="311"/>
      <c r="E637" s="312"/>
      <c r="F637" s="211" t="s">
        <v>25</v>
      </c>
      <c r="G637" s="212">
        <v>0</v>
      </c>
    </row>
    <row r="638" spans="1:7" ht="30" hidden="1" customHeight="1" outlineLevel="1" x14ac:dyDescent="0.2">
      <c r="A638" s="119" t="s">
        <v>812</v>
      </c>
      <c r="B638" s="310"/>
      <c r="C638" s="311"/>
      <c r="D638" s="311"/>
      <c r="E638" s="312"/>
      <c r="F638" s="211" t="s">
        <v>25</v>
      </c>
      <c r="G638" s="10">
        <v>0</v>
      </c>
    </row>
    <row r="639" spans="1:7" ht="30" hidden="1" customHeight="1" outlineLevel="1" x14ac:dyDescent="0.2">
      <c r="A639" s="119" t="s">
        <v>813</v>
      </c>
      <c r="B639" s="310"/>
      <c r="C639" s="311"/>
      <c r="D639" s="311"/>
      <c r="E639" s="312"/>
      <c r="F639" s="211" t="s">
        <v>25</v>
      </c>
      <c r="G639" s="10">
        <v>0</v>
      </c>
    </row>
    <row r="640" spans="1:7" ht="30" hidden="1" customHeight="1" outlineLevel="1" x14ac:dyDescent="0.2">
      <c r="A640" s="119" t="s">
        <v>814</v>
      </c>
      <c r="B640" s="310"/>
      <c r="C640" s="311"/>
      <c r="D640" s="311"/>
      <c r="E640" s="312"/>
      <c r="F640" s="211" t="s">
        <v>25</v>
      </c>
      <c r="G640" s="10">
        <v>0</v>
      </c>
    </row>
    <row r="641" spans="1:7" ht="30" hidden="1" customHeight="1" outlineLevel="1" x14ac:dyDescent="0.2">
      <c r="A641" s="340"/>
      <c r="B641" s="311"/>
      <c r="C641" s="311"/>
      <c r="D641" s="311"/>
      <c r="E641" s="311"/>
      <c r="F641" s="312"/>
      <c r="G641" s="213"/>
    </row>
    <row r="642" spans="1:7" ht="30" hidden="1" customHeight="1" outlineLevel="1" x14ac:dyDescent="0.2">
      <c r="A642" s="354" t="s">
        <v>116</v>
      </c>
      <c r="B642" s="335"/>
      <c r="C642" s="335"/>
      <c r="D642" s="335"/>
      <c r="E642" s="335"/>
      <c r="F642" s="336"/>
      <c r="G642" s="17"/>
    </row>
    <row r="643" spans="1:7" ht="30" hidden="1" customHeight="1" outlineLevel="1" x14ac:dyDescent="0.2">
      <c r="A643" s="324" t="s">
        <v>260</v>
      </c>
      <c r="B643" s="325"/>
      <c r="C643" s="325"/>
      <c r="D643" s="325"/>
      <c r="E643" s="325"/>
      <c r="F643" s="326"/>
      <c r="G643" s="17"/>
    </row>
    <row r="644" spans="1:7" ht="30" hidden="1" customHeight="1" outlineLevel="1" x14ac:dyDescent="0.2">
      <c r="A644" s="340"/>
      <c r="B644" s="311"/>
      <c r="C644" s="311"/>
      <c r="D644" s="311"/>
      <c r="E644" s="311"/>
      <c r="F644" s="312"/>
      <c r="G644" s="17"/>
    </row>
    <row r="645" spans="1:7" ht="51.75" hidden="1" customHeight="1" outlineLevel="1" x14ac:dyDescent="0.2">
      <c r="A645" s="337" t="s">
        <v>836</v>
      </c>
      <c r="B645" s="338"/>
      <c r="C645" s="338"/>
      <c r="D645" s="338"/>
      <c r="E645" s="338"/>
      <c r="F645" s="339"/>
      <c r="G645" s="17"/>
    </row>
    <row r="646" spans="1:7" ht="30" customHeight="1" x14ac:dyDescent="0.2">
      <c r="A646" s="8"/>
      <c r="B646" s="310"/>
      <c r="C646" s="311"/>
      <c r="D646" s="311"/>
      <c r="E646" s="312"/>
      <c r="F646" s="52"/>
      <c r="G646" s="214"/>
    </row>
    <row r="647" spans="1:7" ht="30" customHeight="1" x14ac:dyDescent="0.15">
      <c r="A647" s="341" t="s">
        <v>239</v>
      </c>
      <c r="B647" s="342"/>
      <c r="C647" s="177" t="s">
        <v>442</v>
      </c>
      <c r="D647" s="177" t="s">
        <v>52</v>
      </c>
      <c r="E647" s="301" t="s">
        <v>88</v>
      </c>
      <c r="F647" s="302"/>
      <c r="G647" s="179" t="s">
        <v>25</v>
      </c>
    </row>
    <row r="648" spans="1:7" ht="108" customHeight="1" collapsed="1" x14ac:dyDescent="0.15">
      <c r="A648" s="303" t="s">
        <v>906</v>
      </c>
      <c r="B648" s="304"/>
      <c r="C648" s="304"/>
      <c r="D648" s="304"/>
      <c r="E648" s="305"/>
      <c r="F648" s="305"/>
      <c r="G648" s="306"/>
    </row>
    <row r="649" spans="1:7" s="13" customFormat="1" ht="30" hidden="1" customHeight="1" outlineLevel="1" x14ac:dyDescent="0.2">
      <c r="A649" s="5">
        <f>B33</f>
        <v>0</v>
      </c>
      <c r="B649" s="307" t="s">
        <v>568</v>
      </c>
      <c r="C649" s="308"/>
      <c r="D649" s="308"/>
      <c r="E649" s="309"/>
      <c r="F649" s="61" t="s">
        <v>89</v>
      </c>
      <c r="G649" s="32" t="s">
        <v>240</v>
      </c>
    </row>
    <row r="650" spans="1:7" ht="30" hidden="1" customHeight="1" outlineLevel="1" x14ac:dyDescent="0.2">
      <c r="A650" s="196" t="s">
        <v>241</v>
      </c>
      <c r="B650" s="310"/>
      <c r="C650" s="311"/>
      <c r="D650" s="311"/>
      <c r="E650" s="312"/>
      <c r="F650" s="12" t="s">
        <v>25</v>
      </c>
      <c r="G650" s="43"/>
    </row>
    <row r="651" spans="1:7" ht="30" hidden="1" customHeight="1" outlineLevel="1" x14ac:dyDescent="0.2">
      <c r="A651" s="8"/>
      <c r="B651" s="310"/>
      <c r="C651" s="311"/>
      <c r="D651" s="311"/>
      <c r="E651" s="312"/>
      <c r="F651" s="12"/>
      <c r="G651" s="43"/>
    </row>
    <row r="652" spans="1:7" ht="30" hidden="1" customHeight="1" outlineLevel="1" x14ac:dyDescent="0.2">
      <c r="A652" s="8" t="s">
        <v>242</v>
      </c>
      <c r="B652" s="310"/>
      <c r="C652" s="311"/>
      <c r="D652" s="311"/>
      <c r="E652" s="312"/>
      <c r="F652" s="12" t="s">
        <v>243</v>
      </c>
      <c r="G652" s="10">
        <v>0</v>
      </c>
    </row>
    <row r="653" spans="1:7" ht="30" hidden="1" customHeight="1" outlineLevel="1" x14ac:dyDescent="0.2">
      <c r="A653" s="8" t="s">
        <v>244</v>
      </c>
      <c r="B653" s="310"/>
      <c r="C653" s="311"/>
      <c r="D653" s="311"/>
      <c r="E653" s="312"/>
      <c r="F653" s="12" t="s">
        <v>25</v>
      </c>
      <c r="G653" s="10">
        <v>0</v>
      </c>
    </row>
    <row r="654" spans="1:7" ht="30" hidden="1" customHeight="1" outlineLevel="1" x14ac:dyDescent="0.2">
      <c r="A654" s="8" t="s">
        <v>245</v>
      </c>
      <c r="B654" s="310"/>
      <c r="C654" s="311"/>
      <c r="D654" s="311"/>
      <c r="E654" s="312"/>
      <c r="F654" s="12" t="s">
        <v>25</v>
      </c>
      <c r="G654" s="10">
        <v>0</v>
      </c>
    </row>
    <row r="655" spans="1:7" ht="30" hidden="1" customHeight="1" outlineLevel="1" x14ac:dyDescent="0.2">
      <c r="A655" s="8" t="s">
        <v>506</v>
      </c>
      <c r="B655" s="310"/>
      <c r="C655" s="311"/>
      <c r="D655" s="311"/>
      <c r="E655" s="312"/>
      <c r="F655" s="12" t="s">
        <v>25</v>
      </c>
      <c r="G655" s="10">
        <v>0</v>
      </c>
    </row>
    <row r="656" spans="1:7" ht="30" hidden="1" customHeight="1" outlineLevel="1" x14ac:dyDescent="0.2">
      <c r="A656" s="8" t="s">
        <v>246</v>
      </c>
      <c r="B656" s="310"/>
      <c r="C656" s="311"/>
      <c r="D656" s="311"/>
      <c r="E656" s="312"/>
      <c r="F656" s="12"/>
      <c r="G656" s="10">
        <v>0</v>
      </c>
    </row>
    <row r="657" spans="1:7" ht="30" hidden="1" customHeight="1" outlineLevel="1" x14ac:dyDescent="0.2">
      <c r="A657" s="14" t="s">
        <v>247</v>
      </c>
      <c r="B657" s="310"/>
      <c r="C657" s="311"/>
      <c r="D657" s="311"/>
      <c r="E657" s="312"/>
      <c r="F657" s="12" t="s">
        <v>25</v>
      </c>
      <c r="G657" s="10">
        <v>0</v>
      </c>
    </row>
    <row r="658" spans="1:7" ht="30" hidden="1" customHeight="1" outlineLevel="1" x14ac:dyDescent="0.2">
      <c r="A658" s="14" t="s">
        <v>856</v>
      </c>
      <c r="B658" s="310"/>
      <c r="C658" s="311"/>
      <c r="D658" s="311"/>
      <c r="E658" s="312"/>
      <c r="F658" s="12" t="s">
        <v>25</v>
      </c>
      <c r="G658" s="10">
        <v>0</v>
      </c>
    </row>
    <row r="659" spans="1:7" ht="30" hidden="1" customHeight="1" outlineLevel="1" x14ac:dyDescent="0.2">
      <c r="A659" s="14" t="s">
        <v>857</v>
      </c>
      <c r="B659" s="310"/>
      <c r="C659" s="311"/>
      <c r="D659" s="311"/>
      <c r="E659" s="312"/>
      <c r="F659" s="12" t="s">
        <v>25</v>
      </c>
      <c r="G659" s="10">
        <v>0</v>
      </c>
    </row>
    <row r="660" spans="1:7" ht="30" hidden="1" customHeight="1" outlineLevel="1" x14ac:dyDescent="0.2">
      <c r="A660" s="8" t="s">
        <v>507</v>
      </c>
      <c r="B660" s="310"/>
      <c r="C660" s="311"/>
      <c r="D660" s="311"/>
      <c r="E660" s="312"/>
      <c r="F660" s="12" t="s">
        <v>25</v>
      </c>
      <c r="G660" s="10">
        <v>0</v>
      </c>
    </row>
    <row r="661" spans="1:7" ht="30" hidden="1" customHeight="1" outlineLevel="1" x14ac:dyDescent="0.2">
      <c r="A661" s="8" t="s">
        <v>248</v>
      </c>
      <c r="B661" s="310"/>
      <c r="C661" s="311"/>
      <c r="D661" s="311"/>
      <c r="E661" s="312"/>
      <c r="F661" s="12"/>
      <c r="G661" s="10">
        <v>0</v>
      </c>
    </row>
    <row r="662" spans="1:7" ht="30" hidden="1" customHeight="1" outlineLevel="1" x14ac:dyDescent="0.2">
      <c r="A662" s="8" t="s">
        <v>249</v>
      </c>
      <c r="B662" s="310"/>
      <c r="C662" s="311"/>
      <c r="D662" s="311"/>
      <c r="E662" s="312"/>
      <c r="F662" s="12" t="s">
        <v>25</v>
      </c>
      <c r="G662" s="10">
        <v>0</v>
      </c>
    </row>
    <row r="663" spans="1:7" ht="30" hidden="1" customHeight="1" outlineLevel="1" x14ac:dyDescent="0.2">
      <c r="A663" s="14" t="s">
        <v>250</v>
      </c>
      <c r="B663" s="310"/>
      <c r="C663" s="311"/>
      <c r="D663" s="311"/>
      <c r="E663" s="312"/>
      <c r="F663" s="12" t="s">
        <v>25</v>
      </c>
      <c r="G663" s="10">
        <v>0</v>
      </c>
    </row>
    <row r="664" spans="1:7" ht="30" hidden="1" customHeight="1" outlineLevel="1" x14ac:dyDescent="0.2">
      <c r="A664" s="8" t="s">
        <v>858</v>
      </c>
      <c r="B664" s="310"/>
      <c r="C664" s="311"/>
      <c r="D664" s="311"/>
      <c r="E664" s="312"/>
      <c r="F664" s="12" t="s">
        <v>25</v>
      </c>
      <c r="G664" s="10">
        <v>0</v>
      </c>
    </row>
    <row r="665" spans="1:7" ht="30" hidden="1" customHeight="1" outlineLevel="1" x14ac:dyDescent="0.2">
      <c r="A665" s="8" t="s">
        <v>445</v>
      </c>
      <c r="B665" s="310"/>
      <c r="C665" s="311"/>
      <c r="D665" s="311"/>
      <c r="E665" s="312"/>
      <c r="F665" s="12" t="s">
        <v>25</v>
      </c>
      <c r="G665" s="10">
        <v>0</v>
      </c>
    </row>
    <row r="666" spans="1:7" ht="30" hidden="1" customHeight="1" outlineLevel="1" x14ac:dyDescent="0.2">
      <c r="A666" s="8" t="s">
        <v>251</v>
      </c>
      <c r="B666" s="310"/>
      <c r="C666" s="311"/>
      <c r="D666" s="311"/>
      <c r="E666" s="312"/>
      <c r="F666" s="12" t="s">
        <v>25</v>
      </c>
      <c r="G666" s="10">
        <v>0</v>
      </c>
    </row>
    <row r="667" spans="1:7" ht="30" hidden="1" customHeight="1" outlineLevel="1" x14ac:dyDescent="0.2">
      <c r="A667" s="8" t="s">
        <v>252</v>
      </c>
      <c r="B667" s="310"/>
      <c r="C667" s="311"/>
      <c r="D667" s="311"/>
      <c r="E667" s="312"/>
      <c r="F667" s="12" t="s">
        <v>25</v>
      </c>
      <c r="G667" s="10">
        <v>0</v>
      </c>
    </row>
    <row r="668" spans="1:7" ht="30" hidden="1" customHeight="1" outlineLevel="1" x14ac:dyDescent="0.2">
      <c r="A668" s="8" t="s">
        <v>253</v>
      </c>
      <c r="B668" s="310"/>
      <c r="C668" s="311"/>
      <c r="D668" s="311"/>
      <c r="E668" s="312"/>
      <c r="F668" s="12" t="s">
        <v>25</v>
      </c>
      <c r="G668" s="10">
        <v>0</v>
      </c>
    </row>
    <row r="669" spans="1:7" ht="30" hidden="1" customHeight="1" outlineLevel="1" x14ac:dyDescent="0.2">
      <c r="A669" s="8" t="s">
        <v>859</v>
      </c>
      <c r="B669" s="310"/>
      <c r="C669" s="311"/>
      <c r="D669" s="311"/>
      <c r="E669" s="312"/>
      <c r="F669" s="12" t="s">
        <v>25</v>
      </c>
      <c r="G669" s="10">
        <v>0</v>
      </c>
    </row>
    <row r="670" spans="1:7" ht="30" hidden="1" customHeight="1" outlineLevel="1" x14ac:dyDescent="0.2">
      <c r="A670" s="8" t="s">
        <v>860</v>
      </c>
      <c r="B670" s="310"/>
      <c r="C670" s="311"/>
      <c r="D670" s="311"/>
      <c r="E670" s="312"/>
      <c r="F670" s="12" t="s">
        <v>25</v>
      </c>
      <c r="G670" s="10">
        <v>0</v>
      </c>
    </row>
    <row r="671" spans="1:7" ht="30" hidden="1" customHeight="1" outlineLevel="1" x14ac:dyDescent="0.2">
      <c r="A671" s="8" t="s">
        <v>254</v>
      </c>
      <c r="B671" s="310"/>
      <c r="C671" s="311"/>
      <c r="D671" s="311"/>
      <c r="E671" s="312"/>
      <c r="F671" s="12" t="s">
        <v>25</v>
      </c>
      <c r="G671" s="10">
        <v>0</v>
      </c>
    </row>
    <row r="672" spans="1:7" ht="30" hidden="1" customHeight="1" outlineLevel="1" x14ac:dyDescent="0.2">
      <c r="A672" s="8" t="s">
        <v>255</v>
      </c>
      <c r="B672" s="310"/>
      <c r="C672" s="311"/>
      <c r="D672" s="311"/>
      <c r="E672" s="312"/>
      <c r="F672" s="12" t="s">
        <v>25</v>
      </c>
      <c r="G672" s="10">
        <v>0</v>
      </c>
    </row>
    <row r="673" spans="1:7" ht="30" hidden="1" customHeight="1" outlineLevel="1" x14ac:dyDescent="0.2">
      <c r="A673" s="8" t="s">
        <v>256</v>
      </c>
      <c r="B673" s="310"/>
      <c r="C673" s="311"/>
      <c r="D673" s="311"/>
      <c r="E673" s="312"/>
      <c r="F673" s="12" t="s">
        <v>25</v>
      </c>
      <c r="G673" s="10">
        <v>50000</v>
      </c>
    </row>
    <row r="674" spans="1:7" ht="30" hidden="1" customHeight="1" outlineLevel="1" x14ac:dyDescent="0.2">
      <c r="A674" s="8" t="s">
        <v>257</v>
      </c>
      <c r="B674" s="310"/>
      <c r="C674" s="311"/>
      <c r="D674" s="311"/>
      <c r="E674" s="312"/>
      <c r="F674" s="12" t="s">
        <v>25</v>
      </c>
      <c r="G674" s="10">
        <v>50000</v>
      </c>
    </row>
    <row r="675" spans="1:7" ht="30" hidden="1" customHeight="1" outlineLevel="1" x14ac:dyDescent="0.2">
      <c r="A675" s="202"/>
      <c r="B675" s="310"/>
      <c r="C675" s="311"/>
      <c r="D675" s="311"/>
      <c r="E675" s="312"/>
      <c r="F675" s="12"/>
      <c r="G675" s="215" t="s">
        <v>258</v>
      </c>
    </row>
    <row r="676" spans="1:7" ht="30" hidden="1" customHeight="1" outlineLevel="1" x14ac:dyDescent="0.2">
      <c r="A676" s="193" t="s">
        <v>259</v>
      </c>
      <c r="B676" s="310"/>
      <c r="C676" s="311"/>
      <c r="D676" s="311"/>
      <c r="E676" s="312"/>
      <c r="F676" s="12" t="s">
        <v>25</v>
      </c>
      <c r="G676" s="216"/>
    </row>
    <row r="677" spans="1:7" s="217" customFormat="1" ht="30" hidden="1" customHeight="1" outlineLevel="1" x14ac:dyDescent="0.2">
      <c r="A677" s="57" t="s">
        <v>116</v>
      </c>
      <c r="B677" s="310"/>
      <c r="C677" s="311"/>
      <c r="D677" s="311"/>
      <c r="E677" s="312"/>
      <c r="F677" s="58"/>
      <c r="G677" s="46"/>
    </row>
    <row r="678" spans="1:7" ht="30" hidden="1" customHeight="1" outlineLevel="1" x14ac:dyDescent="0.2">
      <c r="A678" s="59" t="s">
        <v>260</v>
      </c>
      <c r="B678" s="310"/>
      <c r="C678" s="311"/>
      <c r="D678" s="311"/>
      <c r="E678" s="312"/>
      <c r="F678" s="60"/>
      <c r="G678" s="47"/>
    </row>
    <row r="679" spans="1:7" ht="30" hidden="1" customHeight="1" outlineLevel="1" x14ac:dyDescent="0.2">
      <c r="A679" s="139"/>
      <c r="B679" s="310"/>
      <c r="C679" s="311"/>
      <c r="D679" s="311"/>
      <c r="E679" s="312"/>
      <c r="F679" s="137"/>
      <c r="G679" s="218"/>
    </row>
    <row r="680" spans="1:7" ht="66" hidden="1" customHeight="1" outlineLevel="1" x14ac:dyDescent="0.2">
      <c r="A680" s="337" t="s">
        <v>446</v>
      </c>
      <c r="B680" s="338"/>
      <c r="C680" s="338"/>
      <c r="D680" s="338"/>
      <c r="E680" s="338"/>
      <c r="F680" s="219"/>
      <c r="G680" s="17"/>
    </row>
    <row r="681" spans="1:7" ht="30" customHeight="1" x14ac:dyDescent="0.2">
      <c r="A681" s="183"/>
      <c r="B681" s="310"/>
      <c r="C681" s="311"/>
      <c r="D681" s="311"/>
      <c r="E681" s="312"/>
      <c r="F681" s="52"/>
      <c r="G681" s="10"/>
    </row>
    <row r="682" spans="1:7" ht="30" customHeight="1" collapsed="1" x14ac:dyDescent="0.15">
      <c r="A682" s="341" t="s">
        <v>599</v>
      </c>
      <c r="B682" s="342"/>
      <c r="C682" s="177" t="s">
        <v>442</v>
      </c>
      <c r="D682" s="177" t="s">
        <v>52</v>
      </c>
      <c r="E682" s="301" t="s">
        <v>88</v>
      </c>
      <c r="F682" s="302"/>
      <c r="G682" s="179" t="s">
        <v>25</v>
      </c>
    </row>
    <row r="683" spans="1:7" ht="54.75" hidden="1" customHeight="1" outlineLevel="1" x14ac:dyDescent="0.15">
      <c r="A683" s="347" t="s">
        <v>261</v>
      </c>
      <c r="B683" s="348"/>
      <c r="C683" s="348"/>
      <c r="D683" s="348"/>
      <c r="E683" s="349"/>
      <c r="F683" s="349"/>
      <c r="G683" s="350"/>
    </row>
    <row r="684" spans="1:7" s="7" customFormat="1" ht="30" hidden="1" customHeight="1" outlineLevel="1" x14ac:dyDescent="0.2">
      <c r="A684" s="27"/>
      <c r="B684" s="351" t="s">
        <v>568</v>
      </c>
      <c r="C684" s="352"/>
      <c r="D684" s="352"/>
      <c r="E684" s="353"/>
      <c r="F684" s="61" t="s">
        <v>89</v>
      </c>
      <c r="G684" s="32" t="s">
        <v>240</v>
      </c>
    </row>
    <row r="685" spans="1:7" ht="30" hidden="1" customHeight="1" outlineLevel="1" x14ac:dyDescent="0.2">
      <c r="A685" s="8" t="s">
        <v>262</v>
      </c>
      <c r="B685" s="310"/>
      <c r="C685" s="311"/>
      <c r="D685" s="311"/>
      <c r="E685" s="312"/>
      <c r="F685" s="12" t="s">
        <v>25</v>
      </c>
      <c r="G685" s="10">
        <v>0</v>
      </c>
    </row>
    <row r="686" spans="1:7" ht="30" hidden="1" customHeight="1" outlineLevel="1" x14ac:dyDescent="0.2">
      <c r="A686" s="196" t="s">
        <v>241</v>
      </c>
      <c r="B686" s="310"/>
      <c r="C686" s="311"/>
      <c r="D686" s="311"/>
      <c r="E686" s="312"/>
      <c r="F686" s="12" t="s">
        <v>25</v>
      </c>
      <c r="G686" s="43"/>
    </row>
    <row r="687" spans="1:7" ht="30" hidden="1" customHeight="1" outlineLevel="1" x14ac:dyDescent="0.2">
      <c r="A687" s="8" t="s">
        <v>263</v>
      </c>
      <c r="B687" s="310"/>
      <c r="C687" s="311"/>
      <c r="D687" s="311"/>
      <c r="E687" s="312"/>
      <c r="F687" s="12" t="s">
        <v>25</v>
      </c>
      <c r="G687" s="10">
        <v>0</v>
      </c>
    </row>
    <row r="688" spans="1:7" ht="30" hidden="1" customHeight="1" outlineLevel="1" x14ac:dyDescent="0.2">
      <c r="A688" s="8" t="s">
        <v>264</v>
      </c>
      <c r="B688" s="310"/>
      <c r="C688" s="311"/>
      <c r="D688" s="311"/>
      <c r="E688" s="312"/>
      <c r="F688" s="12" t="s">
        <v>25</v>
      </c>
      <c r="G688" s="10"/>
    </row>
    <row r="689" spans="1:7" ht="30" hidden="1" customHeight="1" outlineLevel="1" x14ac:dyDescent="0.2">
      <c r="A689" s="8"/>
      <c r="B689" s="310"/>
      <c r="C689" s="311"/>
      <c r="D689" s="311"/>
      <c r="E689" s="312"/>
      <c r="F689" s="12"/>
      <c r="G689" s="10"/>
    </row>
    <row r="690" spans="1:7" ht="30" hidden="1" customHeight="1" outlineLevel="1" x14ac:dyDescent="0.2">
      <c r="A690" s="8" t="s">
        <v>116</v>
      </c>
      <c r="B690" s="310"/>
      <c r="C690" s="311"/>
      <c r="D690" s="311"/>
      <c r="E690" s="312"/>
      <c r="F690" s="16"/>
      <c r="G690" s="43"/>
    </row>
    <row r="691" spans="1:7" ht="30" hidden="1" customHeight="1" outlineLevel="1" x14ac:dyDescent="0.2">
      <c r="A691" s="8"/>
      <c r="B691" s="310"/>
      <c r="C691" s="311"/>
      <c r="D691" s="311"/>
      <c r="E691" s="312"/>
      <c r="F691" s="16"/>
      <c r="G691" s="43"/>
    </row>
    <row r="692" spans="1:7" ht="30" customHeight="1" x14ac:dyDescent="0.2">
      <c r="A692" s="183"/>
      <c r="B692" s="310"/>
      <c r="C692" s="311"/>
      <c r="D692" s="311"/>
      <c r="E692" s="312"/>
      <c r="F692" s="52"/>
      <c r="G692" s="17"/>
    </row>
    <row r="693" spans="1:7" ht="30" customHeight="1" x14ac:dyDescent="0.15">
      <c r="A693" s="341" t="s">
        <v>610</v>
      </c>
      <c r="B693" s="343"/>
      <c r="C693" s="177" t="s">
        <v>442</v>
      </c>
      <c r="D693" s="177" t="s">
        <v>52</v>
      </c>
      <c r="E693" s="301" t="s">
        <v>88</v>
      </c>
      <c r="F693" s="302"/>
      <c r="G693" s="179" t="s">
        <v>25</v>
      </c>
    </row>
    <row r="694" spans="1:7" ht="63.75" customHeight="1" collapsed="1" x14ac:dyDescent="0.15">
      <c r="A694" s="303" t="s">
        <v>907</v>
      </c>
      <c r="B694" s="304"/>
      <c r="C694" s="304"/>
      <c r="D694" s="304"/>
      <c r="E694" s="305"/>
      <c r="F694" s="305"/>
      <c r="G694" s="306"/>
    </row>
    <row r="695" spans="1:7" s="7" customFormat="1" ht="30" hidden="1" customHeight="1" outlineLevel="1" x14ac:dyDescent="0.2">
      <c r="A695" s="31"/>
      <c r="B695" s="307" t="s">
        <v>568</v>
      </c>
      <c r="C695" s="308"/>
      <c r="D695" s="308"/>
      <c r="E695" s="309"/>
      <c r="F695" s="61" t="s">
        <v>89</v>
      </c>
      <c r="G695" s="32" t="s">
        <v>137</v>
      </c>
    </row>
    <row r="696" spans="1:7" s="7" customFormat="1" ht="30" hidden="1" customHeight="1" outlineLevel="1" x14ac:dyDescent="0.2">
      <c r="A696" s="8" t="s">
        <v>580</v>
      </c>
      <c r="B696" s="310"/>
      <c r="C696" s="311"/>
      <c r="D696" s="311"/>
      <c r="E696" s="312"/>
      <c r="F696" s="12" t="s">
        <v>25</v>
      </c>
      <c r="G696" s="10">
        <v>0</v>
      </c>
    </row>
    <row r="697" spans="1:7" ht="30" hidden="1" customHeight="1" outlineLevel="1" x14ac:dyDescent="0.2">
      <c r="A697" s="8" t="s">
        <v>265</v>
      </c>
      <c r="B697" s="310"/>
      <c r="C697" s="311"/>
      <c r="D697" s="311"/>
      <c r="E697" s="312"/>
      <c r="F697" s="12" t="s">
        <v>25</v>
      </c>
      <c r="G697" s="10">
        <v>0</v>
      </c>
    </row>
    <row r="698" spans="1:7" ht="30" hidden="1" customHeight="1" outlineLevel="1" x14ac:dyDescent="0.2">
      <c r="A698" s="8" t="s">
        <v>266</v>
      </c>
      <c r="B698" s="310"/>
      <c r="C698" s="311"/>
      <c r="D698" s="311"/>
      <c r="E698" s="312"/>
      <c r="F698" s="12" t="s">
        <v>25</v>
      </c>
      <c r="G698" s="10">
        <v>0</v>
      </c>
    </row>
    <row r="699" spans="1:7" ht="30" hidden="1" customHeight="1" outlineLevel="1" x14ac:dyDescent="0.2">
      <c r="A699" s="8" t="s">
        <v>267</v>
      </c>
      <c r="B699" s="310"/>
      <c r="C699" s="311"/>
      <c r="D699" s="311"/>
      <c r="E699" s="312"/>
      <c r="F699" s="12" t="s">
        <v>25</v>
      </c>
      <c r="G699" s="10">
        <v>0</v>
      </c>
    </row>
    <row r="700" spans="1:7" ht="30" hidden="1" customHeight="1" outlineLevel="1" x14ac:dyDescent="0.2">
      <c r="A700" s="14" t="s">
        <v>268</v>
      </c>
      <c r="B700" s="310"/>
      <c r="C700" s="311"/>
      <c r="D700" s="311"/>
      <c r="E700" s="312"/>
      <c r="F700" s="12"/>
      <c r="G700" s="10"/>
    </row>
    <row r="701" spans="1:7" ht="30" hidden="1" customHeight="1" outlineLevel="1" x14ac:dyDescent="0.2">
      <c r="A701" s="8"/>
      <c r="B701" s="310"/>
      <c r="C701" s="311"/>
      <c r="D701" s="311"/>
      <c r="E701" s="312"/>
      <c r="F701" s="16"/>
      <c r="G701" s="43"/>
    </row>
    <row r="702" spans="1:7" s="220" customFormat="1" ht="30" hidden="1" customHeight="1" outlineLevel="1" x14ac:dyDescent="0.2">
      <c r="A702" s="25" t="s">
        <v>269</v>
      </c>
      <c r="B702" s="310"/>
      <c r="C702" s="311"/>
      <c r="D702" s="311"/>
      <c r="E702" s="312"/>
      <c r="F702" s="508" t="s">
        <v>42</v>
      </c>
      <c r="G702" s="509"/>
    </row>
    <row r="703" spans="1:7" s="220" customFormat="1" ht="30" hidden="1" customHeight="1" outlineLevel="1" x14ac:dyDescent="0.2">
      <c r="A703" s="25" t="s">
        <v>270</v>
      </c>
      <c r="B703" s="310"/>
      <c r="C703" s="311"/>
      <c r="D703" s="311"/>
      <c r="E703" s="312"/>
      <c r="F703" s="508" t="s">
        <v>42</v>
      </c>
      <c r="G703" s="509"/>
    </row>
    <row r="704" spans="1:7" s="220" customFormat="1" ht="30" hidden="1" customHeight="1" outlineLevel="1" x14ac:dyDescent="0.2">
      <c r="A704" s="25" t="s">
        <v>271</v>
      </c>
      <c r="B704" s="310"/>
      <c r="C704" s="311"/>
      <c r="D704" s="311"/>
      <c r="E704" s="312"/>
      <c r="F704" s="508" t="s">
        <v>42</v>
      </c>
      <c r="G704" s="509"/>
    </row>
    <row r="705" spans="1:7" ht="30" hidden="1" customHeight="1" outlineLevel="1" x14ac:dyDescent="0.2">
      <c r="A705" s="8"/>
      <c r="B705" s="310"/>
      <c r="C705" s="311"/>
      <c r="D705" s="311"/>
      <c r="E705" s="312"/>
      <c r="F705" s="16"/>
      <c r="G705" s="43"/>
    </row>
    <row r="706" spans="1:7" ht="30" hidden="1" customHeight="1" outlineLevel="1" x14ac:dyDescent="0.2">
      <c r="A706" s="21" t="s">
        <v>272</v>
      </c>
      <c r="B706" s="310"/>
      <c r="C706" s="311"/>
      <c r="D706" s="311"/>
      <c r="E706" s="312"/>
      <c r="F706" s="16"/>
      <c r="G706" s="43"/>
    </row>
    <row r="707" spans="1:7" ht="30" hidden="1" customHeight="1" outlineLevel="1" x14ac:dyDescent="0.2">
      <c r="A707" s="8" t="s">
        <v>273</v>
      </c>
      <c r="B707" s="310"/>
      <c r="C707" s="311"/>
      <c r="D707" s="311"/>
      <c r="E707" s="312"/>
      <c r="F707" s="12" t="s">
        <v>25</v>
      </c>
      <c r="G707" s="43"/>
    </row>
    <row r="708" spans="1:7" ht="30" hidden="1" customHeight="1" outlineLevel="1" x14ac:dyDescent="0.2">
      <c r="A708" s="8" t="s">
        <v>274</v>
      </c>
      <c r="B708" s="310"/>
      <c r="C708" s="311"/>
      <c r="D708" s="311"/>
      <c r="E708" s="312"/>
      <c r="F708" s="12" t="s">
        <v>25</v>
      </c>
      <c r="G708" s="43"/>
    </row>
    <row r="709" spans="1:7" ht="30" hidden="1" customHeight="1" outlineLevel="1" x14ac:dyDescent="0.2">
      <c r="A709" s="8" t="s">
        <v>581</v>
      </c>
      <c r="B709" s="310"/>
      <c r="C709" s="311"/>
      <c r="D709" s="311"/>
      <c r="E709" s="312"/>
      <c r="F709" s="12" t="s">
        <v>25</v>
      </c>
      <c r="G709" s="10">
        <v>0</v>
      </c>
    </row>
    <row r="710" spans="1:7" ht="30" hidden="1" customHeight="1" outlineLevel="1" x14ac:dyDescent="0.2">
      <c r="A710" s="8" t="s">
        <v>510</v>
      </c>
      <c r="B710" s="310"/>
      <c r="C710" s="311"/>
      <c r="D710" s="311"/>
      <c r="E710" s="312"/>
      <c r="F710" s="12" t="s">
        <v>25</v>
      </c>
      <c r="G710" s="10">
        <v>0</v>
      </c>
    </row>
    <row r="711" spans="1:7" ht="30" hidden="1" customHeight="1" outlineLevel="1" x14ac:dyDescent="0.2">
      <c r="A711" s="8"/>
      <c r="B711" s="310"/>
      <c r="C711" s="311"/>
      <c r="D711" s="311"/>
      <c r="E711" s="312"/>
      <c r="F711" s="221"/>
      <c r="G711" s="222"/>
    </row>
    <row r="712" spans="1:7" ht="30" hidden="1" customHeight="1" outlineLevel="1" x14ac:dyDescent="0.2">
      <c r="A712" s="8"/>
      <c r="B712" s="310"/>
      <c r="C712" s="311"/>
      <c r="D712" s="311"/>
      <c r="E712" s="312"/>
      <c r="F712" s="221"/>
      <c r="G712" s="222"/>
    </row>
    <row r="713" spans="1:7" ht="30" hidden="1" customHeight="1" outlineLevel="1" x14ac:dyDescent="0.2">
      <c r="A713" s="8" t="s">
        <v>116</v>
      </c>
      <c r="B713" s="310"/>
      <c r="C713" s="311"/>
      <c r="D713" s="311"/>
      <c r="E713" s="312"/>
      <c r="F713" s="221"/>
      <c r="G713" s="222"/>
    </row>
    <row r="714" spans="1:7" ht="30" hidden="1" customHeight="1" outlineLevel="1" x14ac:dyDescent="0.2">
      <c r="A714" s="8"/>
      <c r="B714" s="310"/>
      <c r="C714" s="311"/>
      <c r="D714" s="311"/>
      <c r="E714" s="312"/>
      <c r="F714" s="221"/>
      <c r="G714" s="222"/>
    </row>
    <row r="715" spans="1:7" ht="66" hidden="1" customHeight="1" outlineLevel="1" x14ac:dyDescent="0.2">
      <c r="A715" s="337" t="s">
        <v>446</v>
      </c>
      <c r="B715" s="344"/>
      <c r="C715" s="344"/>
      <c r="D715" s="344"/>
      <c r="E715" s="344"/>
      <c r="F715" s="345"/>
      <c r="G715" s="17"/>
    </row>
    <row r="716" spans="1:7" ht="30" customHeight="1" x14ac:dyDescent="0.2">
      <c r="A716" s="183"/>
      <c r="B716" s="310"/>
      <c r="C716" s="311"/>
      <c r="D716" s="311"/>
      <c r="E716" s="312"/>
      <c r="F716" s="52"/>
      <c r="G716" s="201"/>
    </row>
    <row r="717" spans="1:7" ht="30" customHeight="1" x14ac:dyDescent="0.15">
      <c r="A717" s="341" t="s">
        <v>277</v>
      </c>
      <c r="B717" s="343"/>
      <c r="C717" s="177" t="s">
        <v>442</v>
      </c>
      <c r="D717" s="177" t="s">
        <v>52</v>
      </c>
      <c r="E717" s="301" t="s">
        <v>88</v>
      </c>
      <c r="F717" s="302"/>
      <c r="G717" s="179" t="s">
        <v>25</v>
      </c>
    </row>
    <row r="718" spans="1:7" ht="59.25" customHeight="1" collapsed="1" x14ac:dyDescent="0.15">
      <c r="A718" s="303" t="s">
        <v>908</v>
      </c>
      <c r="B718" s="304"/>
      <c r="C718" s="304"/>
      <c r="D718" s="304"/>
      <c r="E718" s="304"/>
      <c r="F718" s="304"/>
      <c r="G718" s="306"/>
    </row>
    <row r="719" spans="1:7" s="7" customFormat="1" ht="30" hidden="1" customHeight="1" outlineLevel="1" x14ac:dyDescent="0.2">
      <c r="A719" s="5"/>
      <c r="B719" s="307" t="s">
        <v>568</v>
      </c>
      <c r="C719" s="308"/>
      <c r="D719" s="308"/>
      <c r="E719" s="309"/>
      <c r="F719" s="61" t="s">
        <v>89</v>
      </c>
      <c r="G719" s="32" t="s">
        <v>137</v>
      </c>
    </row>
    <row r="720" spans="1:7" ht="30" hidden="1" customHeight="1" outlineLevel="1" x14ac:dyDescent="0.2">
      <c r="A720" s="8" t="s">
        <v>265</v>
      </c>
      <c r="B720" s="310"/>
      <c r="C720" s="311"/>
      <c r="D720" s="311"/>
      <c r="E720" s="312"/>
      <c r="F720" s="12" t="s">
        <v>25</v>
      </c>
      <c r="G720" s="10">
        <v>0</v>
      </c>
    </row>
    <row r="721" spans="1:7" ht="30" hidden="1" customHeight="1" outlineLevel="1" x14ac:dyDescent="0.2">
      <c r="A721" s="8" t="s">
        <v>266</v>
      </c>
      <c r="B721" s="310"/>
      <c r="C721" s="311"/>
      <c r="D721" s="311"/>
      <c r="E721" s="312"/>
      <c r="F721" s="12" t="s">
        <v>25</v>
      </c>
      <c r="G721" s="10">
        <v>0</v>
      </c>
    </row>
    <row r="722" spans="1:7" ht="30" hidden="1" customHeight="1" outlineLevel="1" x14ac:dyDescent="0.2">
      <c r="A722" s="8" t="s">
        <v>267</v>
      </c>
      <c r="B722" s="310"/>
      <c r="C722" s="311"/>
      <c r="D722" s="311"/>
      <c r="E722" s="312"/>
      <c r="F722" s="12" t="s">
        <v>25</v>
      </c>
      <c r="G722" s="10">
        <v>0</v>
      </c>
    </row>
    <row r="723" spans="1:7" ht="30" hidden="1" customHeight="1" outlineLevel="1" x14ac:dyDescent="0.2">
      <c r="A723" s="14" t="s">
        <v>268</v>
      </c>
      <c r="B723" s="310"/>
      <c r="C723" s="311"/>
      <c r="D723" s="311"/>
      <c r="E723" s="312"/>
      <c r="F723" s="12" t="s">
        <v>25</v>
      </c>
      <c r="G723" s="10"/>
    </row>
    <row r="724" spans="1:7" ht="30" hidden="1" customHeight="1" outlineLevel="1" x14ac:dyDescent="0.2">
      <c r="A724" s="8" t="s">
        <v>186</v>
      </c>
      <c r="B724" s="310"/>
      <c r="C724" s="311"/>
      <c r="D724" s="311"/>
      <c r="E724" s="312"/>
      <c r="F724" s="12" t="s">
        <v>25</v>
      </c>
      <c r="G724" s="48">
        <v>0</v>
      </c>
    </row>
    <row r="725" spans="1:7" ht="30" hidden="1" customHeight="1" outlineLevel="1" x14ac:dyDescent="0.2">
      <c r="A725" s="8"/>
      <c r="B725" s="310"/>
      <c r="C725" s="311"/>
      <c r="D725" s="311"/>
      <c r="E725" s="312"/>
      <c r="F725" s="16"/>
      <c r="G725" s="43"/>
    </row>
    <row r="726" spans="1:7" s="220" customFormat="1" ht="30" hidden="1" customHeight="1" outlineLevel="1" x14ac:dyDescent="0.2">
      <c r="A726" s="25" t="s">
        <v>269</v>
      </c>
      <c r="B726" s="310"/>
      <c r="C726" s="311"/>
      <c r="D726" s="311"/>
      <c r="E726" s="312"/>
      <c r="F726" s="508" t="s">
        <v>42</v>
      </c>
      <c r="G726" s="509"/>
    </row>
    <row r="727" spans="1:7" s="220" customFormat="1" ht="30" hidden="1" customHeight="1" outlineLevel="1" x14ac:dyDescent="0.2">
      <c r="A727" s="25" t="s">
        <v>270</v>
      </c>
      <c r="B727" s="310"/>
      <c r="C727" s="311"/>
      <c r="D727" s="311"/>
      <c r="E727" s="312"/>
      <c r="F727" s="508" t="s">
        <v>42</v>
      </c>
      <c r="G727" s="509"/>
    </row>
    <row r="728" spans="1:7" s="220" customFormat="1" ht="30" hidden="1" customHeight="1" outlineLevel="1" x14ac:dyDescent="0.2">
      <c r="A728" s="25" t="s">
        <v>271</v>
      </c>
      <c r="B728" s="310"/>
      <c r="C728" s="311"/>
      <c r="D728" s="311"/>
      <c r="E728" s="312"/>
      <c r="F728" s="508" t="s">
        <v>42</v>
      </c>
      <c r="G728" s="509"/>
    </row>
    <row r="729" spans="1:7" ht="30" hidden="1" customHeight="1" outlineLevel="1" x14ac:dyDescent="0.2">
      <c r="A729" s="8"/>
      <c r="B729" s="310"/>
      <c r="C729" s="311"/>
      <c r="D729" s="311"/>
      <c r="E729" s="312"/>
      <c r="F729" s="16"/>
      <c r="G729" s="43"/>
    </row>
    <row r="730" spans="1:7" ht="30" hidden="1" customHeight="1" outlineLevel="1" x14ac:dyDescent="0.2">
      <c r="A730" s="21" t="s">
        <v>272</v>
      </c>
      <c r="B730" s="310"/>
      <c r="C730" s="311"/>
      <c r="D730" s="311"/>
      <c r="E730" s="312"/>
      <c r="F730" s="16"/>
      <c r="G730" s="43"/>
    </row>
    <row r="731" spans="1:7" ht="30" hidden="1" customHeight="1" outlineLevel="1" x14ac:dyDescent="0.2">
      <c r="A731" s="8" t="s">
        <v>273</v>
      </c>
      <c r="B731" s="310"/>
      <c r="C731" s="311"/>
      <c r="D731" s="311"/>
      <c r="E731" s="312"/>
      <c r="F731" s="12" t="s">
        <v>25</v>
      </c>
      <c r="G731" s="43"/>
    </row>
    <row r="732" spans="1:7" ht="30" hidden="1" customHeight="1" outlineLevel="1" x14ac:dyDescent="0.2">
      <c r="A732" s="8" t="s">
        <v>274</v>
      </c>
      <c r="B732" s="310"/>
      <c r="C732" s="311"/>
      <c r="D732" s="311"/>
      <c r="E732" s="312"/>
      <c r="F732" s="12" t="s">
        <v>25</v>
      </c>
      <c r="G732" s="43"/>
    </row>
    <row r="733" spans="1:7" ht="30" hidden="1" customHeight="1" outlineLevel="1" x14ac:dyDescent="0.2">
      <c r="A733" s="8" t="s">
        <v>275</v>
      </c>
      <c r="B733" s="310"/>
      <c r="C733" s="311"/>
      <c r="D733" s="311"/>
      <c r="E733" s="312"/>
      <c r="F733" s="12" t="s">
        <v>25</v>
      </c>
      <c r="G733" s="43"/>
    </row>
    <row r="734" spans="1:7" ht="30" hidden="1" customHeight="1" outlineLevel="1" x14ac:dyDescent="0.2">
      <c r="A734" s="8" t="s">
        <v>276</v>
      </c>
      <c r="B734" s="310"/>
      <c r="C734" s="311"/>
      <c r="D734" s="311"/>
      <c r="E734" s="312"/>
      <c r="F734" s="12" t="s">
        <v>25</v>
      </c>
      <c r="G734" s="43"/>
    </row>
    <row r="735" spans="1:7" ht="30" hidden="1" customHeight="1" outlineLevel="1" x14ac:dyDescent="0.2">
      <c r="A735" s="8"/>
      <c r="B735" s="310"/>
      <c r="C735" s="311"/>
      <c r="D735" s="311"/>
      <c r="E735" s="312"/>
      <c r="F735" s="138"/>
      <c r="G735" s="43"/>
    </row>
    <row r="736" spans="1:7" ht="30" hidden="1" customHeight="1" outlineLevel="1" x14ac:dyDescent="0.2">
      <c r="A736" s="8" t="s">
        <v>116</v>
      </c>
      <c r="B736" s="310"/>
      <c r="C736" s="311"/>
      <c r="D736" s="311"/>
      <c r="E736" s="312"/>
      <c r="F736" s="138"/>
      <c r="G736" s="43"/>
    </row>
    <row r="737" spans="1:7" ht="30" hidden="1" customHeight="1" outlineLevel="1" x14ac:dyDescent="0.2">
      <c r="A737" s="8"/>
      <c r="B737" s="310"/>
      <c r="C737" s="311"/>
      <c r="D737" s="311"/>
      <c r="E737" s="312"/>
      <c r="F737" s="138"/>
      <c r="G737" s="43"/>
    </row>
    <row r="738" spans="1:7" ht="30" customHeight="1" x14ac:dyDescent="0.2">
      <c r="A738" s="183"/>
      <c r="B738" s="310"/>
      <c r="C738" s="311"/>
      <c r="D738" s="311"/>
      <c r="E738" s="312"/>
      <c r="F738" s="223"/>
      <c r="G738" s="224"/>
    </row>
    <row r="739" spans="1:7" ht="30" customHeight="1" x14ac:dyDescent="0.15">
      <c r="A739" s="187" t="s">
        <v>612</v>
      </c>
      <c r="B739" s="188"/>
      <c r="C739" s="177" t="s">
        <v>442</v>
      </c>
      <c r="D739" s="177" t="s">
        <v>52</v>
      </c>
      <c r="E739" s="301" t="s">
        <v>88</v>
      </c>
      <c r="F739" s="302"/>
      <c r="G739" s="179" t="s">
        <v>25</v>
      </c>
    </row>
    <row r="740" spans="1:7" ht="112.5" customHeight="1" collapsed="1" x14ac:dyDescent="0.15">
      <c r="A740" s="303" t="s">
        <v>909</v>
      </c>
      <c r="B740" s="304"/>
      <c r="C740" s="304"/>
      <c r="D740" s="304"/>
      <c r="E740" s="304"/>
      <c r="F740" s="304"/>
      <c r="G740" s="306"/>
    </row>
    <row r="741" spans="1:7" s="7" customFormat="1" ht="30" hidden="1" customHeight="1" outlineLevel="1" x14ac:dyDescent="0.2">
      <c r="A741" s="49" t="s">
        <v>817</v>
      </c>
      <c r="B741" s="6" t="s">
        <v>278</v>
      </c>
      <c r="C741" s="6" t="s">
        <v>572</v>
      </c>
      <c r="D741" s="512" t="s">
        <v>841</v>
      </c>
      <c r="E741" s="513"/>
      <c r="F741" s="6" t="s">
        <v>842</v>
      </c>
      <c r="G741" s="32" t="s">
        <v>279</v>
      </c>
    </row>
    <row r="742" spans="1:7" ht="30" hidden="1" customHeight="1" outlineLevel="1" x14ac:dyDescent="0.2">
      <c r="A742" s="14"/>
      <c r="B742" s="12" t="s">
        <v>329</v>
      </c>
      <c r="C742" s="9"/>
      <c r="D742" s="510"/>
      <c r="E742" s="511"/>
      <c r="F742" s="56"/>
      <c r="G742" s="10">
        <v>0</v>
      </c>
    </row>
    <row r="743" spans="1:7" ht="30" hidden="1" customHeight="1" outlineLevel="1" x14ac:dyDescent="0.2">
      <c r="A743" s="14"/>
      <c r="B743" s="12" t="s">
        <v>329</v>
      </c>
      <c r="C743" s="9"/>
      <c r="D743" s="510"/>
      <c r="E743" s="511"/>
      <c r="F743" s="56"/>
      <c r="G743" s="10">
        <v>0</v>
      </c>
    </row>
    <row r="744" spans="1:7" ht="30" hidden="1" customHeight="1" outlineLevel="1" x14ac:dyDescent="0.2">
      <c r="A744" s="14"/>
      <c r="B744" s="12" t="s">
        <v>329</v>
      </c>
      <c r="C744" s="9"/>
      <c r="D744" s="510"/>
      <c r="E744" s="511"/>
      <c r="F744" s="56"/>
      <c r="G744" s="10">
        <v>0</v>
      </c>
    </row>
    <row r="745" spans="1:7" ht="30" hidden="1" customHeight="1" outlineLevel="1" x14ac:dyDescent="0.2">
      <c r="A745" s="14"/>
      <c r="B745" s="12" t="s">
        <v>329</v>
      </c>
      <c r="C745" s="9"/>
      <c r="D745" s="510"/>
      <c r="E745" s="511"/>
      <c r="F745" s="56"/>
      <c r="G745" s="10">
        <v>0</v>
      </c>
    </row>
    <row r="746" spans="1:7" ht="30" hidden="1" customHeight="1" outlineLevel="1" x14ac:dyDescent="0.2">
      <c r="A746" s="14"/>
      <c r="B746" s="12" t="s">
        <v>329</v>
      </c>
      <c r="C746" s="9"/>
      <c r="D746" s="510"/>
      <c r="E746" s="511"/>
      <c r="F746" s="56"/>
      <c r="G746" s="10">
        <v>0</v>
      </c>
    </row>
    <row r="747" spans="1:7" ht="30" hidden="1" customHeight="1" outlineLevel="1" x14ac:dyDescent="0.2">
      <c r="A747" s="14"/>
      <c r="B747" s="12" t="s">
        <v>329</v>
      </c>
      <c r="C747" s="9"/>
      <c r="D747" s="510"/>
      <c r="E747" s="511"/>
      <c r="F747" s="56"/>
      <c r="G747" s="10">
        <v>0</v>
      </c>
    </row>
    <row r="748" spans="1:7" ht="30" hidden="1" customHeight="1" outlineLevel="1" x14ac:dyDescent="0.2">
      <c r="A748" s="14"/>
      <c r="B748" s="12" t="s">
        <v>329</v>
      </c>
      <c r="C748" s="9"/>
      <c r="D748" s="510"/>
      <c r="E748" s="511"/>
      <c r="F748" s="56"/>
      <c r="G748" s="10">
        <v>0</v>
      </c>
    </row>
    <row r="749" spans="1:7" ht="30" hidden="1" customHeight="1" outlineLevel="1" x14ac:dyDescent="0.2">
      <c r="A749" s="14"/>
      <c r="B749" s="12" t="s">
        <v>329</v>
      </c>
      <c r="C749" s="9"/>
      <c r="D749" s="510"/>
      <c r="E749" s="511"/>
      <c r="F749" s="56"/>
      <c r="G749" s="10">
        <v>0</v>
      </c>
    </row>
    <row r="750" spans="1:7" ht="30" hidden="1" customHeight="1" outlineLevel="1" x14ac:dyDescent="0.2">
      <c r="A750" s="14"/>
      <c r="B750" s="12" t="s">
        <v>329</v>
      </c>
      <c r="C750" s="9"/>
      <c r="D750" s="510"/>
      <c r="E750" s="511"/>
      <c r="F750" s="56"/>
      <c r="G750" s="10">
        <v>0</v>
      </c>
    </row>
    <row r="751" spans="1:7" ht="30" hidden="1" customHeight="1" outlineLevel="1" x14ac:dyDescent="0.2">
      <c r="A751" s="14"/>
      <c r="B751" s="12" t="s">
        <v>329</v>
      </c>
      <c r="C751" s="9"/>
      <c r="D751" s="510"/>
      <c r="E751" s="511"/>
      <c r="F751" s="56"/>
      <c r="G751" s="10">
        <v>0</v>
      </c>
    </row>
    <row r="752" spans="1:7" ht="30" hidden="1" customHeight="1" outlineLevel="1" x14ac:dyDescent="0.2">
      <c r="A752" s="14"/>
      <c r="B752" s="12" t="s">
        <v>329</v>
      </c>
      <c r="C752" s="9"/>
      <c r="D752" s="510"/>
      <c r="E752" s="511"/>
      <c r="F752" s="56"/>
      <c r="G752" s="10">
        <v>0</v>
      </c>
    </row>
    <row r="753" spans="1:7" ht="30" hidden="1" customHeight="1" outlineLevel="1" x14ac:dyDescent="0.2">
      <c r="A753" s="14"/>
      <c r="B753" s="12" t="s">
        <v>329</v>
      </c>
      <c r="C753" s="9"/>
      <c r="D753" s="510"/>
      <c r="E753" s="511"/>
      <c r="F753" s="56"/>
      <c r="G753" s="10">
        <v>0</v>
      </c>
    </row>
    <row r="754" spans="1:7" ht="30" hidden="1" customHeight="1" outlineLevel="1" x14ac:dyDescent="0.2">
      <c r="A754" s="14"/>
      <c r="B754" s="12" t="s">
        <v>329</v>
      </c>
      <c r="C754" s="9"/>
      <c r="D754" s="510"/>
      <c r="E754" s="511"/>
      <c r="F754" s="56"/>
      <c r="G754" s="10">
        <v>0</v>
      </c>
    </row>
    <row r="755" spans="1:7" ht="30" hidden="1" customHeight="1" outlineLevel="1" x14ac:dyDescent="0.2">
      <c r="A755" s="14"/>
      <c r="B755" s="12" t="s">
        <v>329</v>
      </c>
      <c r="C755" s="9"/>
      <c r="D755" s="510"/>
      <c r="E755" s="511"/>
      <c r="F755" s="56"/>
      <c r="G755" s="10">
        <v>0</v>
      </c>
    </row>
    <row r="756" spans="1:7" ht="30" hidden="1" customHeight="1" outlineLevel="1" x14ac:dyDescent="0.2">
      <c r="A756" s="14"/>
      <c r="B756" s="12"/>
      <c r="C756" s="9"/>
      <c r="D756" s="510"/>
      <c r="E756" s="511"/>
      <c r="F756" s="12"/>
      <c r="G756" s="10"/>
    </row>
    <row r="757" spans="1:7" ht="30" hidden="1" customHeight="1" outlineLevel="1" x14ac:dyDescent="0.2">
      <c r="A757" s="225" t="s">
        <v>280</v>
      </c>
      <c r="B757" s="12"/>
      <c r="C757" s="9"/>
      <c r="D757" s="510"/>
      <c r="E757" s="511"/>
      <c r="F757" s="226">
        <v>0</v>
      </c>
      <c r="G757" s="10"/>
    </row>
    <row r="758" spans="1:7" ht="30" hidden="1" customHeight="1" outlineLevel="1" x14ac:dyDescent="0.2">
      <c r="A758" s="225" t="s">
        <v>281</v>
      </c>
      <c r="B758" s="12"/>
      <c r="C758" s="9"/>
      <c r="D758" s="510"/>
      <c r="E758" s="511"/>
      <c r="F758" s="226">
        <v>0</v>
      </c>
      <c r="G758" s="10"/>
    </row>
    <row r="759" spans="1:7" ht="30" hidden="1" customHeight="1" outlineLevel="1" x14ac:dyDescent="0.2">
      <c r="A759" s="225" t="s">
        <v>441</v>
      </c>
      <c r="B759" s="12"/>
      <c r="C759" s="9"/>
      <c r="D759" s="510"/>
      <c r="E759" s="511"/>
      <c r="F759" s="226">
        <v>0</v>
      </c>
      <c r="G759" s="10"/>
    </row>
    <row r="760" spans="1:7" ht="30" hidden="1" customHeight="1" outlineLevel="1" x14ac:dyDescent="0.2">
      <c r="A760" s="225" t="s">
        <v>282</v>
      </c>
      <c r="B760" s="12"/>
      <c r="C760" s="9"/>
      <c r="D760" s="510"/>
      <c r="E760" s="511"/>
      <c r="F760" s="226">
        <v>0</v>
      </c>
      <c r="G760" s="10"/>
    </row>
    <row r="761" spans="1:7" ht="30" hidden="1" customHeight="1" outlineLevel="1" x14ac:dyDescent="0.2">
      <c r="A761" s="225"/>
      <c r="B761" s="12"/>
      <c r="C761" s="9"/>
      <c r="D761" s="510"/>
      <c r="E761" s="511"/>
      <c r="F761" s="61"/>
      <c r="G761" s="10"/>
    </row>
    <row r="762" spans="1:7" ht="48.75" hidden="1" customHeight="1" outlineLevel="1" x14ac:dyDescent="0.2">
      <c r="A762" s="33"/>
      <c r="B762" s="12"/>
      <c r="C762" s="9"/>
      <c r="D762" s="510"/>
      <c r="E762" s="511"/>
      <c r="F762" s="61" t="s">
        <v>89</v>
      </c>
      <c r="G762" s="32" t="s">
        <v>283</v>
      </c>
    </row>
    <row r="763" spans="1:7" ht="57" hidden="1" outlineLevel="1" x14ac:dyDescent="0.2">
      <c r="A763" s="34" t="s">
        <v>455</v>
      </c>
      <c r="B763" s="12"/>
      <c r="C763" s="9"/>
      <c r="D763" s="510"/>
      <c r="E763" s="511"/>
      <c r="F763" s="12" t="s">
        <v>52</v>
      </c>
      <c r="G763" s="135">
        <v>0</v>
      </c>
    </row>
    <row r="764" spans="1:7" ht="14.25" hidden="1" outlineLevel="1" x14ac:dyDescent="0.2">
      <c r="A764" s="33" t="s">
        <v>877</v>
      </c>
      <c r="B764" s="12"/>
      <c r="C764" s="9"/>
      <c r="D764" s="148"/>
      <c r="E764" s="149"/>
      <c r="F764" s="12" t="s">
        <v>52</v>
      </c>
      <c r="G764" s="135">
        <v>0</v>
      </c>
    </row>
    <row r="765" spans="1:7" ht="14.25" hidden="1" outlineLevel="1" x14ac:dyDescent="0.2">
      <c r="A765" s="33" t="s">
        <v>284</v>
      </c>
      <c r="B765" s="12"/>
      <c r="C765" s="9"/>
      <c r="D765" s="510"/>
      <c r="E765" s="511"/>
      <c r="F765" s="12" t="s">
        <v>25</v>
      </c>
      <c r="G765" s="10">
        <v>0</v>
      </c>
    </row>
    <row r="766" spans="1:7" ht="14.25" hidden="1" outlineLevel="1" x14ac:dyDescent="0.2">
      <c r="A766" s="33" t="s">
        <v>285</v>
      </c>
      <c r="B766" s="12"/>
      <c r="C766" s="9"/>
      <c r="D766" s="510"/>
      <c r="E766" s="511"/>
      <c r="F766" s="12" t="s">
        <v>25</v>
      </c>
      <c r="G766" s="10">
        <v>0</v>
      </c>
    </row>
    <row r="767" spans="1:7" ht="14.25" hidden="1" outlineLevel="1" x14ac:dyDescent="0.2">
      <c r="A767" s="33" t="s">
        <v>286</v>
      </c>
      <c r="B767" s="12"/>
      <c r="C767" s="9"/>
      <c r="D767" s="510"/>
      <c r="E767" s="511"/>
      <c r="F767" s="12" t="s">
        <v>25</v>
      </c>
      <c r="G767" s="10">
        <v>0</v>
      </c>
    </row>
    <row r="768" spans="1:7" ht="30" hidden="1" customHeight="1" outlineLevel="1" thickBot="1" x14ac:dyDescent="0.25">
      <c r="A768" s="227"/>
      <c r="B768" s="12"/>
      <c r="C768" s="9"/>
      <c r="D768" s="510"/>
      <c r="E768" s="511"/>
      <c r="F768" s="228"/>
      <c r="G768" s="41">
        <f>SUM(G742:G755)</f>
        <v>0</v>
      </c>
    </row>
    <row r="769" spans="1:7" ht="30" hidden="1" customHeight="1" outlineLevel="1" thickTop="1" x14ac:dyDescent="0.2">
      <c r="A769" s="227"/>
      <c r="B769" s="12"/>
      <c r="C769" s="9"/>
      <c r="D769" s="510"/>
      <c r="E769" s="511"/>
      <c r="F769" s="228"/>
      <c r="G769" s="10"/>
    </row>
    <row r="770" spans="1:7" ht="30" hidden="1" customHeight="1" outlineLevel="1" x14ac:dyDescent="0.2">
      <c r="A770" s="21" t="s">
        <v>571</v>
      </c>
      <c r="B770" s="12"/>
      <c r="C770" s="9"/>
      <c r="D770" s="510"/>
      <c r="E770" s="511"/>
      <c r="F770" s="228"/>
      <c r="G770" s="10"/>
    </row>
    <row r="771" spans="1:7" ht="30" hidden="1" customHeight="1" outlineLevel="1" x14ac:dyDescent="0.2">
      <c r="A771" s="8" t="s">
        <v>287</v>
      </c>
      <c r="B771" s="12"/>
      <c r="C771" s="9"/>
      <c r="D771" s="510"/>
      <c r="E771" s="511"/>
      <c r="F771" s="12" t="s">
        <v>25</v>
      </c>
      <c r="G771" s="10">
        <v>5000000</v>
      </c>
    </row>
    <row r="772" spans="1:7" ht="30" hidden="1" customHeight="1" outlineLevel="1" x14ac:dyDescent="0.2">
      <c r="A772" s="8" t="s">
        <v>288</v>
      </c>
      <c r="B772" s="12"/>
      <c r="C772" s="9"/>
      <c r="D772" s="510"/>
      <c r="E772" s="511"/>
      <c r="F772" s="12" t="s">
        <v>25</v>
      </c>
      <c r="G772" s="10">
        <v>2000000</v>
      </c>
    </row>
    <row r="773" spans="1:7" ht="30" hidden="1" customHeight="1" outlineLevel="1" x14ac:dyDescent="0.2">
      <c r="A773" s="8" t="s">
        <v>289</v>
      </c>
      <c r="B773" s="12"/>
      <c r="C773" s="9"/>
      <c r="D773" s="510"/>
      <c r="E773" s="511"/>
      <c r="F773" s="12" t="s">
        <v>25</v>
      </c>
      <c r="G773" s="10">
        <v>1000000</v>
      </c>
    </row>
    <row r="774" spans="1:7" ht="30" hidden="1" customHeight="1" outlineLevel="1" x14ac:dyDescent="0.2">
      <c r="A774" s="14" t="s">
        <v>290</v>
      </c>
      <c r="B774" s="12"/>
      <c r="C774" s="9"/>
      <c r="D774" s="510"/>
      <c r="E774" s="511"/>
      <c r="F774" s="12" t="s">
        <v>25</v>
      </c>
      <c r="G774" s="10">
        <v>1000000</v>
      </c>
    </row>
    <row r="775" spans="1:7" ht="30" hidden="1" customHeight="1" outlineLevel="1" x14ac:dyDescent="0.2">
      <c r="A775" s="14" t="s">
        <v>291</v>
      </c>
      <c r="B775" s="12"/>
      <c r="C775" s="9"/>
      <c r="D775" s="510"/>
      <c r="E775" s="511"/>
      <c r="F775" s="12" t="s">
        <v>25</v>
      </c>
      <c r="G775" s="10">
        <v>2500000</v>
      </c>
    </row>
    <row r="776" spans="1:7" ht="30" hidden="1" customHeight="1" outlineLevel="1" x14ac:dyDescent="0.2">
      <c r="A776" s="14" t="s">
        <v>292</v>
      </c>
      <c r="B776" s="12"/>
      <c r="C776" s="9"/>
      <c r="D776" s="510"/>
      <c r="E776" s="511"/>
      <c r="F776" s="12" t="s">
        <v>25</v>
      </c>
      <c r="G776" s="10">
        <v>1000000</v>
      </c>
    </row>
    <row r="777" spans="1:7" ht="30" hidden="1" customHeight="1" outlineLevel="1" x14ac:dyDescent="0.2">
      <c r="A777" s="14" t="s">
        <v>110</v>
      </c>
      <c r="B777" s="12"/>
      <c r="C777" s="9"/>
      <c r="D777" s="510"/>
      <c r="E777" s="511"/>
      <c r="F777" s="12" t="s">
        <v>25</v>
      </c>
      <c r="G777" s="10">
        <v>25000</v>
      </c>
    </row>
    <row r="778" spans="1:7" ht="30" hidden="1" customHeight="1" outlineLevel="1" x14ac:dyDescent="0.2">
      <c r="A778" s="14" t="s">
        <v>293</v>
      </c>
      <c r="B778" s="12"/>
      <c r="C778" s="9"/>
      <c r="D778" s="510"/>
      <c r="E778" s="511"/>
      <c r="F778" s="12" t="s">
        <v>25</v>
      </c>
      <c r="G778" s="10">
        <v>7500</v>
      </c>
    </row>
    <row r="779" spans="1:7" ht="30" hidden="1" customHeight="1" outlineLevel="1" x14ac:dyDescent="0.2">
      <c r="A779" s="14" t="s">
        <v>294</v>
      </c>
      <c r="B779" s="12"/>
      <c r="C779" s="9"/>
      <c r="D779" s="510"/>
      <c r="E779" s="511"/>
      <c r="F779" s="12" t="s">
        <v>25</v>
      </c>
      <c r="G779" s="10">
        <v>10000</v>
      </c>
    </row>
    <row r="780" spans="1:7" ht="30" hidden="1" customHeight="1" outlineLevel="1" x14ac:dyDescent="0.2">
      <c r="A780" s="14" t="s">
        <v>295</v>
      </c>
      <c r="B780" s="12"/>
      <c r="C780" s="9"/>
      <c r="D780" s="510"/>
      <c r="E780" s="511"/>
      <c r="F780" s="12" t="s">
        <v>52</v>
      </c>
      <c r="G780" s="10" t="s">
        <v>296</v>
      </c>
    </row>
    <row r="781" spans="1:7" ht="30" hidden="1" customHeight="1" outlineLevel="1" x14ac:dyDescent="0.2">
      <c r="A781" s="14" t="s">
        <v>456</v>
      </c>
      <c r="B781" s="12"/>
      <c r="C781" s="9"/>
      <c r="D781" s="510"/>
      <c r="E781" s="511"/>
      <c r="F781" s="12" t="s">
        <v>25</v>
      </c>
      <c r="G781" s="10">
        <v>0</v>
      </c>
    </row>
    <row r="782" spans="1:7" ht="30" hidden="1" customHeight="1" outlineLevel="1" x14ac:dyDescent="0.2">
      <c r="A782" s="14" t="s">
        <v>457</v>
      </c>
      <c r="B782" s="12"/>
      <c r="C782" s="9"/>
      <c r="D782" s="510"/>
      <c r="E782" s="511"/>
      <c r="F782" s="12"/>
      <c r="G782" s="10"/>
    </row>
    <row r="783" spans="1:7" ht="30" hidden="1" customHeight="1" outlineLevel="1" x14ac:dyDescent="0.2">
      <c r="A783" s="14" t="s">
        <v>457</v>
      </c>
      <c r="B783" s="12"/>
      <c r="C783" s="9"/>
      <c r="D783" s="510"/>
      <c r="E783" s="511"/>
      <c r="F783" s="12"/>
      <c r="G783" s="10"/>
    </row>
    <row r="784" spans="1:7" ht="30" hidden="1" customHeight="1" outlineLevel="1" x14ac:dyDescent="0.2">
      <c r="A784" s="14" t="s">
        <v>457</v>
      </c>
      <c r="B784" s="12"/>
      <c r="C784" s="9"/>
      <c r="D784" s="510"/>
      <c r="E784" s="511"/>
      <c r="F784" s="12"/>
      <c r="G784" s="10"/>
    </row>
    <row r="785" spans="1:7" ht="30" hidden="1" customHeight="1" outlineLevel="1" x14ac:dyDescent="0.2">
      <c r="A785" s="8"/>
      <c r="B785" s="12"/>
      <c r="C785" s="9"/>
      <c r="D785" s="510"/>
      <c r="E785" s="511"/>
      <c r="F785" s="12"/>
      <c r="G785" s="10"/>
    </row>
    <row r="786" spans="1:7" ht="66" hidden="1" customHeight="1" outlineLevel="1" x14ac:dyDescent="0.2">
      <c r="A786" s="337" t="s">
        <v>446</v>
      </c>
      <c r="B786" s="344"/>
      <c r="C786" s="344"/>
      <c r="D786" s="344"/>
      <c r="E786" s="344"/>
      <c r="F786" s="345"/>
      <c r="G786" s="17"/>
    </row>
    <row r="787" spans="1:7" ht="30" customHeight="1" x14ac:dyDescent="0.2">
      <c r="A787" s="229"/>
      <c r="B787" s="310"/>
      <c r="C787" s="311"/>
      <c r="D787" s="311"/>
      <c r="E787" s="312"/>
      <c r="F787" s="230"/>
      <c r="G787" s="213"/>
    </row>
    <row r="788" spans="1:7" ht="30" customHeight="1" x14ac:dyDescent="0.15">
      <c r="A788" s="187" t="s">
        <v>614</v>
      </c>
      <c r="B788" s="188"/>
      <c r="C788" s="177" t="s">
        <v>442</v>
      </c>
      <c r="D788" s="177" t="s">
        <v>52</v>
      </c>
      <c r="E788" s="301" t="s">
        <v>88</v>
      </c>
      <c r="F788" s="302"/>
      <c r="G788" s="179" t="s">
        <v>25</v>
      </c>
    </row>
    <row r="789" spans="1:7" ht="48.75" customHeight="1" collapsed="1" x14ac:dyDescent="0.15">
      <c r="A789" s="516" t="s">
        <v>910</v>
      </c>
      <c r="B789" s="517"/>
      <c r="C789" s="517"/>
      <c r="D789" s="517"/>
      <c r="E789" s="517"/>
      <c r="F789" s="517"/>
      <c r="G789" s="518"/>
    </row>
    <row r="790" spans="1:7" s="7" customFormat="1" ht="30" hidden="1" customHeight="1" outlineLevel="1" x14ac:dyDescent="0.2">
      <c r="A790" s="31" t="s">
        <v>818</v>
      </c>
      <c r="B790" s="6" t="s">
        <v>569</v>
      </c>
      <c r="C790" s="6" t="s">
        <v>841</v>
      </c>
      <c r="D790" s="519" t="s">
        <v>842</v>
      </c>
      <c r="E790" s="520"/>
      <c r="F790" s="6"/>
      <c r="G790" s="32" t="s">
        <v>279</v>
      </c>
    </row>
    <row r="791" spans="1:7" ht="30" hidden="1" customHeight="1" outlineLevel="1" x14ac:dyDescent="0.2">
      <c r="A791" s="14">
        <f t="shared" ref="A791:A802" si="0">A742</f>
        <v>0</v>
      </c>
      <c r="B791" s="51">
        <f t="shared" ref="B791:C803" si="1">(C742)</f>
        <v>0</v>
      </c>
      <c r="C791" s="50">
        <f t="shared" si="1"/>
        <v>0</v>
      </c>
      <c r="D791" s="514">
        <f t="shared" ref="D791:D803" si="2">(F742)</f>
        <v>0</v>
      </c>
      <c r="E791" s="515"/>
      <c r="F791" s="12"/>
      <c r="G791" s="10">
        <v>0</v>
      </c>
    </row>
    <row r="792" spans="1:7" ht="30" hidden="1" customHeight="1" outlineLevel="1" x14ac:dyDescent="0.2">
      <c r="A792" s="14">
        <f t="shared" si="0"/>
        <v>0</v>
      </c>
      <c r="B792" s="51">
        <f t="shared" si="1"/>
        <v>0</v>
      </c>
      <c r="C792" s="50">
        <f t="shared" si="1"/>
        <v>0</v>
      </c>
      <c r="D792" s="514">
        <f t="shared" si="2"/>
        <v>0</v>
      </c>
      <c r="E792" s="515"/>
      <c r="F792" s="12"/>
      <c r="G792" s="10">
        <v>0</v>
      </c>
    </row>
    <row r="793" spans="1:7" ht="30" hidden="1" customHeight="1" outlineLevel="1" x14ac:dyDescent="0.2">
      <c r="A793" s="14">
        <f t="shared" si="0"/>
        <v>0</v>
      </c>
      <c r="B793" s="51">
        <f t="shared" si="1"/>
        <v>0</v>
      </c>
      <c r="C793" s="50">
        <f t="shared" si="1"/>
        <v>0</v>
      </c>
      <c r="D793" s="514">
        <f t="shared" si="2"/>
        <v>0</v>
      </c>
      <c r="E793" s="515"/>
      <c r="F793" s="12"/>
      <c r="G793" s="10">
        <v>0</v>
      </c>
    </row>
    <row r="794" spans="1:7" ht="30" hidden="1" customHeight="1" outlineLevel="1" x14ac:dyDescent="0.2">
      <c r="A794" s="14">
        <f t="shared" si="0"/>
        <v>0</v>
      </c>
      <c r="B794" s="51">
        <f t="shared" si="1"/>
        <v>0</v>
      </c>
      <c r="C794" s="50">
        <f t="shared" si="1"/>
        <v>0</v>
      </c>
      <c r="D794" s="514">
        <f t="shared" si="2"/>
        <v>0</v>
      </c>
      <c r="E794" s="515"/>
      <c r="F794" s="12"/>
      <c r="G794" s="10">
        <v>0</v>
      </c>
    </row>
    <row r="795" spans="1:7" ht="30" hidden="1" customHeight="1" outlineLevel="1" x14ac:dyDescent="0.2">
      <c r="A795" s="14">
        <f t="shared" si="0"/>
        <v>0</v>
      </c>
      <c r="B795" s="51">
        <f t="shared" si="1"/>
        <v>0</v>
      </c>
      <c r="C795" s="50">
        <f t="shared" si="1"/>
        <v>0</v>
      </c>
      <c r="D795" s="514">
        <f t="shared" si="2"/>
        <v>0</v>
      </c>
      <c r="E795" s="515"/>
      <c r="F795" s="12"/>
      <c r="G795" s="10">
        <v>0</v>
      </c>
    </row>
    <row r="796" spans="1:7" ht="30" hidden="1" customHeight="1" outlineLevel="1" x14ac:dyDescent="0.2">
      <c r="A796" s="14">
        <f t="shared" si="0"/>
        <v>0</v>
      </c>
      <c r="B796" s="51">
        <f t="shared" si="1"/>
        <v>0</v>
      </c>
      <c r="C796" s="50">
        <f t="shared" si="1"/>
        <v>0</v>
      </c>
      <c r="D796" s="514">
        <f t="shared" si="2"/>
        <v>0</v>
      </c>
      <c r="E796" s="515"/>
      <c r="F796" s="12"/>
      <c r="G796" s="10">
        <v>0</v>
      </c>
    </row>
    <row r="797" spans="1:7" ht="30" hidden="1" customHeight="1" outlineLevel="1" x14ac:dyDescent="0.2">
      <c r="A797" s="14">
        <f t="shared" si="0"/>
        <v>0</v>
      </c>
      <c r="B797" s="51">
        <f t="shared" si="1"/>
        <v>0</v>
      </c>
      <c r="C797" s="50">
        <f t="shared" si="1"/>
        <v>0</v>
      </c>
      <c r="D797" s="514">
        <f t="shared" si="2"/>
        <v>0</v>
      </c>
      <c r="E797" s="515"/>
      <c r="F797" s="12"/>
      <c r="G797" s="10">
        <v>0</v>
      </c>
    </row>
    <row r="798" spans="1:7" ht="30" hidden="1" customHeight="1" outlineLevel="1" x14ac:dyDescent="0.2">
      <c r="A798" s="14">
        <f t="shared" si="0"/>
        <v>0</v>
      </c>
      <c r="B798" s="51">
        <f t="shared" si="1"/>
        <v>0</v>
      </c>
      <c r="C798" s="50">
        <f t="shared" si="1"/>
        <v>0</v>
      </c>
      <c r="D798" s="514">
        <f t="shared" si="2"/>
        <v>0</v>
      </c>
      <c r="E798" s="515"/>
      <c r="F798" s="12"/>
      <c r="G798" s="10">
        <v>0</v>
      </c>
    </row>
    <row r="799" spans="1:7" ht="30" hidden="1" customHeight="1" outlineLevel="1" x14ac:dyDescent="0.2">
      <c r="A799" s="14">
        <f t="shared" si="0"/>
        <v>0</v>
      </c>
      <c r="B799" s="51">
        <f t="shared" si="1"/>
        <v>0</v>
      </c>
      <c r="C799" s="50">
        <f t="shared" si="1"/>
        <v>0</v>
      </c>
      <c r="D799" s="514">
        <f t="shared" si="2"/>
        <v>0</v>
      </c>
      <c r="E799" s="515"/>
      <c r="F799" s="12"/>
      <c r="G799" s="10">
        <v>0</v>
      </c>
    </row>
    <row r="800" spans="1:7" ht="30" hidden="1" customHeight="1" outlineLevel="1" x14ac:dyDescent="0.2">
      <c r="A800" s="14">
        <f t="shared" si="0"/>
        <v>0</v>
      </c>
      <c r="B800" s="51">
        <f t="shared" si="1"/>
        <v>0</v>
      </c>
      <c r="C800" s="50">
        <f t="shared" si="1"/>
        <v>0</v>
      </c>
      <c r="D800" s="514">
        <f t="shared" si="2"/>
        <v>0</v>
      </c>
      <c r="E800" s="515"/>
      <c r="F800" s="12"/>
      <c r="G800" s="10">
        <v>0</v>
      </c>
    </row>
    <row r="801" spans="1:7" ht="30" hidden="1" customHeight="1" outlineLevel="1" x14ac:dyDescent="0.2">
      <c r="A801" s="14">
        <f t="shared" si="0"/>
        <v>0</v>
      </c>
      <c r="B801" s="51">
        <f t="shared" si="1"/>
        <v>0</v>
      </c>
      <c r="C801" s="50">
        <f t="shared" si="1"/>
        <v>0</v>
      </c>
      <c r="D801" s="514">
        <f t="shared" si="2"/>
        <v>0</v>
      </c>
      <c r="E801" s="515"/>
      <c r="F801" s="12"/>
      <c r="G801" s="10">
        <v>0</v>
      </c>
    </row>
    <row r="802" spans="1:7" ht="30" hidden="1" customHeight="1" outlineLevel="1" x14ac:dyDescent="0.2">
      <c r="A802" s="14">
        <f t="shared" si="0"/>
        <v>0</v>
      </c>
      <c r="B802" s="51">
        <f t="shared" si="1"/>
        <v>0</v>
      </c>
      <c r="C802" s="50">
        <f t="shared" si="1"/>
        <v>0</v>
      </c>
      <c r="D802" s="514">
        <f t="shared" si="2"/>
        <v>0</v>
      </c>
      <c r="E802" s="515"/>
      <c r="F802" s="12"/>
      <c r="G802" s="10">
        <v>0</v>
      </c>
    </row>
    <row r="803" spans="1:7" ht="30" hidden="1" customHeight="1" outlineLevel="1" x14ac:dyDescent="0.2">
      <c r="A803" s="59"/>
      <c r="B803" s="51">
        <f t="shared" si="1"/>
        <v>0</v>
      </c>
      <c r="C803" s="50">
        <f t="shared" si="1"/>
        <v>0</v>
      </c>
      <c r="D803" s="514">
        <f t="shared" si="2"/>
        <v>0</v>
      </c>
      <c r="E803" s="515"/>
      <c r="F803" s="12"/>
      <c r="G803" s="10">
        <v>0</v>
      </c>
    </row>
    <row r="804" spans="1:7" ht="30" hidden="1" customHeight="1" outlineLevel="1" x14ac:dyDescent="0.2">
      <c r="A804" s="59"/>
      <c r="B804" s="12"/>
      <c r="C804" s="9"/>
      <c r="D804" s="510"/>
      <c r="E804" s="511"/>
      <c r="F804" s="12"/>
      <c r="G804" s="10"/>
    </row>
    <row r="805" spans="1:7" ht="30" customHeight="1" x14ac:dyDescent="0.2">
      <c r="A805" s="59"/>
      <c r="B805" s="310"/>
      <c r="C805" s="311"/>
      <c r="D805" s="311"/>
      <c r="E805" s="312"/>
      <c r="F805" s="52"/>
      <c r="G805" s="38"/>
    </row>
    <row r="806" spans="1:7" ht="30" customHeight="1" x14ac:dyDescent="0.15">
      <c r="A806" s="341" t="s">
        <v>297</v>
      </c>
      <c r="B806" s="343"/>
      <c r="C806" s="177" t="s">
        <v>442</v>
      </c>
      <c r="D806" s="177" t="s">
        <v>52</v>
      </c>
      <c r="E806" s="301" t="s">
        <v>88</v>
      </c>
      <c r="F806" s="302"/>
      <c r="G806" s="179" t="s">
        <v>25</v>
      </c>
    </row>
    <row r="807" spans="1:7" ht="30" customHeight="1" collapsed="1" x14ac:dyDescent="0.15">
      <c r="A807" s="347" t="s">
        <v>298</v>
      </c>
      <c r="B807" s="348"/>
      <c r="C807" s="348"/>
      <c r="D807" s="348"/>
      <c r="E807" s="349"/>
      <c r="F807" s="349"/>
      <c r="G807" s="350"/>
    </row>
    <row r="808" spans="1:7" s="7" customFormat="1" ht="30" hidden="1" customHeight="1" outlineLevel="1" x14ac:dyDescent="0.2">
      <c r="A808" s="31"/>
      <c r="B808" s="351" t="s">
        <v>568</v>
      </c>
      <c r="C808" s="352"/>
      <c r="D808" s="352"/>
      <c r="E808" s="353"/>
      <c r="F808" s="61" t="s">
        <v>89</v>
      </c>
      <c r="G808" s="32" t="s">
        <v>137</v>
      </c>
    </row>
    <row r="809" spans="1:7" ht="30" hidden="1" customHeight="1" outlineLevel="1" x14ac:dyDescent="0.2">
      <c r="A809" s="14" t="s">
        <v>305</v>
      </c>
      <c r="B809" s="310"/>
      <c r="C809" s="311"/>
      <c r="D809" s="311"/>
      <c r="E809" s="312"/>
      <c r="F809" s="12" t="s">
        <v>25</v>
      </c>
      <c r="G809" s="231">
        <v>0</v>
      </c>
    </row>
    <row r="810" spans="1:7" ht="30" hidden="1" customHeight="1" outlineLevel="1" x14ac:dyDescent="0.2">
      <c r="A810" s="14" t="s">
        <v>489</v>
      </c>
      <c r="B810" s="310"/>
      <c r="C810" s="311"/>
      <c r="D810" s="311"/>
      <c r="E810" s="312"/>
      <c r="F810" s="12" t="s">
        <v>25</v>
      </c>
      <c r="G810" s="231">
        <v>2500000</v>
      </c>
    </row>
    <row r="811" spans="1:7" ht="30" hidden="1" customHeight="1" outlineLevel="1" x14ac:dyDescent="0.2">
      <c r="A811" s="14" t="s">
        <v>458</v>
      </c>
      <c r="B811" s="310"/>
      <c r="C811" s="311"/>
      <c r="D811" s="311"/>
      <c r="E811" s="312"/>
      <c r="F811" s="204"/>
      <c r="G811" s="231">
        <v>0</v>
      </c>
    </row>
    <row r="812" spans="1:7" ht="30" hidden="1" customHeight="1" outlineLevel="1" x14ac:dyDescent="0.2">
      <c r="A812" s="14"/>
      <c r="B812" s="310"/>
      <c r="C812" s="311"/>
      <c r="D812" s="311"/>
      <c r="E812" s="312"/>
      <c r="F812" s="12"/>
      <c r="G812" s="231"/>
    </row>
    <row r="813" spans="1:7" ht="30" hidden="1" customHeight="1" outlineLevel="1" x14ac:dyDescent="0.2">
      <c r="A813" s="21" t="s">
        <v>299</v>
      </c>
      <c r="B813" s="310"/>
      <c r="C813" s="311"/>
      <c r="D813" s="311"/>
      <c r="E813" s="312"/>
      <c r="F813" s="12"/>
      <c r="G813" s="231"/>
    </row>
    <row r="814" spans="1:7" ht="30" hidden="1" customHeight="1" outlineLevel="1" x14ac:dyDescent="0.2">
      <c r="A814" s="8" t="s">
        <v>300</v>
      </c>
      <c r="B814" s="310"/>
      <c r="C814" s="311"/>
      <c r="D814" s="311"/>
      <c r="E814" s="312"/>
      <c r="F814" s="12" t="s">
        <v>25</v>
      </c>
      <c r="G814" s="231">
        <v>0</v>
      </c>
    </row>
    <row r="815" spans="1:7" ht="30" hidden="1" customHeight="1" outlineLevel="1" x14ac:dyDescent="0.2">
      <c r="A815" s="8" t="s">
        <v>295</v>
      </c>
      <c r="B815" s="310"/>
      <c r="C815" s="311"/>
      <c r="D815" s="311"/>
      <c r="E815" s="312"/>
      <c r="F815" s="12" t="s">
        <v>25</v>
      </c>
      <c r="G815" s="231">
        <v>0</v>
      </c>
    </row>
    <row r="816" spans="1:7" ht="30" hidden="1" customHeight="1" outlineLevel="1" x14ac:dyDescent="0.2">
      <c r="A816" s="8" t="s">
        <v>301</v>
      </c>
      <c r="B816" s="310"/>
      <c r="C816" s="311"/>
      <c r="D816" s="311"/>
      <c r="E816" s="312"/>
      <c r="F816" s="12" t="s">
        <v>25</v>
      </c>
      <c r="G816" s="231">
        <v>0</v>
      </c>
    </row>
    <row r="817" spans="1:7" ht="30" hidden="1" customHeight="1" outlineLevel="1" x14ac:dyDescent="0.2">
      <c r="A817" s="8" t="s">
        <v>302</v>
      </c>
      <c r="B817" s="310"/>
      <c r="C817" s="311"/>
      <c r="D817" s="311"/>
      <c r="E817" s="312"/>
      <c r="F817" s="12" t="s">
        <v>25</v>
      </c>
      <c r="G817" s="231">
        <v>0</v>
      </c>
    </row>
    <row r="818" spans="1:7" ht="30" hidden="1" customHeight="1" outlineLevel="1" x14ac:dyDescent="0.2">
      <c r="A818" s="8" t="s">
        <v>459</v>
      </c>
      <c r="B818" s="310"/>
      <c r="C818" s="311"/>
      <c r="D818" s="311"/>
      <c r="E818" s="312"/>
      <c r="F818" s="12" t="s">
        <v>25</v>
      </c>
      <c r="G818" s="231">
        <v>0</v>
      </c>
    </row>
    <row r="819" spans="1:7" ht="30" hidden="1" customHeight="1" outlineLevel="1" x14ac:dyDescent="0.2">
      <c r="A819" s="14" t="s">
        <v>460</v>
      </c>
      <c r="B819" s="310"/>
      <c r="C819" s="311"/>
      <c r="D819" s="311"/>
      <c r="E819" s="312"/>
      <c r="F819" s="12"/>
      <c r="G819" s="231"/>
    </row>
    <row r="820" spans="1:7" ht="30" hidden="1" customHeight="1" outlineLevel="1" x14ac:dyDescent="0.2">
      <c r="A820" s="8" t="s">
        <v>93</v>
      </c>
      <c r="B820" s="310"/>
      <c r="C820" s="311"/>
      <c r="D820" s="311"/>
      <c r="E820" s="312"/>
      <c r="F820" s="12" t="s">
        <v>25</v>
      </c>
      <c r="G820" s="231">
        <v>0</v>
      </c>
    </row>
    <row r="821" spans="1:7" ht="30" hidden="1" customHeight="1" outlineLevel="1" x14ac:dyDescent="0.2">
      <c r="A821" s="24"/>
      <c r="B821" s="310"/>
      <c r="C821" s="311"/>
      <c r="D821" s="311"/>
      <c r="E821" s="312"/>
      <c r="F821" s="207"/>
      <c r="G821" s="10"/>
    </row>
    <row r="822" spans="1:7" ht="30" hidden="1" customHeight="1" outlineLevel="1" x14ac:dyDescent="0.2">
      <c r="A822" s="324" t="s">
        <v>461</v>
      </c>
      <c r="B822" s="325"/>
      <c r="C822" s="325"/>
      <c r="D822" s="325"/>
      <c r="E822" s="325"/>
      <c r="F822" s="326"/>
      <c r="G822" s="10"/>
    </row>
    <row r="823" spans="1:7" ht="30" hidden="1" customHeight="1" outlineLevel="1" x14ac:dyDescent="0.2">
      <c r="A823" s="8" t="s">
        <v>116</v>
      </c>
      <c r="B823" s="310"/>
      <c r="C823" s="311"/>
      <c r="D823" s="311"/>
      <c r="E823" s="312"/>
      <c r="F823" s="9"/>
      <c r="G823" s="10"/>
    </row>
    <row r="824" spans="1:7" ht="66" hidden="1" customHeight="1" outlineLevel="1" x14ac:dyDescent="0.2">
      <c r="A824" s="337" t="s">
        <v>446</v>
      </c>
      <c r="B824" s="344"/>
      <c r="C824" s="344"/>
      <c r="D824" s="344"/>
      <c r="E824" s="344"/>
      <c r="F824" s="345"/>
      <c r="G824" s="17"/>
    </row>
    <row r="825" spans="1:7" ht="30" customHeight="1" x14ac:dyDescent="0.2">
      <c r="A825" s="14"/>
      <c r="B825" s="310"/>
      <c r="C825" s="311"/>
      <c r="D825" s="311"/>
      <c r="E825" s="312"/>
      <c r="F825" s="232"/>
      <c r="G825" s="10"/>
    </row>
    <row r="826" spans="1:7" ht="30" customHeight="1" x14ac:dyDescent="0.15">
      <c r="A826" s="341" t="s">
        <v>303</v>
      </c>
      <c r="B826" s="342"/>
      <c r="C826" s="177" t="s">
        <v>442</v>
      </c>
      <c r="D826" s="177" t="s">
        <v>52</v>
      </c>
      <c r="E826" s="301" t="s">
        <v>88</v>
      </c>
      <c r="F826" s="302"/>
      <c r="G826" s="179" t="s">
        <v>25</v>
      </c>
    </row>
    <row r="827" spans="1:7" ht="39" customHeight="1" collapsed="1" x14ac:dyDescent="0.15">
      <c r="A827" s="347" t="s">
        <v>304</v>
      </c>
      <c r="B827" s="348"/>
      <c r="C827" s="348"/>
      <c r="D827" s="348"/>
      <c r="E827" s="349"/>
      <c r="F827" s="349"/>
      <c r="G827" s="350"/>
    </row>
    <row r="828" spans="1:7" s="7" customFormat="1" ht="30" hidden="1" customHeight="1" outlineLevel="1" x14ac:dyDescent="0.2">
      <c r="A828" s="31"/>
      <c r="B828" s="351" t="s">
        <v>568</v>
      </c>
      <c r="C828" s="352"/>
      <c r="D828" s="352"/>
      <c r="E828" s="353"/>
      <c r="F828" s="61" t="s">
        <v>89</v>
      </c>
      <c r="G828" s="32" t="s">
        <v>137</v>
      </c>
    </row>
    <row r="829" spans="1:7" ht="30" hidden="1" customHeight="1" outlineLevel="1" x14ac:dyDescent="0.2">
      <c r="A829" s="14" t="s">
        <v>305</v>
      </c>
      <c r="B829" s="310"/>
      <c r="C829" s="311"/>
      <c r="D829" s="311"/>
      <c r="E829" s="312"/>
      <c r="F829" s="12" t="s">
        <v>25</v>
      </c>
      <c r="G829" s="10">
        <v>0</v>
      </c>
    </row>
    <row r="830" spans="1:7" ht="30" hidden="1" customHeight="1" outlineLevel="1" x14ac:dyDescent="0.2">
      <c r="A830" s="14" t="s">
        <v>462</v>
      </c>
      <c r="B830" s="310"/>
      <c r="C830" s="311"/>
      <c r="D830" s="311"/>
      <c r="E830" s="312"/>
      <c r="F830" s="12" t="s">
        <v>25</v>
      </c>
      <c r="G830" s="10">
        <v>2500000</v>
      </c>
    </row>
    <row r="831" spans="1:7" ht="30" hidden="1" customHeight="1" outlineLevel="1" x14ac:dyDescent="0.2">
      <c r="A831" s="14" t="s">
        <v>463</v>
      </c>
      <c r="B831" s="310"/>
      <c r="C831" s="311"/>
      <c r="D831" s="311"/>
      <c r="E831" s="312"/>
      <c r="F831" s="12" t="s">
        <v>25</v>
      </c>
      <c r="G831" s="10">
        <v>0</v>
      </c>
    </row>
    <row r="832" spans="1:7" ht="30" hidden="1" customHeight="1" outlineLevel="1" x14ac:dyDescent="0.2">
      <c r="A832" s="14" t="s">
        <v>306</v>
      </c>
      <c r="B832" s="521" t="s">
        <v>633</v>
      </c>
      <c r="C832" s="522"/>
      <c r="D832" s="522"/>
      <c r="E832" s="523"/>
      <c r="F832" s="12" t="s">
        <v>25</v>
      </c>
      <c r="G832" s="236"/>
    </row>
    <row r="833" spans="1:7" ht="30" hidden="1" customHeight="1" outlineLevel="1" x14ac:dyDescent="0.2">
      <c r="A833" s="14" t="s">
        <v>307</v>
      </c>
      <c r="B833" s="521" t="s">
        <v>878</v>
      </c>
      <c r="C833" s="522"/>
      <c r="D833" s="522"/>
      <c r="E833" s="523"/>
      <c r="F833" s="12" t="s">
        <v>25</v>
      </c>
      <c r="G833" s="236"/>
    </row>
    <row r="834" spans="1:7" ht="30" hidden="1" customHeight="1" outlineLevel="1" x14ac:dyDescent="0.2">
      <c r="A834" s="14"/>
      <c r="B834" s="310"/>
      <c r="C834" s="311"/>
      <c r="D834" s="311"/>
      <c r="E834" s="312"/>
      <c r="F834" s="12"/>
      <c r="G834" s="10"/>
    </row>
    <row r="835" spans="1:7" ht="30" hidden="1" customHeight="1" outlineLevel="1" x14ac:dyDescent="0.2">
      <c r="A835" s="21" t="s">
        <v>299</v>
      </c>
      <c r="B835" s="310"/>
      <c r="C835" s="311"/>
      <c r="D835" s="311"/>
      <c r="E835" s="312"/>
      <c r="F835" s="12"/>
      <c r="G835" s="10"/>
    </row>
    <row r="836" spans="1:7" ht="30" hidden="1" customHeight="1" outlineLevel="1" x14ac:dyDescent="0.2">
      <c r="A836" s="8" t="s">
        <v>308</v>
      </c>
      <c r="B836" s="310"/>
      <c r="C836" s="311"/>
      <c r="D836" s="311"/>
      <c r="E836" s="312"/>
      <c r="F836" s="12" t="s">
        <v>25</v>
      </c>
      <c r="G836" s="10">
        <v>0</v>
      </c>
    </row>
    <row r="837" spans="1:7" ht="30" hidden="1" customHeight="1" outlineLevel="1" x14ac:dyDescent="0.2">
      <c r="A837" s="8" t="s">
        <v>309</v>
      </c>
      <c r="B837" s="310"/>
      <c r="C837" s="311"/>
      <c r="D837" s="311"/>
      <c r="E837" s="312"/>
      <c r="F837" s="12" t="s">
        <v>25</v>
      </c>
      <c r="G837" s="10">
        <v>0</v>
      </c>
    </row>
    <row r="838" spans="1:7" ht="30" hidden="1" customHeight="1" outlineLevel="1" x14ac:dyDescent="0.2">
      <c r="A838" s="8" t="s">
        <v>310</v>
      </c>
      <c r="B838" s="310"/>
      <c r="C838" s="311"/>
      <c r="D838" s="311"/>
      <c r="E838" s="312"/>
      <c r="F838" s="12" t="s">
        <v>25</v>
      </c>
      <c r="G838" s="10">
        <v>0</v>
      </c>
    </row>
    <row r="839" spans="1:7" ht="30" hidden="1" customHeight="1" outlineLevel="1" x14ac:dyDescent="0.2">
      <c r="A839" s="8" t="s">
        <v>311</v>
      </c>
      <c r="B839" s="310"/>
      <c r="C839" s="311"/>
      <c r="D839" s="311"/>
      <c r="E839" s="312"/>
      <c r="F839" s="12" t="s">
        <v>25</v>
      </c>
      <c r="G839" s="10">
        <v>0</v>
      </c>
    </row>
    <row r="840" spans="1:7" ht="30" hidden="1" customHeight="1" outlineLevel="1" x14ac:dyDescent="0.2">
      <c r="A840" s="8" t="s">
        <v>312</v>
      </c>
      <c r="B840" s="310"/>
      <c r="C840" s="311"/>
      <c r="D840" s="311"/>
      <c r="E840" s="312"/>
      <c r="F840" s="12" t="s">
        <v>25</v>
      </c>
      <c r="G840" s="10">
        <v>0</v>
      </c>
    </row>
    <row r="841" spans="1:7" ht="30" hidden="1" customHeight="1" outlineLevel="1" x14ac:dyDescent="0.2">
      <c r="A841" s="8" t="s">
        <v>313</v>
      </c>
      <c r="B841" s="310"/>
      <c r="C841" s="311"/>
      <c r="D841" s="311"/>
      <c r="E841" s="312"/>
      <c r="F841" s="12" t="s">
        <v>25</v>
      </c>
      <c r="G841" s="10">
        <v>0</v>
      </c>
    </row>
    <row r="842" spans="1:7" ht="30" hidden="1" customHeight="1" outlineLevel="1" x14ac:dyDescent="0.2">
      <c r="A842" s="8" t="s">
        <v>314</v>
      </c>
      <c r="B842" s="310"/>
      <c r="C842" s="311"/>
      <c r="D842" s="311"/>
      <c r="E842" s="312"/>
      <c r="F842" s="12" t="s">
        <v>25</v>
      </c>
      <c r="G842" s="10">
        <v>0</v>
      </c>
    </row>
    <row r="843" spans="1:7" ht="30" hidden="1" customHeight="1" outlineLevel="1" x14ac:dyDescent="0.2">
      <c r="A843" s="8" t="s">
        <v>315</v>
      </c>
      <c r="B843" s="310"/>
      <c r="C843" s="311"/>
      <c r="D843" s="311"/>
      <c r="E843" s="312"/>
      <c r="F843" s="12" t="s">
        <v>25</v>
      </c>
      <c r="G843" s="10">
        <v>0</v>
      </c>
    </row>
    <row r="844" spans="1:7" ht="30" hidden="1" customHeight="1" outlineLevel="1" x14ac:dyDescent="0.2">
      <c r="A844" s="8" t="s">
        <v>316</v>
      </c>
      <c r="B844" s="310"/>
      <c r="C844" s="311"/>
      <c r="D844" s="311"/>
      <c r="E844" s="312"/>
      <c r="F844" s="12" t="s">
        <v>25</v>
      </c>
      <c r="G844" s="10">
        <v>0</v>
      </c>
    </row>
    <row r="845" spans="1:7" ht="30" hidden="1" customHeight="1" outlineLevel="1" x14ac:dyDescent="0.2">
      <c r="A845" s="8" t="s">
        <v>317</v>
      </c>
      <c r="B845" s="310"/>
      <c r="C845" s="311"/>
      <c r="D845" s="311"/>
      <c r="E845" s="312"/>
      <c r="F845" s="12" t="s">
        <v>25</v>
      </c>
      <c r="G845" s="10">
        <v>0</v>
      </c>
    </row>
    <row r="846" spans="1:7" ht="30" hidden="1" customHeight="1" outlineLevel="1" x14ac:dyDescent="0.2">
      <c r="A846" s="8" t="s">
        <v>295</v>
      </c>
      <c r="B846" s="310"/>
      <c r="C846" s="311"/>
      <c r="D846" s="311"/>
      <c r="E846" s="312"/>
      <c r="F846" s="12" t="s">
        <v>25</v>
      </c>
      <c r="G846" s="10">
        <v>0</v>
      </c>
    </row>
    <row r="847" spans="1:7" ht="30" hidden="1" customHeight="1" outlineLevel="1" x14ac:dyDescent="0.2">
      <c r="A847" s="8" t="s">
        <v>318</v>
      </c>
      <c r="B847" s="310"/>
      <c r="C847" s="311"/>
      <c r="D847" s="311"/>
      <c r="E847" s="312"/>
      <c r="F847" s="12" t="s">
        <v>25</v>
      </c>
      <c r="G847" s="10">
        <v>0</v>
      </c>
    </row>
    <row r="848" spans="1:7" ht="30" hidden="1" customHeight="1" outlineLevel="1" x14ac:dyDescent="0.2">
      <c r="A848" s="8" t="s">
        <v>319</v>
      </c>
      <c r="B848" s="310"/>
      <c r="C848" s="311"/>
      <c r="D848" s="311"/>
      <c r="E848" s="312"/>
      <c r="F848" s="12" t="s">
        <v>25</v>
      </c>
      <c r="G848" s="10">
        <v>0</v>
      </c>
    </row>
    <row r="849" spans="1:7" ht="30" hidden="1" customHeight="1" outlineLevel="1" x14ac:dyDescent="0.2">
      <c r="A849" s="8" t="s">
        <v>320</v>
      </c>
      <c r="B849" s="310"/>
      <c r="C849" s="311"/>
      <c r="D849" s="311"/>
      <c r="E849" s="312"/>
      <c r="F849" s="12" t="s">
        <v>25</v>
      </c>
      <c r="G849" s="10">
        <v>0</v>
      </c>
    </row>
    <row r="850" spans="1:7" ht="30" hidden="1" customHeight="1" outlineLevel="1" x14ac:dyDescent="0.2">
      <c r="A850" s="14" t="s">
        <v>321</v>
      </c>
      <c r="B850" s="310"/>
      <c r="C850" s="311"/>
      <c r="D850" s="311"/>
      <c r="E850" s="312"/>
      <c r="F850" s="12" t="s">
        <v>25</v>
      </c>
      <c r="G850" s="10">
        <v>0</v>
      </c>
    </row>
    <row r="851" spans="1:7" ht="30" hidden="1" customHeight="1" outlineLevel="1" x14ac:dyDescent="0.2">
      <c r="A851" s="14" t="s">
        <v>322</v>
      </c>
      <c r="B851" s="310"/>
      <c r="C851" s="311"/>
      <c r="D851" s="311"/>
      <c r="E851" s="312"/>
      <c r="F851" s="12" t="s">
        <v>25</v>
      </c>
      <c r="G851" s="10">
        <v>0</v>
      </c>
    </row>
    <row r="852" spans="1:7" ht="30" hidden="1" customHeight="1" outlineLevel="1" x14ac:dyDescent="0.2">
      <c r="A852" s="227"/>
      <c r="B852" s="310"/>
      <c r="C852" s="311"/>
      <c r="D852" s="311"/>
      <c r="E852" s="312"/>
      <c r="F852" s="228"/>
      <c r="G852" s="10"/>
    </row>
    <row r="853" spans="1:7" ht="30" hidden="1" customHeight="1" outlineLevel="1" x14ac:dyDescent="0.2">
      <c r="A853" s="14" t="s">
        <v>226</v>
      </c>
      <c r="B853" s="310"/>
      <c r="C853" s="311"/>
      <c r="D853" s="311"/>
      <c r="E853" s="312"/>
      <c r="F853" s="228"/>
      <c r="G853" s="10"/>
    </row>
    <row r="854" spans="1:7" ht="30" hidden="1" customHeight="1" outlineLevel="1" x14ac:dyDescent="0.2">
      <c r="A854" s="227"/>
      <c r="B854" s="310"/>
      <c r="C854" s="311"/>
      <c r="D854" s="311"/>
      <c r="E854" s="312"/>
      <c r="F854" s="228"/>
      <c r="G854" s="10"/>
    </row>
    <row r="855" spans="1:7" ht="66" hidden="1" customHeight="1" outlineLevel="1" x14ac:dyDescent="0.2">
      <c r="A855" s="337" t="s">
        <v>446</v>
      </c>
      <c r="B855" s="344"/>
      <c r="C855" s="344"/>
      <c r="D855" s="344"/>
      <c r="E855" s="344"/>
      <c r="F855" s="345"/>
      <c r="G855" s="17"/>
    </row>
    <row r="856" spans="1:7" ht="30" customHeight="1" x14ac:dyDescent="0.2">
      <c r="A856" s="21"/>
      <c r="B856" s="310"/>
      <c r="C856" s="311"/>
      <c r="D856" s="311"/>
      <c r="E856" s="312"/>
      <c r="F856" s="23"/>
      <c r="G856" s="17"/>
    </row>
    <row r="857" spans="1:7" ht="30" customHeight="1" x14ac:dyDescent="0.15">
      <c r="A857" s="341" t="s">
        <v>611</v>
      </c>
      <c r="B857" s="342"/>
      <c r="C857" s="177" t="s">
        <v>442</v>
      </c>
      <c r="D857" s="177" t="s">
        <v>52</v>
      </c>
      <c r="E857" s="301" t="s">
        <v>88</v>
      </c>
      <c r="F857" s="302"/>
      <c r="G857" s="179" t="s">
        <v>25</v>
      </c>
    </row>
    <row r="858" spans="1:7" ht="112.5" customHeight="1" collapsed="1" x14ac:dyDescent="0.15">
      <c r="A858" s="347" t="s">
        <v>911</v>
      </c>
      <c r="B858" s="348"/>
      <c r="C858" s="348"/>
      <c r="D858" s="348"/>
      <c r="E858" s="348"/>
      <c r="F858" s="348"/>
      <c r="G858" s="350"/>
    </row>
    <row r="859" spans="1:7" s="7" customFormat="1" ht="30" hidden="1" customHeight="1" outlineLevel="1" x14ac:dyDescent="0.2">
      <c r="A859" s="31"/>
      <c r="B859" s="351" t="s">
        <v>568</v>
      </c>
      <c r="C859" s="352"/>
      <c r="D859" s="352"/>
      <c r="E859" s="353"/>
      <c r="F859" s="61" t="s">
        <v>89</v>
      </c>
      <c r="G859" s="32" t="s">
        <v>137</v>
      </c>
    </row>
    <row r="860" spans="1:7" ht="30" hidden="1" customHeight="1" outlineLevel="1" x14ac:dyDescent="0.2">
      <c r="A860" s="8" t="s">
        <v>323</v>
      </c>
      <c r="B860" s="524"/>
      <c r="C860" s="406"/>
      <c r="D860" s="406"/>
      <c r="E860" s="525"/>
      <c r="F860" s="26"/>
      <c r="G860" s="10">
        <v>0</v>
      </c>
    </row>
    <row r="861" spans="1:7" ht="30" hidden="1" customHeight="1" outlineLevel="1" x14ac:dyDescent="0.2">
      <c r="A861" s="8" t="s">
        <v>324</v>
      </c>
      <c r="B861" s="524"/>
      <c r="C861" s="406"/>
      <c r="D861" s="406"/>
      <c r="E861" s="525"/>
      <c r="F861" s="233"/>
      <c r="G861" s="10">
        <v>0</v>
      </c>
    </row>
    <row r="862" spans="1:7" ht="30" hidden="1" customHeight="1" outlineLevel="1" x14ac:dyDescent="0.2">
      <c r="A862" s="8" t="s">
        <v>325</v>
      </c>
      <c r="B862" s="524"/>
      <c r="C862" s="406"/>
      <c r="D862" s="406"/>
      <c r="E862" s="525"/>
      <c r="F862" s="16"/>
      <c r="G862" s="10">
        <v>0</v>
      </c>
    </row>
    <row r="863" spans="1:7" ht="30" hidden="1" customHeight="1" outlineLevel="1" x14ac:dyDescent="0.2">
      <c r="A863" s="8" t="s">
        <v>326</v>
      </c>
      <c r="B863" s="524"/>
      <c r="C863" s="406"/>
      <c r="D863" s="406"/>
      <c r="E863" s="525"/>
      <c r="F863" s="16"/>
      <c r="G863" s="10">
        <v>0</v>
      </c>
    </row>
    <row r="864" spans="1:7" ht="30" hidden="1" customHeight="1" outlineLevel="1" x14ac:dyDescent="0.2">
      <c r="A864" s="8" t="s">
        <v>327</v>
      </c>
      <c r="B864" s="524"/>
      <c r="C864" s="406"/>
      <c r="D864" s="406"/>
      <c r="E864" s="525"/>
      <c r="F864" s="16"/>
      <c r="G864" s="10">
        <v>0</v>
      </c>
    </row>
    <row r="865" spans="1:7" ht="30" hidden="1" customHeight="1" outlineLevel="1" x14ac:dyDescent="0.2">
      <c r="A865" s="8" t="s">
        <v>328</v>
      </c>
      <c r="B865" s="524"/>
      <c r="C865" s="406"/>
      <c r="D865" s="406"/>
      <c r="E865" s="525"/>
      <c r="F865" s="12" t="s">
        <v>329</v>
      </c>
      <c r="G865" s="10"/>
    </row>
    <row r="866" spans="1:7" ht="30" hidden="1" customHeight="1" outlineLevel="1" x14ac:dyDescent="0.2">
      <c r="A866" s="8" t="s">
        <v>330</v>
      </c>
      <c r="B866" s="524"/>
      <c r="C866" s="406"/>
      <c r="D866" s="406"/>
      <c r="E866" s="525"/>
      <c r="F866" s="16" t="s">
        <v>861</v>
      </c>
      <c r="G866" s="43"/>
    </row>
    <row r="867" spans="1:7" ht="30" hidden="1" customHeight="1" outlineLevel="1" x14ac:dyDescent="0.2">
      <c r="A867" s="8" t="s">
        <v>331</v>
      </c>
      <c r="B867" s="524"/>
      <c r="C867" s="406"/>
      <c r="D867" s="406"/>
      <c r="E867" s="525"/>
      <c r="F867" s="16" t="s">
        <v>861</v>
      </c>
      <c r="G867" s="43"/>
    </row>
    <row r="868" spans="1:7" ht="30" hidden="1" customHeight="1" outlineLevel="1" x14ac:dyDescent="0.2">
      <c r="A868" s="8" t="s">
        <v>464</v>
      </c>
      <c r="B868" s="524"/>
      <c r="C868" s="406"/>
      <c r="D868" s="406"/>
      <c r="E868" s="525"/>
      <c r="F868" s="12" t="s">
        <v>490</v>
      </c>
      <c r="G868" s="43"/>
    </row>
    <row r="869" spans="1:7" ht="30" hidden="1" customHeight="1" outlineLevel="1" x14ac:dyDescent="0.2">
      <c r="A869" s="8" t="s">
        <v>332</v>
      </c>
      <c r="B869" s="524"/>
      <c r="C869" s="406"/>
      <c r="D869" s="406"/>
      <c r="E869" s="525"/>
      <c r="F869" s="12" t="s">
        <v>490</v>
      </c>
      <c r="G869" s="43"/>
    </row>
    <row r="870" spans="1:7" ht="30" hidden="1" customHeight="1" outlineLevel="1" x14ac:dyDescent="0.2">
      <c r="A870" s="8"/>
      <c r="B870" s="524"/>
      <c r="C870" s="406"/>
      <c r="D870" s="406"/>
      <c r="E870" s="525"/>
      <c r="F870" s="16"/>
      <c r="G870" s="43"/>
    </row>
    <row r="871" spans="1:7" ht="30" hidden="1" customHeight="1" outlineLevel="1" x14ac:dyDescent="0.2">
      <c r="A871" s="8" t="s">
        <v>333</v>
      </c>
      <c r="B871" s="524"/>
      <c r="C871" s="406"/>
      <c r="D871" s="406"/>
      <c r="E871" s="525"/>
      <c r="F871" s="16">
        <f>I865</f>
        <v>0</v>
      </c>
      <c r="G871" s="43"/>
    </row>
    <row r="872" spans="1:7" ht="30" hidden="1" customHeight="1" outlineLevel="1" x14ac:dyDescent="0.2">
      <c r="A872" s="21" t="s">
        <v>334</v>
      </c>
      <c r="B872" s="524"/>
      <c r="C872" s="406"/>
      <c r="D872" s="406"/>
      <c r="E872" s="525"/>
      <c r="F872" s="16">
        <f>I866</f>
        <v>0</v>
      </c>
      <c r="G872" s="43"/>
    </row>
    <row r="873" spans="1:7" ht="30" hidden="1" customHeight="1" outlineLevel="1" x14ac:dyDescent="0.2">
      <c r="A873" s="21" t="s">
        <v>335</v>
      </c>
      <c r="B873" s="524"/>
      <c r="C873" s="406"/>
      <c r="D873" s="406"/>
      <c r="E873" s="525"/>
      <c r="F873" s="16">
        <f>I867</f>
        <v>0</v>
      </c>
      <c r="G873" s="43"/>
    </row>
    <row r="874" spans="1:7" ht="30" hidden="1" customHeight="1" outlineLevel="1" x14ac:dyDescent="0.2">
      <c r="A874" s="21" t="s">
        <v>508</v>
      </c>
      <c r="B874" s="524"/>
      <c r="C874" s="406"/>
      <c r="D874" s="406"/>
      <c r="E874" s="525"/>
      <c r="F874" s="16">
        <f>I868</f>
        <v>0</v>
      </c>
      <c r="G874" s="43"/>
    </row>
    <row r="875" spans="1:7" ht="30" hidden="1" customHeight="1" outlineLevel="1" x14ac:dyDescent="0.2">
      <c r="A875" s="8" t="s">
        <v>336</v>
      </c>
      <c r="B875" s="524"/>
      <c r="C875" s="406"/>
      <c r="D875" s="406"/>
      <c r="E875" s="525"/>
      <c r="F875" s="16">
        <f>I868</f>
        <v>0</v>
      </c>
      <c r="G875" s="43"/>
    </row>
    <row r="876" spans="1:7" ht="30" hidden="1" customHeight="1" outlineLevel="1" x14ac:dyDescent="0.2">
      <c r="A876" s="8" t="s">
        <v>337</v>
      </c>
      <c r="B876" s="524"/>
      <c r="C876" s="406"/>
      <c r="D876" s="406"/>
      <c r="E876" s="525"/>
      <c r="F876" s="16">
        <f>I869</f>
        <v>0</v>
      </c>
      <c r="G876" s="43"/>
    </row>
    <row r="877" spans="1:7" ht="30" hidden="1" customHeight="1" outlineLevel="1" x14ac:dyDescent="0.2">
      <c r="A877" s="8"/>
      <c r="B877" s="524"/>
      <c r="C877" s="406"/>
      <c r="D877" s="406"/>
      <c r="E877" s="525"/>
      <c r="F877" s="16"/>
      <c r="G877" s="43"/>
    </row>
    <row r="878" spans="1:7" ht="30" hidden="1" customHeight="1" outlineLevel="1" x14ac:dyDescent="0.2">
      <c r="A878" s="21" t="s">
        <v>164</v>
      </c>
      <c r="B878" s="524"/>
      <c r="C878" s="406"/>
      <c r="D878" s="406"/>
      <c r="E878" s="525"/>
      <c r="F878" s="22"/>
      <c r="G878" s="43"/>
    </row>
    <row r="879" spans="1:7" ht="30" hidden="1" customHeight="1" outlineLevel="1" x14ac:dyDescent="0.2">
      <c r="A879" s="8" t="s">
        <v>338</v>
      </c>
      <c r="B879" s="524"/>
      <c r="C879" s="406"/>
      <c r="D879" s="406"/>
      <c r="E879" s="525"/>
      <c r="F879" s="12" t="s">
        <v>25</v>
      </c>
      <c r="G879" s="190">
        <v>0</v>
      </c>
    </row>
    <row r="880" spans="1:7" ht="30" hidden="1" customHeight="1" outlineLevel="1" x14ac:dyDescent="0.2">
      <c r="A880" s="8" t="s">
        <v>295</v>
      </c>
      <c r="B880" s="524"/>
      <c r="C880" s="406"/>
      <c r="D880" s="406"/>
      <c r="E880" s="525"/>
      <c r="F880" s="12" t="s">
        <v>25</v>
      </c>
      <c r="G880" s="234">
        <v>0</v>
      </c>
    </row>
    <row r="881" spans="1:7" ht="30" hidden="1" customHeight="1" outlineLevel="1" x14ac:dyDescent="0.2">
      <c r="A881" s="8" t="s">
        <v>293</v>
      </c>
      <c r="B881" s="524"/>
      <c r="C881" s="406"/>
      <c r="D881" s="406"/>
      <c r="E881" s="525"/>
      <c r="F881" s="12" t="s">
        <v>25</v>
      </c>
      <c r="G881" s="190">
        <v>0</v>
      </c>
    </row>
    <row r="882" spans="1:7" ht="30" hidden="1" customHeight="1" outlineLevel="1" x14ac:dyDescent="0.2">
      <c r="A882" s="8" t="s">
        <v>339</v>
      </c>
      <c r="B882" s="524"/>
      <c r="C882" s="406"/>
      <c r="D882" s="406"/>
      <c r="E882" s="525"/>
      <c r="F882" s="12" t="s">
        <v>25</v>
      </c>
      <c r="G882" s="190">
        <v>0</v>
      </c>
    </row>
    <row r="883" spans="1:7" ht="30" hidden="1" customHeight="1" outlineLevel="1" x14ac:dyDescent="0.2">
      <c r="A883" s="8" t="s">
        <v>288</v>
      </c>
      <c r="B883" s="524"/>
      <c r="C883" s="406"/>
      <c r="D883" s="406"/>
      <c r="E883" s="525"/>
      <c r="F883" s="12" t="s">
        <v>25</v>
      </c>
      <c r="G883" s="190">
        <v>0</v>
      </c>
    </row>
    <row r="884" spans="1:7" ht="30" hidden="1" customHeight="1" outlineLevel="1" x14ac:dyDescent="0.2">
      <c r="A884" s="8" t="s">
        <v>290</v>
      </c>
      <c r="B884" s="524"/>
      <c r="C884" s="406"/>
      <c r="D884" s="406"/>
      <c r="E884" s="525"/>
      <c r="F884" s="12" t="s">
        <v>25</v>
      </c>
      <c r="G884" s="190">
        <v>0</v>
      </c>
    </row>
    <row r="885" spans="1:7" ht="30" hidden="1" customHeight="1" outlineLevel="1" x14ac:dyDescent="0.2">
      <c r="A885" s="8" t="s">
        <v>291</v>
      </c>
      <c r="B885" s="524"/>
      <c r="C885" s="406"/>
      <c r="D885" s="406"/>
      <c r="E885" s="525"/>
      <c r="F885" s="12" t="s">
        <v>25</v>
      </c>
      <c r="G885" s="190">
        <v>0</v>
      </c>
    </row>
    <row r="886" spans="1:7" ht="30" hidden="1" customHeight="1" outlineLevel="1" x14ac:dyDescent="0.2">
      <c r="A886" s="8" t="s">
        <v>340</v>
      </c>
      <c r="B886" s="524"/>
      <c r="C886" s="406"/>
      <c r="D886" s="406"/>
      <c r="E886" s="525"/>
      <c r="F886" s="12" t="s">
        <v>25</v>
      </c>
      <c r="G886" s="190">
        <v>0</v>
      </c>
    </row>
    <row r="887" spans="1:7" ht="30" hidden="1" customHeight="1" outlineLevel="1" x14ac:dyDescent="0.2">
      <c r="A887" s="8" t="s">
        <v>341</v>
      </c>
      <c r="B887" s="524"/>
      <c r="C887" s="406"/>
      <c r="D887" s="406"/>
      <c r="E887" s="525"/>
      <c r="F887" s="12" t="s">
        <v>25</v>
      </c>
      <c r="G887" s="10">
        <v>0</v>
      </c>
    </row>
    <row r="888" spans="1:7" ht="30" hidden="1" customHeight="1" outlineLevel="1" x14ac:dyDescent="0.2">
      <c r="A888" s="8" t="s">
        <v>342</v>
      </c>
      <c r="B888" s="524"/>
      <c r="C888" s="406"/>
      <c r="D888" s="406"/>
      <c r="E888" s="525"/>
      <c r="F888" s="12" t="s">
        <v>25</v>
      </c>
      <c r="G888" s="10">
        <v>0</v>
      </c>
    </row>
    <row r="889" spans="1:7" ht="30" hidden="1" customHeight="1" outlineLevel="1" x14ac:dyDescent="0.2">
      <c r="A889" s="8"/>
      <c r="B889" s="524"/>
      <c r="C889" s="406"/>
      <c r="D889" s="406"/>
      <c r="E889" s="525"/>
      <c r="F889" s="12"/>
      <c r="G889" s="10"/>
    </row>
    <row r="890" spans="1:7" ht="30" hidden="1" customHeight="1" outlineLevel="1" x14ac:dyDescent="0.2">
      <c r="A890" s="8" t="s">
        <v>226</v>
      </c>
      <c r="B890" s="524"/>
      <c r="C890" s="406"/>
      <c r="D890" s="406"/>
      <c r="E890" s="525"/>
      <c r="F890" s="12"/>
      <c r="G890" s="43"/>
    </row>
    <row r="891" spans="1:7" ht="30" hidden="1" customHeight="1" outlineLevel="1" x14ac:dyDescent="0.2">
      <c r="A891" s="8"/>
      <c r="B891" s="524"/>
      <c r="C891" s="406"/>
      <c r="D891" s="406"/>
      <c r="E891" s="525"/>
      <c r="F891" s="16"/>
      <c r="G891" s="43"/>
    </row>
    <row r="892" spans="1:7" ht="66" hidden="1" customHeight="1" outlineLevel="1" x14ac:dyDescent="0.2">
      <c r="A892" s="337" t="s">
        <v>446</v>
      </c>
      <c r="B892" s="344"/>
      <c r="C892" s="344"/>
      <c r="D892" s="344"/>
      <c r="E892" s="344"/>
      <c r="F892" s="345"/>
      <c r="G892" s="17"/>
    </row>
    <row r="893" spans="1:7" ht="30" customHeight="1" x14ac:dyDescent="0.2">
      <c r="A893" s="183"/>
      <c r="B893" s="310"/>
      <c r="C893" s="311"/>
      <c r="D893" s="311"/>
      <c r="E893" s="312"/>
      <c r="F893" s="52"/>
      <c r="G893" s="17"/>
    </row>
    <row r="894" spans="1:7" ht="30" customHeight="1" x14ac:dyDescent="0.15">
      <c r="A894" s="341" t="s">
        <v>343</v>
      </c>
      <c r="B894" s="342"/>
      <c r="C894" s="177" t="s">
        <v>442</v>
      </c>
      <c r="D894" s="177" t="s">
        <v>52</v>
      </c>
      <c r="E894" s="301" t="s">
        <v>88</v>
      </c>
      <c r="F894" s="302"/>
      <c r="G894" s="179" t="s">
        <v>25</v>
      </c>
    </row>
    <row r="895" spans="1:7" ht="80.25" customHeight="1" collapsed="1" x14ac:dyDescent="0.15">
      <c r="A895" s="526" t="s">
        <v>344</v>
      </c>
      <c r="B895" s="527"/>
      <c r="C895" s="527"/>
      <c r="D895" s="527"/>
      <c r="E895" s="528"/>
      <c r="F895" s="528"/>
      <c r="G895" s="529"/>
    </row>
    <row r="896" spans="1:7" s="13" customFormat="1" ht="30" hidden="1" customHeight="1" outlineLevel="1" x14ac:dyDescent="0.2">
      <c r="A896" s="29">
        <f>B33</f>
        <v>0</v>
      </c>
      <c r="B896" s="351" t="s">
        <v>568</v>
      </c>
      <c r="C896" s="352"/>
      <c r="D896" s="352"/>
      <c r="E896" s="353"/>
      <c r="F896" s="61" t="s">
        <v>89</v>
      </c>
      <c r="G896" s="32" t="s">
        <v>137</v>
      </c>
    </row>
    <row r="897" spans="1:7" ht="30" hidden="1" customHeight="1" outlineLevel="1" x14ac:dyDescent="0.2">
      <c r="A897" s="8" t="s">
        <v>345</v>
      </c>
      <c r="B897" s="310"/>
      <c r="C897" s="311"/>
      <c r="D897" s="311"/>
      <c r="E897" s="312"/>
      <c r="F897" s="12" t="s">
        <v>25</v>
      </c>
      <c r="G897" s="10">
        <v>0</v>
      </c>
    </row>
    <row r="898" spans="1:7" ht="30" hidden="1" customHeight="1" outlineLevel="1" x14ac:dyDescent="0.2">
      <c r="A898" s="8" t="s">
        <v>345</v>
      </c>
      <c r="B898" s="310"/>
      <c r="C898" s="311"/>
      <c r="D898" s="311"/>
      <c r="E898" s="312"/>
      <c r="F898" s="12" t="s">
        <v>25</v>
      </c>
      <c r="G898" s="10">
        <v>0</v>
      </c>
    </row>
    <row r="899" spans="1:7" ht="30" hidden="1" customHeight="1" outlineLevel="1" x14ac:dyDescent="0.2">
      <c r="A899" s="8" t="s">
        <v>345</v>
      </c>
      <c r="B899" s="310"/>
      <c r="C899" s="311"/>
      <c r="D899" s="311"/>
      <c r="E899" s="312"/>
      <c r="F899" s="12" t="s">
        <v>25</v>
      </c>
      <c r="G899" s="10">
        <v>0</v>
      </c>
    </row>
    <row r="900" spans="1:7" ht="30" hidden="1" customHeight="1" outlineLevel="1" x14ac:dyDescent="0.2">
      <c r="A900" s="8" t="s">
        <v>345</v>
      </c>
      <c r="B900" s="310"/>
      <c r="C900" s="311"/>
      <c r="D900" s="311"/>
      <c r="E900" s="312"/>
      <c r="F900" s="12" t="s">
        <v>25</v>
      </c>
      <c r="G900" s="10">
        <v>0</v>
      </c>
    </row>
    <row r="901" spans="1:7" ht="30" hidden="1" customHeight="1" outlineLevel="1" x14ac:dyDescent="0.2">
      <c r="A901" s="8" t="s">
        <v>345</v>
      </c>
      <c r="B901" s="310"/>
      <c r="C901" s="311"/>
      <c r="D901" s="311"/>
      <c r="E901" s="312"/>
      <c r="F901" s="12" t="s">
        <v>25</v>
      </c>
      <c r="G901" s="10">
        <v>0</v>
      </c>
    </row>
    <row r="902" spans="1:7" ht="30" hidden="1" customHeight="1" outlineLevel="1" x14ac:dyDescent="0.2">
      <c r="A902" s="8" t="s">
        <v>345</v>
      </c>
      <c r="B902" s="310"/>
      <c r="C902" s="311"/>
      <c r="D902" s="311"/>
      <c r="E902" s="312"/>
      <c r="F902" s="12" t="s">
        <v>25</v>
      </c>
      <c r="G902" s="10">
        <v>0</v>
      </c>
    </row>
    <row r="903" spans="1:7" ht="30" hidden="1" customHeight="1" outlineLevel="1" x14ac:dyDescent="0.2">
      <c r="A903" s="8" t="s">
        <v>345</v>
      </c>
      <c r="B903" s="310"/>
      <c r="C903" s="311"/>
      <c r="D903" s="311"/>
      <c r="E903" s="312"/>
      <c r="F903" s="12" t="s">
        <v>25</v>
      </c>
      <c r="G903" s="10">
        <v>0</v>
      </c>
    </row>
    <row r="904" spans="1:7" ht="30" hidden="1" customHeight="1" outlineLevel="1" x14ac:dyDescent="0.2">
      <c r="A904" s="8" t="s">
        <v>345</v>
      </c>
      <c r="B904" s="310"/>
      <c r="C904" s="311"/>
      <c r="D904" s="311"/>
      <c r="E904" s="312"/>
      <c r="F904" s="12" t="s">
        <v>25</v>
      </c>
      <c r="G904" s="10">
        <v>0</v>
      </c>
    </row>
    <row r="905" spans="1:7" ht="30" hidden="1" customHeight="1" outlineLevel="1" thickBot="1" x14ac:dyDescent="0.25">
      <c r="A905" s="24"/>
      <c r="B905" s="310"/>
      <c r="C905" s="311"/>
      <c r="D905" s="311"/>
      <c r="E905" s="312"/>
      <c r="F905" s="12"/>
      <c r="G905" s="41">
        <f>SUM(G897:G904)</f>
        <v>0</v>
      </c>
    </row>
    <row r="906" spans="1:7" ht="30" hidden="1" customHeight="1" outlineLevel="1" thickTop="1" x14ac:dyDescent="0.2">
      <c r="A906" s="235" t="s">
        <v>346</v>
      </c>
      <c r="B906" s="310"/>
      <c r="C906" s="311"/>
      <c r="D906" s="311"/>
      <c r="E906" s="312"/>
      <c r="F906" s="12"/>
      <c r="G906" s="10"/>
    </row>
    <row r="907" spans="1:7" ht="30" hidden="1" customHeight="1" outlineLevel="1" x14ac:dyDescent="0.2">
      <c r="A907" s="24" t="s">
        <v>347</v>
      </c>
      <c r="B907" s="310"/>
      <c r="C907" s="311"/>
      <c r="D907" s="311"/>
      <c r="E907" s="312"/>
      <c r="F907" s="12" t="s">
        <v>52</v>
      </c>
      <c r="G907" s="236"/>
    </row>
    <row r="908" spans="1:7" ht="30" hidden="1" customHeight="1" outlineLevel="1" x14ac:dyDescent="0.2">
      <c r="A908" s="24" t="s">
        <v>348</v>
      </c>
      <c r="B908" s="310"/>
      <c r="C908" s="311"/>
      <c r="D908" s="311"/>
      <c r="E908" s="312"/>
      <c r="F908" s="12" t="s">
        <v>52</v>
      </c>
      <c r="G908" s="10"/>
    </row>
    <row r="909" spans="1:7" ht="30" hidden="1" customHeight="1" outlineLevel="1" x14ac:dyDescent="0.2">
      <c r="A909" s="24"/>
      <c r="B909" s="310"/>
      <c r="C909" s="311"/>
      <c r="D909" s="311"/>
      <c r="E909" s="312"/>
      <c r="F909" s="12"/>
      <c r="G909" s="10"/>
    </row>
    <row r="910" spans="1:7" ht="30" hidden="1" customHeight="1" outlineLevel="1" x14ac:dyDescent="0.2">
      <c r="A910" s="21" t="s">
        <v>135</v>
      </c>
      <c r="B910" s="310"/>
      <c r="C910" s="311"/>
      <c r="D910" s="311"/>
      <c r="E910" s="312"/>
      <c r="F910" s="22"/>
      <c r="G910" s="216"/>
    </row>
    <row r="911" spans="1:7" ht="30" hidden="1" customHeight="1" outlineLevel="1" x14ac:dyDescent="0.2">
      <c r="A911" s="8" t="s">
        <v>349</v>
      </c>
      <c r="B911" s="310"/>
      <c r="C911" s="311"/>
      <c r="D911" s="311"/>
      <c r="E911" s="312"/>
      <c r="F911" s="22"/>
      <c r="G911" s="10"/>
    </row>
    <row r="912" spans="1:7" ht="30" hidden="1" customHeight="1" outlineLevel="1" x14ac:dyDescent="0.2">
      <c r="A912" s="8" t="s">
        <v>226</v>
      </c>
      <c r="B912" s="310"/>
      <c r="C912" s="311"/>
      <c r="D912" s="311"/>
      <c r="E912" s="312"/>
      <c r="F912" s="12"/>
      <c r="G912" s="10"/>
    </row>
    <row r="913" spans="1:7" ht="30" hidden="1" customHeight="1" outlineLevel="1" x14ac:dyDescent="0.2">
      <c r="A913" s="8"/>
      <c r="B913" s="310"/>
      <c r="C913" s="311"/>
      <c r="D913" s="311"/>
      <c r="E913" s="312"/>
      <c r="F913" s="12"/>
      <c r="G913" s="10"/>
    </row>
    <row r="914" spans="1:7" ht="66" hidden="1" customHeight="1" outlineLevel="1" x14ac:dyDescent="0.2">
      <c r="A914" s="337" t="s">
        <v>446</v>
      </c>
      <c r="B914" s="344"/>
      <c r="C914" s="344"/>
      <c r="D914" s="344"/>
      <c r="E914" s="344"/>
      <c r="F914" s="345"/>
      <c r="G914" s="17"/>
    </row>
    <row r="915" spans="1:7" ht="30" customHeight="1" x14ac:dyDescent="0.2">
      <c r="A915" s="183"/>
      <c r="B915" s="530"/>
      <c r="C915" s="409"/>
      <c r="D915" s="409"/>
      <c r="E915" s="531"/>
      <c r="F915" s="184"/>
      <c r="G915" s="185"/>
    </row>
    <row r="916" spans="1:7" ht="30" customHeight="1" x14ac:dyDescent="0.15">
      <c r="A916" s="532" t="s">
        <v>350</v>
      </c>
      <c r="B916" s="533"/>
      <c r="C916" s="237" t="s">
        <v>442</v>
      </c>
      <c r="D916" s="237" t="s">
        <v>52</v>
      </c>
      <c r="E916" s="534" t="s">
        <v>88</v>
      </c>
      <c r="F916" s="535"/>
      <c r="G916" s="238" t="s">
        <v>25</v>
      </c>
    </row>
    <row r="917" spans="1:7" ht="46.5" customHeight="1" collapsed="1" x14ac:dyDescent="0.15">
      <c r="A917" s="347" t="s">
        <v>491</v>
      </c>
      <c r="B917" s="348"/>
      <c r="C917" s="348"/>
      <c r="D917" s="348"/>
      <c r="E917" s="349"/>
      <c r="F917" s="349"/>
      <c r="G917" s="350"/>
    </row>
    <row r="918" spans="1:7" s="7" customFormat="1" ht="30" hidden="1" customHeight="1" outlineLevel="1" x14ac:dyDescent="0.2">
      <c r="A918" s="5">
        <f>A175</f>
        <v>0</v>
      </c>
      <c r="B918" s="351" t="s">
        <v>568</v>
      </c>
      <c r="C918" s="352"/>
      <c r="D918" s="352"/>
      <c r="E918" s="353"/>
      <c r="F918" s="54" t="s">
        <v>89</v>
      </c>
      <c r="G918" s="55" t="s">
        <v>137</v>
      </c>
    </row>
    <row r="919" spans="1:7" ht="30" hidden="1" customHeight="1" outlineLevel="1" x14ac:dyDescent="0.2">
      <c r="A919" s="8" t="s">
        <v>879</v>
      </c>
      <c r="B919" s="310"/>
      <c r="C919" s="311"/>
      <c r="D919" s="311"/>
      <c r="E919" s="312"/>
      <c r="F919" s="12" t="s">
        <v>25</v>
      </c>
      <c r="G919" s="10">
        <v>0</v>
      </c>
    </row>
    <row r="920" spans="1:7" ht="30" hidden="1" customHeight="1" outlineLevel="1" x14ac:dyDescent="0.2">
      <c r="A920" s="8" t="s">
        <v>351</v>
      </c>
      <c r="B920" s="310"/>
      <c r="C920" s="311"/>
      <c r="D920" s="311"/>
      <c r="E920" s="312"/>
      <c r="F920" s="12" t="s">
        <v>352</v>
      </c>
      <c r="G920" s="10">
        <v>0</v>
      </c>
    </row>
    <row r="921" spans="1:7" ht="30" hidden="1" customHeight="1" outlineLevel="1" x14ac:dyDescent="0.2">
      <c r="A921" s="8" t="s">
        <v>353</v>
      </c>
      <c r="B921" s="310"/>
      <c r="C921" s="311"/>
      <c r="D921" s="311"/>
      <c r="E921" s="312"/>
      <c r="F921" s="12" t="s">
        <v>25</v>
      </c>
      <c r="G921" s="10">
        <v>0</v>
      </c>
    </row>
    <row r="922" spans="1:7" ht="30" hidden="1" customHeight="1" outlineLevel="1" x14ac:dyDescent="0.2">
      <c r="A922" s="8" t="s">
        <v>354</v>
      </c>
      <c r="B922" s="310"/>
      <c r="C922" s="311"/>
      <c r="D922" s="311"/>
      <c r="E922" s="312"/>
      <c r="F922" s="12" t="s">
        <v>25</v>
      </c>
      <c r="G922" s="10">
        <v>0</v>
      </c>
    </row>
    <row r="923" spans="1:7" ht="30" hidden="1" customHeight="1" outlineLevel="1" thickBot="1" x14ac:dyDescent="0.25">
      <c r="A923" s="8"/>
      <c r="B923" s="310"/>
      <c r="C923" s="311"/>
      <c r="D923" s="311"/>
      <c r="E923" s="312"/>
      <c r="F923" s="12"/>
      <c r="G923" s="41">
        <f>SUM(G919:G922)</f>
        <v>0</v>
      </c>
    </row>
    <row r="924" spans="1:7" ht="30" hidden="1" customHeight="1" outlineLevel="1" thickTop="1" x14ac:dyDescent="0.2">
      <c r="A924" s="57" t="s">
        <v>355</v>
      </c>
      <c r="B924" s="310"/>
      <c r="C924" s="311"/>
      <c r="D924" s="311"/>
      <c r="E924" s="312"/>
      <c r="F924" s="20">
        <v>3</v>
      </c>
      <c r="G924" s="10"/>
    </row>
    <row r="925" spans="1:7" ht="30" hidden="1" customHeight="1" outlineLevel="1" x14ac:dyDescent="0.2">
      <c r="A925" s="8" t="s">
        <v>356</v>
      </c>
      <c r="B925" s="310"/>
      <c r="C925" s="311"/>
      <c r="D925" s="311"/>
      <c r="E925" s="312"/>
      <c r="F925" s="12" t="s">
        <v>52</v>
      </c>
      <c r="G925" s="10"/>
    </row>
    <row r="926" spans="1:7" ht="30" hidden="1" customHeight="1" outlineLevel="1" x14ac:dyDescent="0.2">
      <c r="A926" s="8" t="s">
        <v>357</v>
      </c>
      <c r="B926" s="310"/>
      <c r="C926" s="311"/>
      <c r="D926" s="311"/>
      <c r="E926" s="312"/>
      <c r="F926" s="12" t="s">
        <v>25</v>
      </c>
      <c r="G926" s="206"/>
    </row>
    <row r="927" spans="1:7" ht="30" hidden="1" customHeight="1" outlineLevel="1" x14ac:dyDescent="0.2">
      <c r="A927" s="8" t="s">
        <v>862</v>
      </c>
      <c r="B927" s="310"/>
      <c r="C927" s="311"/>
      <c r="D927" s="311"/>
      <c r="E927" s="312"/>
      <c r="F927" s="12" t="s">
        <v>25</v>
      </c>
      <c r="G927" s="206"/>
    </row>
    <row r="928" spans="1:7" ht="30" hidden="1" customHeight="1" outlineLevel="1" x14ac:dyDescent="0.2">
      <c r="A928" s="8" t="s">
        <v>358</v>
      </c>
      <c r="B928" s="310"/>
      <c r="C928" s="311"/>
      <c r="D928" s="311"/>
      <c r="E928" s="312"/>
      <c r="F928" s="12" t="s">
        <v>25</v>
      </c>
      <c r="G928" s="206"/>
    </row>
    <row r="929" spans="1:7" ht="30" hidden="1" customHeight="1" outlineLevel="1" x14ac:dyDescent="0.2">
      <c r="A929" s="8" t="s">
        <v>863</v>
      </c>
      <c r="B929" s="310"/>
      <c r="C929" s="311"/>
      <c r="D929" s="311"/>
      <c r="E929" s="312"/>
      <c r="F929" s="12" t="s">
        <v>25</v>
      </c>
      <c r="G929" s="206"/>
    </row>
    <row r="930" spans="1:7" ht="30" hidden="1" customHeight="1" outlineLevel="1" x14ac:dyDescent="0.2">
      <c r="A930" s="24"/>
      <c r="B930" s="310"/>
      <c r="C930" s="311"/>
      <c r="D930" s="311"/>
      <c r="E930" s="312"/>
      <c r="F930" s="207"/>
      <c r="G930" s="10"/>
    </row>
    <row r="931" spans="1:7" ht="30" hidden="1" customHeight="1" outlineLevel="1" x14ac:dyDescent="0.2">
      <c r="A931" s="24" t="s">
        <v>226</v>
      </c>
      <c r="B931" s="310"/>
      <c r="C931" s="311"/>
      <c r="D931" s="311"/>
      <c r="E931" s="312"/>
      <c r="F931" s="207"/>
      <c r="G931" s="10"/>
    </row>
    <row r="932" spans="1:7" ht="30" hidden="1" customHeight="1" outlineLevel="1" x14ac:dyDescent="0.2">
      <c r="A932" s="24"/>
      <c r="B932" s="310"/>
      <c r="C932" s="311"/>
      <c r="D932" s="311"/>
      <c r="E932" s="312"/>
      <c r="F932" s="207"/>
      <c r="G932" s="10"/>
    </row>
    <row r="933" spans="1:7" ht="66" hidden="1" customHeight="1" outlineLevel="1" x14ac:dyDescent="0.2">
      <c r="A933" s="337" t="s">
        <v>446</v>
      </c>
      <c r="B933" s="344"/>
      <c r="C933" s="344"/>
      <c r="D933" s="344"/>
      <c r="E933" s="344"/>
      <c r="F933" s="345"/>
      <c r="G933" s="17"/>
    </row>
    <row r="934" spans="1:7" ht="30" customHeight="1" x14ac:dyDescent="0.2">
      <c r="A934" s="21"/>
      <c r="B934" s="536"/>
      <c r="C934" s="537"/>
      <c r="D934" s="537"/>
      <c r="E934" s="538"/>
      <c r="F934" s="23"/>
      <c r="G934" s="10"/>
    </row>
    <row r="935" spans="1:7" ht="30" customHeight="1" x14ac:dyDescent="0.15">
      <c r="A935" s="341" t="s">
        <v>359</v>
      </c>
      <c r="B935" s="342"/>
      <c r="C935" s="177" t="s">
        <v>442</v>
      </c>
      <c r="D935" s="177" t="s">
        <v>52</v>
      </c>
      <c r="E935" s="301" t="s">
        <v>88</v>
      </c>
      <c r="F935" s="302"/>
      <c r="G935" s="179" t="s">
        <v>25</v>
      </c>
    </row>
    <row r="936" spans="1:7" ht="39.75" customHeight="1" collapsed="1" x14ac:dyDescent="0.15">
      <c r="A936" s="347" t="s">
        <v>864</v>
      </c>
      <c r="B936" s="348"/>
      <c r="C936" s="348"/>
      <c r="D936" s="348"/>
      <c r="E936" s="349"/>
      <c r="F936" s="349"/>
      <c r="G936" s="350"/>
    </row>
    <row r="937" spans="1:7" s="13" customFormat="1" ht="30" hidden="1" customHeight="1" outlineLevel="1" x14ac:dyDescent="0.2">
      <c r="A937" s="29">
        <f>A175</f>
        <v>0</v>
      </c>
      <c r="B937" s="351" t="s">
        <v>568</v>
      </c>
      <c r="C937" s="352"/>
      <c r="D937" s="352"/>
      <c r="E937" s="353"/>
      <c r="F937" s="61" t="s">
        <v>89</v>
      </c>
      <c r="G937" s="32" t="s">
        <v>137</v>
      </c>
    </row>
    <row r="938" spans="1:7" ht="30" hidden="1" customHeight="1" outlineLevel="1" x14ac:dyDescent="0.2">
      <c r="A938" s="8" t="s">
        <v>360</v>
      </c>
      <c r="B938" s="310"/>
      <c r="C938" s="311"/>
      <c r="D938" s="311"/>
      <c r="E938" s="312"/>
      <c r="F938" s="12" t="s">
        <v>25</v>
      </c>
      <c r="G938" s="10">
        <v>0</v>
      </c>
    </row>
    <row r="939" spans="1:7" ht="30" hidden="1" customHeight="1" outlineLevel="1" x14ac:dyDescent="0.2">
      <c r="A939" s="8" t="s">
        <v>360</v>
      </c>
      <c r="B939" s="310"/>
      <c r="C939" s="311"/>
      <c r="D939" s="311"/>
      <c r="E939" s="312"/>
      <c r="F939" s="12" t="s">
        <v>25</v>
      </c>
      <c r="G939" s="10">
        <v>0</v>
      </c>
    </row>
    <row r="940" spans="1:7" ht="30" hidden="1" customHeight="1" outlineLevel="1" x14ac:dyDescent="0.2">
      <c r="A940" s="8" t="s">
        <v>360</v>
      </c>
      <c r="B940" s="310"/>
      <c r="C940" s="311"/>
      <c r="D940" s="311"/>
      <c r="E940" s="312"/>
      <c r="F940" s="12" t="s">
        <v>25</v>
      </c>
      <c r="G940" s="10">
        <v>0</v>
      </c>
    </row>
    <row r="941" spans="1:7" ht="30" hidden="1" customHeight="1" outlineLevel="1" x14ac:dyDescent="0.2">
      <c r="A941" s="8" t="s">
        <v>360</v>
      </c>
      <c r="B941" s="310"/>
      <c r="C941" s="311"/>
      <c r="D941" s="311"/>
      <c r="E941" s="312"/>
      <c r="F941" s="12" t="s">
        <v>25</v>
      </c>
      <c r="G941" s="10">
        <v>0</v>
      </c>
    </row>
    <row r="942" spans="1:7" ht="30" hidden="1" customHeight="1" outlineLevel="1" x14ac:dyDescent="0.2">
      <c r="A942" s="8" t="s">
        <v>360</v>
      </c>
      <c r="B942" s="310"/>
      <c r="C942" s="311"/>
      <c r="D942" s="311"/>
      <c r="E942" s="312"/>
      <c r="F942" s="12" t="s">
        <v>25</v>
      </c>
      <c r="G942" s="10">
        <v>0</v>
      </c>
    </row>
    <row r="943" spans="1:7" ht="30" hidden="1" customHeight="1" outlineLevel="1" x14ac:dyDescent="0.2">
      <c r="A943" s="8" t="s">
        <v>360</v>
      </c>
      <c r="B943" s="310"/>
      <c r="C943" s="311"/>
      <c r="D943" s="311"/>
      <c r="E943" s="312"/>
      <c r="F943" s="12" t="s">
        <v>25</v>
      </c>
      <c r="G943" s="10">
        <v>0</v>
      </c>
    </row>
    <row r="944" spans="1:7" ht="30" hidden="1" customHeight="1" outlineLevel="1" x14ac:dyDescent="0.2">
      <c r="A944" s="8" t="s">
        <v>360</v>
      </c>
      <c r="B944" s="310"/>
      <c r="C944" s="311"/>
      <c r="D944" s="311"/>
      <c r="E944" s="312"/>
      <c r="F944" s="12" t="s">
        <v>25</v>
      </c>
      <c r="G944" s="10">
        <v>0</v>
      </c>
    </row>
    <row r="945" spans="1:7" ht="30" hidden="1" customHeight="1" outlineLevel="1" x14ac:dyDescent="0.2">
      <c r="A945" s="8" t="s">
        <v>360</v>
      </c>
      <c r="B945" s="310"/>
      <c r="C945" s="311"/>
      <c r="D945" s="311"/>
      <c r="E945" s="312"/>
      <c r="F945" s="12" t="s">
        <v>25</v>
      </c>
      <c r="G945" s="10">
        <v>0</v>
      </c>
    </row>
    <row r="946" spans="1:7" ht="30" hidden="1" customHeight="1" outlineLevel="1" thickBot="1" x14ac:dyDescent="0.25">
      <c r="A946" s="8"/>
      <c r="B946" s="310"/>
      <c r="C946" s="311"/>
      <c r="D946" s="311"/>
      <c r="E946" s="312"/>
      <c r="F946" s="12"/>
      <c r="G946" s="41">
        <f>SUM(G938:G945)</f>
        <v>0</v>
      </c>
    </row>
    <row r="947" spans="1:7" ht="30" hidden="1" customHeight="1" outlineLevel="1" thickTop="1" x14ac:dyDescent="0.2">
      <c r="A947" s="225" t="s">
        <v>361</v>
      </c>
      <c r="B947" s="310"/>
      <c r="C947" s="311"/>
      <c r="D947" s="311"/>
      <c r="E947" s="312"/>
      <c r="F947" s="22"/>
      <c r="G947" s="216"/>
    </row>
    <row r="948" spans="1:7" ht="30" hidden="1" customHeight="1" outlineLevel="1" x14ac:dyDescent="0.2">
      <c r="A948" s="14" t="s">
        <v>362</v>
      </c>
      <c r="B948" s="310"/>
      <c r="C948" s="311"/>
      <c r="D948" s="311"/>
      <c r="E948" s="312"/>
      <c r="F948" s="12" t="s">
        <v>25</v>
      </c>
      <c r="G948" s="216"/>
    </row>
    <row r="949" spans="1:7" ht="30" hidden="1" customHeight="1" outlineLevel="1" x14ac:dyDescent="0.2">
      <c r="A949" s="14" t="s">
        <v>363</v>
      </c>
      <c r="B949" s="310"/>
      <c r="C949" s="311"/>
      <c r="D949" s="311"/>
      <c r="E949" s="312"/>
      <c r="F949" s="12" t="s">
        <v>364</v>
      </c>
      <c r="G949" s="216"/>
    </row>
    <row r="950" spans="1:7" ht="30" hidden="1" customHeight="1" outlineLevel="1" x14ac:dyDescent="0.2">
      <c r="A950" s="14"/>
      <c r="B950" s="310"/>
      <c r="C950" s="311"/>
      <c r="D950" s="311"/>
      <c r="E950" s="312"/>
      <c r="F950" s="22"/>
      <c r="G950" s="216"/>
    </row>
    <row r="951" spans="1:7" ht="30" hidden="1" customHeight="1" outlineLevel="1" x14ac:dyDescent="0.2">
      <c r="A951" s="225" t="s">
        <v>365</v>
      </c>
      <c r="B951" s="310"/>
      <c r="C951" s="311"/>
      <c r="D951" s="311"/>
      <c r="E951" s="312"/>
      <c r="F951" s="22"/>
      <c r="G951" s="216"/>
    </row>
    <row r="952" spans="1:7" ht="30" hidden="1" customHeight="1" outlineLevel="1" x14ac:dyDescent="0.2">
      <c r="A952" s="14" t="s">
        <v>366</v>
      </c>
      <c r="B952" s="310"/>
      <c r="C952" s="311"/>
      <c r="D952" s="311"/>
      <c r="E952" s="312"/>
      <c r="F952" s="12" t="s">
        <v>25</v>
      </c>
      <c r="G952" s="216"/>
    </row>
    <row r="953" spans="1:7" ht="30" hidden="1" customHeight="1" outlineLevel="1" x14ac:dyDescent="0.2">
      <c r="A953" s="14" t="s">
        <v>367</v>
      </c>
      <c r="B953" s="310"/>
      <c r="C953" s="311"/>
      <c r="D953" s="311"/>
      <c r="E953" s="312"/>
      <c r="F953" s="12" t="s">
        <v>25</v>
      </c>
      <c r="G953" s="216"/>
    </row>
    <row r="954" spans="1:7" ht="30" hidden="1" customHeight="1" outlineLevel="1" x14ac:dyDescent="0.2">
      <c r="A954" s="202"/>
      <c r="B954" s="310"/>
      <c r="C954" s="311"/>
      <c r="D954" s="311"/>
      <c r="E954" s="312"/>
      <c r="F954" s="22"/>
      <c r="G954" s="216"/>
    </row>
    <row r="955" spans="1:7" ht="30" hidden="1" customHeight="1" outlineLevel="1" x14ac:dyDescent="0.2">
      <c r="A955" s="21" t="s">
        <v>135</v>
      </c>
      <c r="B955" s="310"/>
      <c r="C955" s="311"/>
      <c r="D955" s="311"/>
      <c r="E955" s="312"/>
      <c r="F955" s="22"/>
      <c r="G955" s="10"/>
    </row>
    <row r="956" spans="1:7" ht="30" hidden="1" customHeight="1" outlineLevel="1" x14ac:dyDescent="0.2">
      <c r="A956" s="8" t="s">
        <v>349</v>
      </c>
      <c r="B956" s="310"/>
      <c r="C956" s="311"/>
      <c r="D956" s="311"/>
      <c r="E956" s="312"/>
      <c r="F956" s="12"/>
      <c r="G956" s="10"/>
    </row>
    <row r="957" spans="1:7" ht="30" hidden="1" customHeight="1" outlineLevel="1" x14ac:dyDescent="0.2">
      <c r="A957" s="8"/>
      <c r="B957" s="310"/>
      <c r="C957" s="311"/>
      <c r="D957" s="311"/>
      <c r="E957" s="312"/>
      <c r="F957" s="12"/>
      <c r="G957" s="10"/>
    </row>
    <row r="958" spans="1:7" ht="66" hidden="1" customHeight="1" outlineLevel="1" x14ac:dyDescent="0.2">
      <c r="A958" s="337" t="s">
        <v>446</v>
      </c>
      <c r="B958" s="344"/>
      <c r="C958" s="344"/>
      <c r="D958" s="344"/>
      <c r="E958" s="344"/>
      <c r="F958" s="345"/>
      <c r="G958" s="17"/>
    </row>
    <row r="959" spans="1:7" ht="30" customHeight="1" x14ac:dyDescent="0.2">
      <c r="A959" s="183"/>
      <c r="B959" s="530"/>
      <c r="C959" s="409"/>
      <c r="D959" s="409"/>
      <c r="E959" s="531"/>
      <c r="F959" s="184"/>
      <c r="G959" s="185"/>
    </row>
    <row r="960" spans="1:7" ht="30" customHeight="1" x14ac:dyDescent="0.15">
      <c r="A960" s="239" t="s">
        <v>368</v>
      </c>
      <c r="B960" s="240"/>
      <c r="C960" s="237" t="s">
        <v>442</v>
      </c>
      <c r="D960" s="237" t="s">
        <v>52</v>
      </c>
      <c r="E960" s="534" t="s">
        <v>88</v>
      </c>
      <c r="F960" s="535"/>
      <c r="G960" s="238" t="s">
        <v>25</v>
      </c>
    </row>
    <row r="961" spans="1:7" ht="62.25" customHeight="1" collapsed="1" x14ac:dyDescent="0.15">
      <c r="A961" s="526" t="s">
        <v>895</v>
      </c>
      <c r="B961" s="527"/>
      <c r="C961" s="527"/>
      <c r="D961" s="527"/>
      <c r="E961" s="528"/>
      <c r="F961" s="528"/>
      <c r="G961" s="529"/>
    </row>
    <row r="962" spans="1:7" s="13" customFormat="1" ht="30" hidden="1" customHeight="1" outlineLevel="1" x14ac:dyDescent="0.2">
      <c r="A962" s="5">
        <f>A175</f>
        <v>0</v>
      </c>
      <c r="B962" s="351" t="s">
        <v>568</v>
      </c>
      <c r="C962" s="352"/>
      <c r="D962" s="352"/>
      <c r="E962" s="353"/>
      <c r="F962" s="61" t="s">
        <v>89</v>
      </c>
      <c r="G962" s="32" t="s">
        <v>137</v>
      </c>
    </row>
    <row r="963" spans="1:7" s="35" customFormat="1" ht="30" hidden="1" customHeight="1" outlineLevel="1" x14ac:dyDescent="0.2">
      <c r="A963" s="8" t="s">
        <v>369</v>
      </c>
      <c r="B963" s="310"/>
      <c r="C963" s="311"/>
      <c r="D963" s="311"/>
      <c r="E963" s="312"/>
      <c r="F963" s="12" t="s">
        <v>25</v>
      </c>
      <c r="G963" s="10">
        <v>0</v>
      </c>
    </row>
    <row r="964" spans="1:7" s="35" customFormat="1" ht="30" hidden="1" customHeight="1" outlineLevel="1" x14ac:dyDescent="0.2">
      <c r="A964" s="8" t="s">
        <v>370</v>
      </c>
      <c r="B964" s="310"/>
      <c r="C964" s="311"/>
      <c r="D964" s="311"/>
      <c r="E964" s="312"/>
      <c r="F964" s="16" t="s">
        <v>465</v>
      </c>
      <c r="G964" s="10"/>
    </row>
    <row r="965" spans="1:7" s="35" customFormat="1" ht="30" hidden="1" customHeight="1" outlineLevel="1" x14ac:dyDescent="0.2">
      <c r="A965" s="8" t="s">
        <v>371</v>
      </c>
      <c r="B965" s="310"/>
      <c r="C965" s="311"/>
      <c r="D965" s="311"/>
      <c r="E965" s="312"/>
      <c r="F965" s="16" t="s">
        <v>372</v>
      </c>
      <c r="G965" s="10"/>
    </row>
    <row r="966" spans="1:7" s="35" customFormat="1" ht="30" hidden="1" customHeight="1" outlineLevel="1" x14ac:dyDescent="0.2">
      <c r="A966" s="8" t="s">
        <v>466</v>
      </c>
      <c r="B966" s="310"/>
      <c r="C966" s="311"/>
      <c r="D966" s="311"/>
      <c r="E966" s="312"/>
      <c r="F966" s="16" t="s">
        <v>467</v>
      </c>
      <c r="G966" s="10"/>
    </row>
    <row r="967" spans="1:7" s="35" customFormat="1" ht="30" hidden="1" customHeight="1" outlineLevel="1" x14ac:dyDescent="0.2">
      <c r="A967" s="8" t="s">
        <v>373</v>
      </c>
      <c r="B967" s="310"/>
      <c r="C967" s="311"/>
      <c r="D967" s="311"/>
      <c r="E967" s="312"/>
      <c r="F967" s="16" t="s">
        <v>374</v>
      </c>
      <c r="G967" s="10"/>
    </row>
    <row r="968" spans="1:7" s="35" customFormat="1" ht="30" hidden="1" customHeight="1" outlineLevel="1" x14ac:dyDescent="0.2">
      <c r="A968" s="8" t="s">
        <v>375</v>
      </c>
      <c r="B968" s="310"/>
      <c r="C968" s="311"/>
      <c r="D968" s="311"/>
      <c r="E968" s="312"/>
      <c r="F968" s="12" t="s">
        <v>25</v>
      </c>
      <c r="G968" s="10"/>
    </row>
    <row r="969" spans="1:7" s="35" customFormat="1" ht="30" hidden="1" customHeight="1" outlineLevel="1" x14ac:dyDescent="0.2">
      <c r="A969" s="8" t="s">
        <v>376</v>
      </c>
      <c r="B969" s="310"/>
      <c r="C969" s="311"/>
      <c r="D969" s="311"/>
      <c r="E969" s="312"/>
      <c r="F969" s="12" t="s">
        <v>25</v>
      </c>
      <c r="G969" s="10"/>
    </row>
    <row r="970" spans="1:7" s="35" customFormat="1" ht="30" hidden="1" customHeight="1" outlineLevel="1" x14ac:dyDescent="0.2">
      <c r="A970" s="37" t="s">
        <v>582</v>
      </c>
      <c r="B970" s="310"/>
      <c r="C970" s="311"/>
      <c r="D970" s="311"/>
      <c r="E970" s="312"/>
      <c r="F970" s="16"/>
      <c r="G970" s="10"/>
    </row>
    <row r="971" spans="1:7" s="35" customFormat="1" ht="30" hidden="1" customHeight="1" outlineLevel="1" x14ac:dyDescent="0.2">
      <c r="A971" s="37"/>
      <c r="B971" s="310"/>
      <c r="C971" s="311"/>
      <c r="D971" s="311"/>
      <c r="E971" s="312"/>
      <c r="F971" s="16"/>
      <c r="G971" s="10"/>
    </row>
    <row r="972" spans="1:7" s="35" customFormat="1" ht="30" hidden="1" customHeight="1" outlineLevel="1" x14ac:dyDescent="0.2">
      <c r="A972" s="21" t="s">
        <v>377</v>
      </c>
      <c r="B972" s="310"/>
      <c r="C972" s="311"/>
      <c r="D972" s="311"/>
      <c r="E972" s="312"/>
      <c r="F972" s="16"/>
      <c r="G972" s="10"/>
    </row>
    <row r="973" spans="1:7" s="35" customFormat="1" ht="30" hidden="1" customHeight="1" outlineLevel="1" x14ac:dyDescent="0.2">
      <c r="A973" s="8" t="s">
        <v>468</v>
      </c>
      <c r="B973" s="310"/>
      <c r="C973" s="311"/>
      <c r="D973" s="311"/>
      <c r="E973" s="312"/>
      <c r="F973" s="12" t="s">
        <v>25</v>
      </c>
      <c r="G973" s="10">
        <v>0</v>
      </c>
    </row>
    <row r="974" spans="1:7" s="35" customFormat="1" ht="30" hidden="1" customHeight="1" outlineLevel="1" x14ac:dyDescent="0.2">
      <c r="A974" s="8" t="s">
        <v>471</v>
      </c>
      <c r="B974" s="310"/>
      <c r="C974" s="311"/>
      <c r="D974" s="311"/>
      <c r="E974" s="312"/>
      <c r="F974" s="12" t="s">
        <v>25</v>
      </c>
      <c r="G974" s="10">
        <v>0</v>
      </c>
    </row>
    <row r="975" spans="1:7" s="35" customFormat="1" ht="30" hidden="1" customHeight="1" outlineLevel="1" x14ac:dyDescent="0.2">
      <c r="A975" s="8" t="s">
        <v>472</v>
      </c>
      <c r="B975" s="310"/>
      <c r="C975" s="311"/>
      <c r="D975" s="311"/>
      <c r="E975" s="312"/>
      <c r="F975" s="12" t="s">
        <v>25</v>
      </c>
      <c r="G975" s="10">
        <v>0</v>
      </c>
    </row>
    <row r="976" spans="1:7" s="35" customFormat="1" ht="30" hidden="1" customHeight="1" outlineLevel="1" x14ac:dyDescent="0.2">
      <c r="A976" s="8" t="s">
        <v>819</v>
      </c>
      <c r="B976" s="310"/>
      <c r="C976" s="311"/>
      <c r="D976" s="311"/>
      <c r="E976" s="312"/>
      <c r="F976" s="12" t="s">
        <v>25</v>
      </c>
      <c r="G976" s="10">
        <v>0</v>
      </c>
    </row>
    <row r="977" spans="1:7" s="35" customFormat="1" ht="30" hidden="1" customHeight="1" outlineLevel="1" x14ac:dyDescent="0.2">
      <c r="A977" s="8" t="s">
        <v>470</v>
      </c>
      <c r="B977" s="310"/>
      <c r="C977" s="311"/>
      <c r="D977" s="311"/>
      <c r="E977" s="312"/>
      <c r="F977" s="12" t="s">
        <v>25</v>
      </c>
      <c r="G977" s="10">
        <v>0</v>
      </c>
    </row>
    <row r="978" spans="1:7" s="35" customFormat="1" ht="30" hidden="1" customHeight="1" outlineLevel="1" x14ac:dyDescent="0.2">
      <c r="A978" s="14" t="s">
        <v>469</v>
      </c>
      <c r="B978" s="310"/>
      <c r="C978" s="311"/>
      <c r="D978" s="311"/>
      <c r="E978" s="312"/>
      <c r="F978" s="12" t="s">
        <v>25</v>
      </c>
      <c r="G978" s="10">
        <v>0</v>
      </c>
    </row>
    <row r="979" spans="1:7" s="35" customFormat="1" ht="30" hidden="1" customHeight="1" outlineLevel="1" x14ac:dyDescent="0.2">
      <c r="A979" s="8" t="s">
        <v>473</v>
      </c>
      <c r="B979" s="310"/>
      <c r="C979" s="311"/>
      <c r="D979" s="311"/>
      <c r="E979" s="312"/>
      <c r="F979" s="12" t="s">
        <v>25</v>
      </c>
      <c r="G979" s="10">
        <v>0</v>
      </c>
    </row>
    <row r="980" spans="1:7" s="35" customFormat="1" ht="30" hidden="1" customHeight="1" outlineLevel="1" thickBot="1" x14ac:dyDescent="0.25">
      <c r="A980" s="8"/>
      <c r="B980" s="310"/>
      <c r="C980" s="311"/>
      <c r="D980" s="311"/>
      <c r="E980" s="312"/>
      <c r="F980" s="16"/>
      <c r="G980" s="41">
        <f>SUM(G963:G979)</f>
        <v>0</v>
      </c>
    </row>
    <row r="981" spans="1:7" s="35" customFormat="1" ht="30" hidden="1" customHeight="1" outlineLevel="1" thickTop="1" x14ac:dyDescent="0.2">
      <c r="A981" s="8"/>
      <c r="B981" s="310"/>
      <c r="C981" s="311"/>
      <c r="D981" s="311"/>
      <c r="E981" s="312"/>
      <c r="F981" s="16"/>
      <c r="G981" s="10"/>
    </row>
    <row r="982" spans="1:7" ht="66" hidden="1" customHeight="1" outlineLevel="1" x14ac:dyDescent="0.2">
      <c r="A982" s="337" t="s">
        <v>446</v>
      </c>
      <c r="B982" s="344"/>
      <c r="C982" s="344"/>
      <c r="D982" s="344"/>
      <c r="E982" s="344"/>
      <c r="F982" s="345"/>
      <c r="G982" s="17"/>
    </row>
    <row r="983" spans="1:7" ht="30" customHeight="1" x14ac:dyDescent="0.2">
      <c r="A983" s="183"/>
      <c r="B983" s="310"/>
      <c r="C983" s="311"/>
      <c r="D983" s="311"/>
      <c r="E983" s="312"/>
      <c r="F983" s="52"/>
      <c r="G983" s="17"/>
    </row>
    <row r="984" spans="1:7" ht="30" customHeight="1" x14ac:dyDescent="0.15">
      <c r="A984" s="341" t="s">
        <v>390</v>
      </c>
      <c r="B984" s="342"/>
      <c r="C984" s="177" t="s">
        <v>442</v>
      </c>
      <c r="D984" s="177" t="s">
        <v>52</v>
      </c>
      <c r="E984" s="301" t="s">
        <v>88</v>
      </c>
      <c r="F984" s="302"/>
      <c r="G984" s="179" t="s">
        <v>25</v>
      </c>
    </row>
    <row r="985" spans="1:7" ht="111" customHeight="1" collapsed="1" x14ac:dyDescent="0.15">
      <c r="A985" s="347" t="s">
        <v>912</v>
      </c>
      <c r="B985" s="348"/>
      <c r="C985" s="348"/>
      <c r="D985" s="348"/>
      <c r="E985" s="348"/>
      <c r="F985" s="348"/>
      <c r="G985" s="350"/>
    </row>
    <row r="986" spans="1:7" s="13" customFormat="1" ht="30" hidden="1" customHeight="1" outlineLevel="1" x14ac:dyDescent="0.2">
      <c r="A986" s="5">
        <f>A175</f>
        <v>0</v>
      </c>
      <c r="B986" s="351" t="s">
        <v>568</v>
      </c>
      <c r="C986" s="352"/>
      <c r="D986" s="352"/>
      <c r="E986" s="353"/>
      <c r="F986" s="61" t="s">
        <v>89</v>
      </c>
      <c r="G986" s="32" t="s">
        <v>137</v>
      </c>
    </row>
    <row r="987" spans="1:7" s="35" customFormat="1" ht="30" hidden="1" customHeight="1" outlineLevel="1" x14ac:dyDescent="0.2">
      <c r="A987" s="8" t="s">
        <v>391</v>
      </c>
      <c r="B987" s="310"/>
      <c r="C987" s="311"/>
      <c r="D987" s="311"/>
      <c r="E987" s="312"/>
      <c r="F987" s="12" t="s">
        <v>25</v>
      </c>
      <c r="G987" s="10">
        <v>0</v>
      </c>
    </row>
    <row r="988" spans="1:7" s="35" customFormat="1" ht="30" hidden="1" customHeight="1" outlineLevel="1" x14ac:dyDescent="0.2">
      <c r="A988" s="8" t="s">
        <v>865</v>
      </c>
      <c r="B988" s="310"/>
      <c r="C988" s="311"/>
      <c r="D988" s="311"/>
      <c r="E988" s="312"/>
      <c r="F988" s="16" t="s">
        <v>465</v>
      </c>
      <c r="G988" s="10"/>
    </row>
    <row r="989" spans="1:7" s="35" customFormat="1" ht="30" hidden="1" customHeight="1" outlineLevel="1" x14ac:dyDescent="0.2">
      <c r="A989" s="8" t="s">
        <v>371</v>
      </c>
      <c r="B989" s="310"/>
      <c r="C989" s="311"/>
      <c r="D989" s="311"/>
      <c r="E989" s="312"/>
      <c r="F989" s="16" t="s">
        <v>372</v>
      </c>
      <c r="G989" s="10"/>
    </row>
    <row r="990" spans="1:7" s="35" customFormat="1" ht="30" hidden="1" customHeight="1" outlineLevel="1" x14ac:dyDescent="0.2">
      <c r="A990" s="8" t="s">
        <v>466</v>
      </c>
      <c r="B990" s="310"/>
      <c r="C990" s="311"/>
      <c r="D990" s="311"/>
      <c r="E990" s="312"/>
      <c r="F990" s="16" t="s">
        <v>467</v>
      </c>
      <c r="G990" s="10"/>
    </row>
    <row r="991" spans="1:7" s="35" customFormat="1" ht="30" hidden="1" customHeight="1" outlineLevel="1" x14ac:dyDescent="0.2">
      <c r="A991" s="8" t="s">
        <v>373</v>
      </c>
      <c r="B991" s="310"/>
      <c r="C991" s="311"/>
      <c r="D991" s="311"/>
      <c r="E991" s="312"/>
      <c r="F991" s="16" t="s">
        <v>374</v>
      </c>
      <c r="G991" s="10"/>
    </row>
    <row r="992" spans="1:7" s="35" customFormat="1" ht="30" hidden="1" customHeight="1" outlineLevel="1" x14ac:dyDescent="0.2">
      <c r="A992" s="8" t="s">
        <v>866</v>
      </c>
      <c r="B992" s="310"/>
      <c r="C992" s="311"/>
      <c r="D992" s="311"/>
      <c r="E992" s="312"/>
      <c r="F992" s="12" t="s">
        <v>25</v>
      </c>
      <c r="G992" s="10"/>
    </row>
    <row r="993" spans="1:7" s="35" customFormat="1" ht="30" hidden="1" customHeight="1" outlineLevel="1" x14ac:dyDescent="0.2">
      <c r="A993" s="8" t="s">
        <v>376</v>
      </c>
      <c r="B993" s="310"/>
      <c r="C993" s="311"/>
      <c r="D993" s="311"/>
      <c r="E993" s="312"/>
      <c r="F993" s="12" t="s">
        <v>25</v>
      </c>
      <c r="G993" s="10"/>
    </row>
    <row r="994" spans="1:7" s="35" customFormat="1" ht="30" hidden="1" customHeight="1" outlineLevel="1" x14ac:dyDescent="0.2">
      <c r="A994" s="37" t="s">
        <v>582</v>
      </c>
      <c r="B994" s="310"/>
      <c r="C994" s="311"/>
      <c r="D994" s="311"/>
      <c r="E994" s="312"/>
      <c r="F994" s="16"/>
      <c r="G994" s="10"/>
    </row>
    <row r="995" spans="1:7" s="35" customFormat="1" ht="30" hidden="1" customHeight="1" outlineLevel="1" x14ac:dyDescent="0.2">
      <c r="A995" s="8" t="s">
        <v>392</v>
      </c>
      <c r="B995" s="310"/>
      <c r="C995" s="311"/>
      <c r="D995" s="311"/>
      <c r="E995" s="312"/>
      <c r="F995" s="12" t="s">
        <v>52</v>
      </c>
      <c r="G995" s="10"/>
    </row>
    <row r="996" spans="1:7" s="35" customFormat="1" ht="30" hidden="1" customHeight="1" outlineLevel="1" x14ac:dyDescent="0.2">
      <c r="A996" s="8" t="s">
        <v>393</v>
      </c>
      <c r="B996" s="310"/>
      <c r="C996" s="311"/>
      <c r="D996" s="311"/>
      <c r="E996" s="312"/>
      <c r="F996" s="12" t="s">
        <v>52</v>
      </c>
      <c r="G996" s="10"/>
    </row>
    <row r="997" spans="1:7" s="35" customFormat="1" ht="30" hidden="1" customHeight="1" outlineLevel="1" x14ac:dyDescent="0.2">
      <c r="A997" s="8" t="s">
        <v>819</v>
      </c>
      <c r="B997" s="310"/>
      <c r="C997" s="311"/>
      <c r="D997" s="311"/>
      <c r="E997" s="312"/>
      <c r="F997" s="12" t="s">
        <v>52</v>
      </c>
      <c r="G997" s="10">
        <v>0</v>
      </c>
    </row>
    <row r="998" spans="1:7" s="35" customFormat="1" ht="30" hidden="1" customHeight="1" outlineLevel="1" x14ac:dyDescent="0.2">
      <c r="A998" s="8" t="s">
        <v>470</v>
      </c>
      <c r="B998" s="310"/>
      <c r="C998" s="311"/>
      <c r="D998" s="311"/>
      <c r="E998" s="312"/>
      <c r="F998" s="12" t="s">
        <v>25</v>
      </c>
      <c r="G998" s="10">
        <v>0</v>
      </c>
    </row>
    <row r="999" spans="1:7" s="35" customFormat="1" ht="30" hidden="1" customHeight="1" outlineLevel="1" x14ac:dyDescent="0.2">
      <c r="A999" s="14" t="s">
        <v>469</v>
      </c>
      <c r="B999" s="310"/>
      <c r="C999" s="311"/>
      <c r="D999" s="311"/>
      <c r="E999" s="312"/>
      <c r="F999" s="12" t="s">
        <v>25</v>
      </c>
      <c r="G999" s="10">
        <v>0</v>
      </c>
    </row>
    <row r="1000" spans="1:7" s="35" customFormat="1" ht="30" hidden="1" customHeight="1" outlineLevel="1" thickBot="1" x14ac:dyDescent="0.25">
      <c r="A1000" s="8"/>
      <c r="B1000" s="310"/>
      <c r="C1000" s="311"/>
      <c r="D1000" s="311"/>
      <c r="E1000" s="312"/>
      <c r="F1000" s="16"/>
      <c r="G1000" s="41">
        <f>SUM(G987:G999)</f>
        <v>0</v>
      </c>
    </row>
    <row r="1001" spans="1:7" s="35" customFormat="1" ht="30" hidden="1" customHeight="1" outlineLevel="1" thickTop="1" x14ac:dyDescent="0.2">
      <c r="A1001" s="21" t="s">
        <v>394</v>
      </c>
      <c r="B1001" s="310"/>
      <c r="C1001" s="311"/>
      <c r="D1001" s="311"/>
      <c r="E1001" s="312"/>
      <c r="F1001" s="16"/>
      <c r="G1001" s="10"/>
    </row>
    <row r="1002" spans="1:7" s="35" customFormat="1" ht="30" hidden="1" customHeight="1" outlineLevel="1" x14ac:dyDescent="0.2">
      <c r="A1002" s="8" t="s">
        <v>474</v>
      </c>
      <c r="B1002" s="310"/>
      <c r="C1002" s="311"/>
      <c r="D1002" s="311"/>
      <c r="E1002" s="312"/>
      <c r="F1002" s="12" t="s">
        <v>25</v>
      </c>
      <c r="G1002" s="10">
        <v>0</v>
      </c>
    </row>
    <row r="1003" spans="1:7" s="35" customFormat="1" ht="30" hidden="1" customHeight="1" outlineLevel="1" x14ac:dyDescent="0.2">
      <c r="A1003" s="8" t="s">
        <v>475</v>
      </c>
      <c r="B1003" s="310"/>
      <c r="C1003" s="311"/>
      <c r="D1003" s="311"/>
      <c r="E1003" s="312"/>
      <c r="F1003" s="12" t="s">
        <v>25</v>
      </c>
      <c r="G1003" s="10">
        <v>0</v>
      </c>
    </row>
    <row r="1004" spans="1:7" s="35" customFormat="1" ht="30" hidden="1" customHeight="1" outlineLevel="1" x14ac:dyDescent="0.2">
      <c r="A1004" s="8" t="s">
        <v>476</v>
      </c>
      <c r="B1004" s="310"/>
      <c r="C1004" s="311"/>
      <c r="D1004" s="311"/>
      <c r="E1004" s="312"/>
      <c r="F1004" s="12" t="s">
        <v>25</v>
      </c>
      <c r="G1004" s="10">
        <v>0</v>
      </c>
    </row>
    <row r="1005" spans="1:7" s="35" customFormat="1" ht="30" hidden="1" customHeight="1" outlineLevel="1" x14ac:dyDescent="0.2">
      <c r="A1005" s="8" t="s">
        <v>477</v>
      </c>
      <c r="B1005" s="310"/>
      <c r="C1005" s="311"/>
      <c r="D1005" s="311"/>
      <c r="E1005" s="312"/>
      <c r="F1005" s="12" t="s">
        <v>25</v>
      </c>
      <c r="G1005" s="10">
        <v>0</v>
      </c>
    </row>
    <row r="1006" spans="1:7" s="35" customFormat="1" ht="30" hidden="1" customHeight="1" outlineLevel="1" thickBot="1" x14ac:dyDescent="0.25">
      <c r="A1006" s="8"/>
      <c r="B1006" s="310"/>
      <c r="C1006" s="311"/>
      <c r="D1006" s="311"/>
      <c r="E1006" s="312"/>
      <c r="F1006" s="16"/>
      <c r="G1006" s="41">
        <f>SUM(G1002:G1005)</f>
        <v>0</v>
      </c>
    </row>
    <row r="1007" spans="1:7" s="35" customFormat="1" ht="30" hidden="1" customHeight="1" outlineLevel="1" thickTop="1" x14ac:dyDescent="0.2">
      <c r="A1007" s="8"/>
      <c r="B1007" s="310"/>
      <c r="C1007" s="311"/>
      <c r="D1007" s="311"/>
      <c r="E1007" s="312"/>
      <c r="F1007" s="16"/>
      <c r="G1007" s="10"/>
    </row>
    <row r="1008" spans="1:7" s="35" customFormat="1" ht="30" hidden="1" customHeight="1" outlineLevel="1" x14ac:dyDescent="0.2">
      <c r="A1008" s="8"/>
      <c r="B1008" s="310"/>
      <c r="C1008" s="311"/>
      <c r="D1008" s="311"/>
      <c r="E1008" s="312"/>
      <c r="F1008" s="16"/>
      <c r="G1008" s="10"/>
    </row>
    <row r="1009" spans="1:7" s="35" customFormat="1" ht="30" hidden="1" customHeight="1" outlineLevel="1" x14ac:dyDescent="0.2">
      <c r="A1009" s="21" t="s">
        <v>395</v>
      </c>
      <c r="B1009" s="310"/>
      <c r="C1009" s="311"/>
      <c r="D1009" s="311"/>
      <c r="E1009" s="312"/>
      <c r="F1009" s="16"/>
      <c r="G1009" s="10"/>
    </row>
    <row r="1010" spans="1:7" s="35" customFormat="1" ht="30" hidden="1" customHeight="1" outlineLevel="1" x14ac:dyDescent="0.2">
      <c r="A1010" s="8" t="s">
        <v>396</v>
      </c>
      <c r="B1010" s="310"/>
      <c r="C1010" s="311"/>
      <c r="D1010" s="311"/>
      <c r="E1010" s="312"/>
      <c r="F1010" s="12" t="s">
        <v>52</v>
      </c>
      <c r="G1010" s="10"/>
    </row>
    <row r="1011" spans="1:7" s="35" customFormat="1" ht="30" hidden="1" customHeight="1" outlineLevel="1" x14ac:dyDescent="0.2">
      <c r="A1011" s="8" t="s">
        <v>397</v>
      </c>
      <c r="B1011" s="310"/>
      <c r="C1011" s="311"/>
      <c r="D1011" s="311"/>
      <c r="E1011" s="312"/>
      <c r="F1011" s="12" t="s">
        <v>52</v>
      </c>
      <c r="G1011" s="10"/>
    </row>
    <row r="1012" spans="1:7" s="35" customFormat="1" ht="30" hidden="1" customHeight="1" outlineLevel="1" x14ac:dyDescent="0.2">
      <c r="A1012" s="8" t="s">
        <v>398</v>
      </c>
      <c r="B1012" s="310"/>
      <c r="C1012" s="311"/>
      <c r="D1012" s="311"/>
      <c r="E1012" s="312"/>
      <c r="F1012" s="12" t="s">
        <v>52</v>
      </c>
      <c r="G1012" s="10"/>
    </row>
    <row r="1013" spans="1:7" s="35" customFormat="1" ht="30" hidden="1" customHeight="1" outlineLevel="1" x14ac:dyDescent="0.2">
      <c r="A1013" s="8" t="s">
        <v>399</v>
      </c>
      <c r="B1013" s="310"/>
      <c r="C1013" s="311"/>
      <c r="D1013" s="311"/>
      <c r="E1013" s="312"/>
      <c r="F1013" s="12" t="s">
        <v>52</v>
      </c>
      <c r="G1013" s="10"/>
    </row>
    <row r="1014" spans="1:7" s="35" customFormat="1" ht="30" hidden="1" customHeight="1" outlineLevel="1" x14ac:dyDescent="0.2">
      <c r="A1014" s="8"/>
      <c r="B1014" s="310"/>
      <c r="C1014" s="311"/>
      <c r="D1014" s="311"/>
      <c r="E1014" s="312"/>
      <c r="F1014" s="12"/>
      <c r="G1014" s="10"/>
    </row>
    <row r="1015" spans="1:7" ht="30" hidden="1" customHeight="1" outlineLevel="1" x14ac:dyDescent="0.2">
      <c r="A1015" s="8" t="s">
        <v>480</v>
      </c>
      <c r="B1015" s="310"/>
      <c r="C1015" s="311"/>
      <c r="D1015" s="311"/>
      <c r="E1015" s="312"/>
      <c r="F1015" s="12" t="s">
        <v>52</v>
      </c>
      <c r="G1015" s="43"/>
    </row>
    <row r="1016" spans="1:7" ht="30" hidden="1" customHeight="1" outlineLevel="1" x14ac:dyDescent="0.2">
      <c r="A1016" s="8" t="s">
        <v>479</v>
      </c>
      <c r="B1016" s="310"/>
      <c r="C1016" s="311"/>
      <c r="D1016" s="311"/>
      <c r="E1016" s="312"/>
      <c r="F1016" s="12" t="s">
        <v>52</v>
      </c>
      <c r="G1016" s="43"/>
    </row>
    <row r="1017" spans="1:7" s="35" customFormat="1" ht="30" hidden="1" customHeight="1" outlineLevel="1" x14ac:dyDescent="0.2">
      <c r="A1017" s="8"/>
      <c r="B1017" s="310"/>
      <c r="C1017" s="311"/>
      <c r="D1017" s="311"/>
      <c r="E1017" s="312"/>
      <c r="F1017" s="16"/>
      <c r="G1017" s="10"/>
    </row>
    <row r="1018" spans="1:7" s="35" customFormat="1" ht="30" hidden="1" customHeight="1" outlineLevel="1" x14ac:dyDescent="0.2">
      <c r="A1018" s="8" t="s">
        <v>400</v>
      </c>
      <c r="B1018" s="310"/>
      <c r="C1018" s="311"/>
      <c r="D1018" s="311"/>
      <c r="E1018" s="312"/>
      <c r="F1018" s="16"/>
      <c r="G1018" s="10"/>
    </row>
    <row r="1019" spans="1:7" s="35" customFormat="1" ht="30" hidden="1" customHeight="1" outlineLevel="1" x14ac:dyDescent="0.2">
      <c r="A1019" s="8"/>
      <c r="B1019" s="310"/>
      <c r="C1019" s="311"/>
      <c r="D1019" s="311"/>
      <c r="E1019" s="312"/>
      <c r="F1019" s="16"/>
      <c r="G1019" s="43"/>
    </row>
    <row r="1020" spans="1:7" ht="66" hidden="1" customHeight="1" outlineLevel="1" x14ac:dyDescent="0.2">
      <c r="A1020" s="337" t="s">
        <v>446</v>
      </c>
      <c r="B1020" s="344"/>
      <c r="C1020" s="344"/>
      <c r="D1020" s="344"/>
      <c r="E1020" s="344"/>
      <c r="F1020" s="345"/>
      <c r="G1020" s="17"/>
    </row>
    <row r="1021" spans="1:7" ht="30" customHeight="1" x14ac:dyDescent="0.2">
      <c r="A1021" s="21"/>
      <c r="B1021" s="310"/>
      <c r="C1021" s="311"/>
      <c r="D1021" s="311"/>
      <c r="E1021" s="312"/>
      <c r="F1021" s="23"/>
      <c r="G1021" s="17"/>
    </row>
    <row r="1022" spans="1:7" ht="30" customHeight="1" x14ac:dyDescent="0.15">
      <c r="A1022" s="187" t="s">
        <v>598</v>
      </c>
      <c r="B1022" s="188"/>
      <c r="C1022" s="177" t="s">
        <v>442</v>
      </c>
      <c r="D1022" s="177" t="s">
        <v>52</v>
      </c>
      <c r="E1022" s="301" t="s">
        <v>88</v>
      </c>
      <c r="F1022" s="302"/>
      <c r="G1022" s="179" t="s">
        <v>25</v>
      </c>
    </row>
    <row r="1023" spans="1:7" ht="24.75" customHeight="1" collapsed="1" x14ac:dyDescent="0.15">
      <c r="A1023" s="347" t="s">
        <v>401</v>
      </c>
      <c r="B1023" s="348"/>
      <c r="C1023" s="348"/>
      <c r="D1023" s="348"/>
      <c r="E1023" s="349"/>
      <c r="F1023" s="349"/>
      <c r="G1023" s="350"/>
    </row>
    <row r="1024" spans="1:7" s="7" customFormat="1" ht="30" hidden="1" customHeight="1" outlineLevel="1" x14ac:dyDescent="0.2">
      <c r="A1024" s="29" t="s">
        <v>402</v>
      </c>
      <c r="B1024" s="351" t="s">
        <v>568</v>
      </c>
      <c r="C1024" s="352"/>
      <c r="D1024" s="352"/>
      <c r="E1024" s="353"/>
      <c r="F1024" s="61" t="s">
        <v>89</v>
      </c>
      <c r="G1024" s="45" t="s">
        <v>137</v>
      </c>
    </row>
    <row r="1025" spans="1:7" ht="30" hidden="1" customHeight="1" outlineLevel="1" x14ac:dyDescent="0.2">
      <c r="A1025" s="14" t="s">
        <v>403</v>
      </c>
      <c r="B1025" s="310"/>
      <c r="C1025" s="311"/>
      <c r="D1025" s="311"/>
      <c r="E1025" s="312"/>
      <c r="F1025" s="12" t="s">
        <v>52</v>
      </c>
      <c r="G1025" s="10">
        <v>0</v>
      </c>
    </row>
    <row r="1026" spans="1:7" ht="30" hidden="1" customHeight="1" outlineLevel="1" x14ac:dyDescent="0.2">
      <c r="A1026" s="14"/>
      <c r="B1026" s="310"/>
      <c r="C1026" s="311"/>
      <c r="D1026" s="311"/>
      <c r="E1026" s="312"/>
      <c r="F1026" s="12" t="s">
        <v>52</v>
      </c>
      <c r="G1026" s="10">
        <v>0</v>
      </c>
    </row>
    <row r="1027" spans="1:7" ht="30" hidden="1" customHeight="1" outlineLevel="1" x14ac:dyDescent="0.2">
      <c r="A1027" s="14"/>
      <c r="B1027" s="310"/>
      <c r="C1027" s="311"/>
      <c r="D1027" s="311"/>
      <c r="E1027" s="312"/>
      <c r="F1027" s="12" t="s">
        <v>52</v>
      </c>
      <c r="G1027" s="10">
        <v>0</v>
      </c>
    </row>
    <row r="1028" spans="1:7" ht="30" hidden="1" customHeight="1" outlineLevel="1" x14ac:dyDescent="0.2">
      <c r="A1028" s="14"/>
      <c r="B1028" s="310"/>
      <c r="C1028" s="311"/>
      <c r="D1028" s="311"/>
      <c r="E1028" s="312"/>
      <c r="F1028" s="12" t="s">
        <v>52</v>
      </c>
      <c r="G1028" s="10">
        <v>0</v>
      </c>
    </row>
    <row r="1029" spans="1:7" ht="30" hidden="1" customHeight="1" outlineLevel="1" x14ac:dyDescent="0.2">
      <c r="A1029" s="14"/>
      <c r="B1029" s="310"/>
      <c r="C1029" s="311"/>
      <c r="D1029" s="311"/>
      <c r="E1029" s="312"/>
      <c r="F1029" s="12" t="s">
        <v>52</v>
      </c>
      <c r="G1029" s="10">
        <v>0</v>
      </c>
    </row>
    <row r="1030" spans="1:7" ht="30" hidden="1" customHeight="1" outlineLevel="1" x14ac:dyDescent="0.2">
      <c r="A1030" s="14"/>
      <c r="B1030" s="310"/>
      <c r="C1030" s="311"/>
      <c r="D1030" s="311"/>
      <c r="E1030" s="312"/>
      <c r="F1030" s="12" t="s">
        <v>52</v>
      </c>
      <c r="G1030" s="10">
        <v>0</v>
      </c>
    </row>
    <row r="1031" spans="1:7" ht="30" hidden="1" customHeight="1" outlineLevel="1" x14ac:dyDescent="0.2">
      <c r="A1031" s="14"/>
      <c r="B1031" s="310"/>
      <c r="C1031" s="311"/>
      <c r="D1031" s="311"/>
      <c r="E1031" s="312"/>
      <c r="F1031" s="12" t="s">
        <v>52</v>
      </c>
      <c r="G1031" s="10">
        <v>0</v>
      </c>
    </row>
    <row r="1032" spans="1:7" ht="30" hidden="1" customHeight="1" outlineLevel="1" x14ac:dyDescent="0.2">
      <c r="A1032" s="14"/>
      <c r="B1032" s="310"/>
      <c r="C1032" s="311"/>
      <c r="D1032" s="311"/>
      <c r="E1032" s="312"/>
      <c r="F1032" s="12" t="s">
        <v>52</v>
      </c>
      <c r="G1032" s="10">
        <v>0</v>
      </c>
    </row>
    <row r="1033" spans="1:7" ht="30" hidden="1" customHeight="1" outlineLevel="1" x14ac:dyDescent="0.2">
      <c r="A1033" s="14"/>
      <c r="B1033" s="310"/>
      <c r="C1033" s="311"/>
      <c r="D1033" s="311"/>
      <c r="E1033" s="312"/>
      <c r="F1033" s="12" t="s">
        <v>52</v>
      </c>
      <c r="G1033" s="10">
        <v>0</v>
      </c>
    </row>
    <row r="1034" spans="1:7" ht="30" hidden="1" customHeight="1" outlineLevel="1" thickBot="1" x14ac:dyDescent="0.25">
      <c r="A1034" s="8"/>
      <c r="B1034" s="310"/>
      <c r="C1034" s="311"/>
      <c r="D1034" s="311"/>
      <c r="E1034" s="312"/>
      <c r="F1034" s="16"/>
      <c r="G1034" s="208">
        <f>SUBTOTAL(9,G1025:G1033)</f>
        <v>0</v>
      </c>
    </row>
    <row r="1035" spans="1:7" ht="30" hidden="1" customHeight="1" outlineLevel="1" thickTop="1" x14ac:dyDescent="0.2">
      <c r="A1035" s="21"/>
      <c r="B1035" s="310"/>
      <c r="C1035" s="311"/>
      <c r="D1035" s="311"/>
      <c r="E1035" s="312"/>
      <c r="F1035" s="16"/>
      <c r="G1035" s="43"/>
    </row>
    <row r="1036" spans="1:7" ht="30" hidden="1" customHeight="1" outlineLevel="1" x14ac:dyDescent="0.2">
      <c r="A1036" s="8" t="s">
        <v>480</v>
      </c>
      <c r="B1036" s="310"/>
      <c r="C1036" s="311"/>
      <c r="D1036" s="311"/>
      <c r="E1036" s="312"/>
      <c r="F1036" s="12" t="s">
        <v>52</v>
      </c>
      <c r="G1036" s="43"/>
    </row>
    <row r="1037" spans="1:7" ht="30" hidden="1" customHeight="1" outlineLevel="1" x14ac:dyDescent="0.2">
      <c r="A1037" s="8" t="s">
        <v>479</v>
      </c>
      <c r="B1037" s="310"/>
      <c r="C1037" s="311"/>
      <c r="D1037" s="311"/>
      <c r="E1037" s="312"/>
      <c r="F1037" s="12" t="s">
        <v>52</v>
      </c>
      <c r="G1037" s="43"/>
    </row>
    <row r="1038" spans="1:7" ht="30" hidden="1" customHeight="1" outlineLevel="1" x14ac:dyDescent="0.2">
      <c r="A1038" s="8" t="s">
        <v>478</v>
      </c>
      <c r="B1038" s="310"/>
      <c r="C1038" s="311"/>
      <c r="D1038" s="311"/>
      <c r="E1038" s="312"/>
      <c r="F1038" s="12" t="s">
        <v>52</v>
      </c>
      <c r="G1038" s="43"/>
    </row>
    <row r="1039" spans="1:7" ht="30" hidden="1" customHeight="1" outlineLevel="1" x14ac:dyDescent="0.2">
      <c r="A1039" s="8" t="s">
        <v>116</v>
      </c>
      <c r="B1039" s="310"/>
      <c r="C1039" s="311"/>
      <c r="D1039" s="311"/>
      <c r="E1039" s="312"/>
      <c r="F1039" s="16"/>
      <c r="G1039" s="43"/>
    </row>
    <row r="1040" spans="1:7" ht="30" hidden="1" customHeight="1" outlineLevel="1" x14ac:dyDescent="0.2">
      <c r="A1040" s="8" t="s">
        <v>920</v>
      </c>
      <c r="B1040" s="310"/>
      <c r="C1040" s="311"/>
      <c r="D1040" s="311"/>
      <c r="E1040" s="312"/>
      <c r="F1040" s="12" t="s">
        <v>25</v>
      </c>
      <c r="G1040" s="43"/>
    </row>
    <row r="1041" spans="1:7" ht="30" hidden="1" customHeight="1" outlineLevel="1" x14ac:dyDescent="0.2">
      <c r="A1041" s="8"/>
      <c r="B1041" s="310"/>
      <c r="C1041" s="311"/>
      <c r="D1041" s="311"/>
      <c r="E1041" s="312"/>
      <c r="F1041" s="16"/>
      <c r="G1041" s="43"/>
    </row>
    <row r="1042" spans="1:7" ht="66" hidden="1" customHeight="1" outlineLevel="1" x14ac:dyDescent="0.2">
      <c r="A1042" s="337" t="s">
        <v>446</v>
      </c>
      <c r="B1042" s="344"/>
      <c r="C1042" s="344"/>
      <c r="D1042" s="344"/>
      <c r="E1042" s="344"/>
      <c r="F1042" s="345"/>
      <c r="G1042" s="17"/>
    </row>
    <row r="1043" spans="1:7" ht="30" customHeight="1" x14ac:dyDescent="0.2">
      <c r="A1043" s="183"/>
      <c r="B1043" s="310"/>
      <c r="C1043" s="311"/>
      <c r="D1043" s="311"/>
      <c r="E1043" s="312"/>
      <c r="F1043" s="52"/>
      <c r="G1043" s="201"/>
    </row>
    <row r="1044" spans="1:7" ht="30" customHeight="1" x14ac:dyDescent="0.15">
      <c r="A1044" s="341" t="s">
        <v>404</v>
      </c>
      <c r="B1044" s="342"/>
      <c r="C1044" s="177" t="s">
        <v>442</v>
      </c>
      <c r="D1044" s="177" t="s">
        <v>52</v>
      </c>
      <c r="E1044" s="301" t="s">
        <v>88</v>
      </c>
      <c r="F1044" s="302"/>
      <c r="G1044" s="179" t="s">
        <v>25</v>
      </c>
    </row>
    <row r="1045" spans="1:7" ht="77.25" customHeight="1" collapsed="1" x14ac:dyDescent="0.15">
      <c r="A1045" s="347" t="s">
        <v>913</v>
      </c>
      <c r="B1045" s="348"/>
      <c r="C1045" s="348"/>
      <c r="D1045" s="348"/>
      <c r="E1045" s="349"/>
      <c r="F1045" s="349"/>
      <c r="G1045" s="350"/>
    </row>
    <row r="1046" spans="1:7" s="13" customFormat="1" ht="30" hidden="1" customHeight="1" outlineLevel="1" x14ac:dyDescent="0.2">
      <c r="A1046" s="5">
        <f>A175</f>
        <v>0</v>
      </c>
      <c r="B1046" s="351" t="s">
        <v>568</v>
      </c>
      <c r="C1046" s="352"/>
      <c r="D1046" s="352"/>
      <c r="E1046" s="353"/>
      <c r="F1046" s="6"/>
      <c r="G1046" s="32" t="s">
        <v>240</v>
      </c>
    </row>
    <row r="1047" spans="1:7" ht="30" hidden="1" customHeight="1" outlineLevel="1" x14ac:dyDescent="0.2">
      <c r="A1047" s="8" t="s">
        <v>405</v>
      </c>
      <c r="B1047" s="310"/>
      <c r="C1047" s="311"/>
      <c r="D1047" s="311"/>
      <c r="E1047" s="312"/>
      <c r="F1047" s="12" t="s">
        <v>52</v>
      </c>
      <c r="G1047" s="10">
        <v>0</v>
      </c>
    </row>
    <row r="1048" spans="1:7" ht="30" hidden="1" customHeight="1" outlineLevel="1" x14ac:dyDescent="0.2">
      <c r="A1048" s="8" t="s">
        <v>406</v>
      </c>
      <c r="B1048" s="310"/>
      <c r="C1048" s="311"/>
      <c r="D1048" s="311"/>
      <c r="E1048" s="312"/>
      <c r="F1048" s="12" t="s">
        <v>52</v>
      </c>
      <c r="G1048" s="10">
        <v>0</v>
      </c>
    </row>
    <row r="1049" spans="1:7" ht="30" hidden="1" customHeight="1" outlineLevel="1" thickBot="1" x14ac:dyDescent="0.25">
      <c r="A1049" s="8"/>
      <c r="B1049" s="310"/>
      <c r="C1049" s="311"/>
      <c r="D1049" s="311"/>
      <c r="E1049" s="312"/>
      <c r="F1049" s="136"/>
      <c r="G1049" s="41">
        <f>SUM(G1047:G1048)</f>
        <v>0</v>
      </c>
    </row>
    <row r="1050" spans="1:7" ht="30" hidden="1" customHeight="1" outlineLevel="1" thickTop="1" x14ac:dyDescent="0.2">
      <c r="A1050" s="21" t="s">
        <v>481</v>
      </c>
      <c r="B1050" s="310"/>
      <c r="C1050" s="311"/>
      <c r="D1050" s="311"/>
      <c r="E1050" s="312"/>
      <c r="F1050" s="16"/>
      <c r="G1050" s="43"/>
    </row>
    <row r="1051" spans="1:7" ht="30" hidden="1" customHeight="1" outlineLevel="1" x14ac:dyDescent="0.2">
      <c r="A1051" s="8" t="s">
        <v>492</v>
      </c>
      <c r="B1051" s="310"/>
      <c r="C1051" s="311"/>
      <c r="D1051" s="311"/>
      <c r="E1051" s="312"/>
      <c r="F1051" s="12" t="s">
        <v>25</v>
      </c>
      <c r="G1051" s="43"/>
    </row>
    <row r="1052" spans="1:7" ht="30" hidden="1" customHeight="1" outlineLevel="1" x14ac:dyDescent="0.2">
      <c r="A1052" s="8"/>
      <c r="B1052" s="310"/>
      <c r="C1052" s="311"/>
      <c r="D1052" s="311"/>
      <c r="E1052" s="312"/>
      <c r="F1052" s="16"/>
      <c r="G1052" s="43"/>
    </row>
    <row r="1053" spans="1:7" ht="66" hidden="1" customHeight="1" outlineLevel="1" x14ac:dyDescent="0.2">
      <c r="A1053" s="337" t="s">
        <v>446</v>
      </c>
      <c r="B1053" s="344"/>
      <c r="C1053" s="344"/>
      <c r="D1053" s="344"/>
      <c r="E1053" s="344"/>
      <c r="F1053" s="345"/>
      <c r="G1053" s="17"/>
    </row>
    <row r="1054" spans="1:7" ht="30" customHeight="1" x14ac:dyDescent="0.2">
      <c r="A1054" s="8"/>
      <c r="B1054" s="310"/>
      <c r="C1054" s="311"/>
      <c r="D1054" s="311"/>
      <c r="E1054" s="312"/>
      <c r="F1054" s="9"/>
      <c r="G1054" s="17"/>
    </row>
    <row r="1055" spans="1:7" ht="30" customHeight="1" x14ac:dyDescent="0.15">
      <c r="A1055" s="187" t="s">
        <v>378</v>
      </c>
      <c r="B1055" s="188"/>
      <c r="C1055" s="177" t="s">
        <v>442</v>
      </c>
      <c r="D1055" s="177" t="s">
        <v>52</v>
      </c>
      <c r="E1055" s="301" t="s">
        <v>88</v>
      </c>
      <c r="F1055" s="302"/>
      <c r="G1055" s="179" t="s">
        <v>25</v>
      </c>
    </row>
    <row r="1056" spans="1:7" ht="45" customHeight="1" collapsed="1" x14ac:dyDescent="0.15">
      <c r="A1056" s="347" t="s">
        <v>573</v>
      </c>
      <c r="B1056" s="348"/>
      <c r="C1056" s="348"/>
      <c r="D1056" s="348"/>
      <c r="E1056" s="349"/>
      <c r="F1056" s="349"/>
      <c r="G1056" s="350"/>
    </row>
    <row r="1057" spans="1:7" s="7" customFormat="1" ht="30" hidden="1" customHeight="1" outlineLevel="1" x14ac:dyDescent="0.2">
      <c r="A1057" s="31" t="s">
        <v>379</v>
      </c>
      <c r="B1057" s="351" t="s">
        <v>568</v>
      </c>
      <c r="C1057" s="352"/>
      <c r="D1057" s="352"/>
      <c r="E1057" s="353"/>
      <c r="F1057" s="6" t="s">
        <v>278</v>
      </c>
      <c r="G1057" s="32" t="s">
        <v>137</v>
      </c>
    </row>
    <row r="1058" spans="1:7" ht="30" hidden="1" customHeight="1" outlineLevel="1" x14ac:dyDescent="0.2">
      <c r="A1058" s="8" t="s">
        <v>42</v>
      </c>
      <c r="B1058" s="524"/>
      <c r="C1058" s="406"/>
      <c r="D1058" s="406"/>
      <c r="E1058" s="525"/>
      <c r="F1058" s="16" t="s">
        <v>329</v>
      </c>
      <c r="G1058" s="10">
        <v>0</v>
      </c>
    </row>
    <row r="1059" spans="1:7" ht="30" hidden="1" customHeight="1" outlineLevel="1" x14ac:dyDescent="0.2">
      <c r="A1059" s="14" t="s">
        <v>482</v>
      </c>
      <c r="B1059" s="524"/>
      <c r="C1059" s="406"/>
      <c r="D1059" s="406"/>
      <c r="E1059" s="525"/>
      <c r="F1059" s="16"/>
      <c r="G1059" s="10">
        <v>0</v>
      </c>
    </row>
    <row r="1060" spans="1:7" ht="30" hidden="1" customHeight="1" outlineLevel="1" x14ac:dyDescent="0.2">
      <c r="A1060" s="14" t="s">
        <v>493</v>
      </c>
      <c r="B1060" s="524"/>
      <c r="C1060" s="406"/>
      <c r="D1060" s="406"/>
      <c r="E1060" s="525"/>
      <c r="F1060" s="16"/>
      <c r="G1060" s="10">
        <v>0</v>
      </c>
    </row>
    <row r="1061" spans="1:7" ht="30" hidden="1" customHeight="1" outlineLevel="1" x14ac:dyDescent="0.2">
      <c r="A1061" s="8" t="s">
        <v>42</v>
      </c>
      <c r="B1061" s="524"/>
      <c r="C1061" s="406"/>
      <c r="D1061" s="406"/>
      <c r="E1061" s="525"/>
      <c r="F1061" s="16" t="s">
        <v>329</v>
      </c>
      <c r="G1061" s="10">
        <v>0</v>
      </c>
    </row>
    <row r="1062" spans="1:7" ht="30" hidden="1" customHeight="1" outlineLevel="1" x14ac:dyDescent="0.2">
      <c r="A1062" s="14" t="s">
        <v>482</v>
      </c>
      <c r="B1062" s="524"/>
      <c r="C1062" s="406"/>
      <c r="D1062" s="406"/>
      <c r="E1062" s="525"/>
      <c r="F1062" s="16"/>
      <c r="G1062" s="10">
        <v>0</v>
      </c>
    </row>
    <row r="1063" spans="1:7" ht="30" hidden="1" customHeight="1" outlineLevel="1" x14ac:dyDescent="0.2">
      <c r="A1063" s="14" t="s">
        <v>493</v>
      </c>
      <c r="B1063" s="524"/>
      <c r="C1063" s="406"/>
      <c r="D1063" s="406"/>
      <c r="E1063" s="525"/>
      <c r="F1063" s="16"/>
      <c r="G1063" s="10">
        <v>0</v>
      </c>
    </row>
    <row r="1064" spans="1:7" ht="30" hidden="1" customHeight="1" outlineLevel="1" x14ac:dyDescent="0.2">
      <c r="A1064" s="8" t="s">
        <v>42</v>
      </c>
      <c r="B1064" s="524"/>
      <c r="C1064" s="406"/>
      <c r="D1064" s="406"/>
      <c r="E1064" s="525"/>
      <c r="F1064" s="16" t="s">
        <v>329</v>
      </c>
      <c r="G1064" s="10">
        <v>0</v>
      </c>
    </row>
    <row r="1065" spans="1:7" ht="30" hidden="1" customHeight="1" outlineLevel="1" x14ac:dyDescent="0.2">
      <c r="A1065" s="14" t="s">
        <v>482</v>
      </c>
      <c r="B1065" s="524"/>
      <c r="C1065" s="406"/>
      <c r="D1065" s="406"/>
      <c r="E1065" s="525"/>
      <c r="F1065" s="16"/>
      <c r="G1065" s="10">
        <v>0</v>
      </c>
    </row>
    <row r="1066" spans="1:7" ht="30" hidden="1" customHeight="1" outlineLevel="1" x14ac:dyDescent="0.2">
      <c r="A1066" s="14" t="s">
        <v>493</v>
      </c>
      <c r="B1066" s="524"/>
      <c r="C1066" s="406"/>
      <c r="D1066" s="406"/>
      <c r="E1066" s="525"/>
      <c r="F1066" s="16"/>
      <c r="G1066" s="10">
        <v>0</v>
      </c>
    </row>
    <row r="1067" spans="1:7" ht="30" hidden="1" customHeight="1" outlineLevel="1" x14ac:dyDescent="0.2">
      <c r="A1067" s="8" t="s">
        <v>42</v>
      </c>
      <c r="B1067" s="524"/>
      <c r="C1067" s="406"/>
      <c r="D1067" s="406"/>
      <c r="E1067" s="525"/>
      <c r="F1067" s="16" t="s">
        <v>329</v>
      </c>
      <c r="G1067" s="10">
        <v>0</v>
      </c>
    </row>
    <row r="1068" spans="1:7" ht="30" hidden="1" customHeight="1" outlineLevel="1" x14ac:dyDescent="0.2">
      <c r="A1068" s="14" t="s">
        <v>482</v>
      </c>
      <c r="B1068" s="524"/>
      <c r="C1068" s="406"/>
      <c r="D1068" s="406"/>
      <c r="E1068" s="525"/>
      <c r="F1068" s="16"/>
      <c r="G1068" s="10">
        <v>0</v>
      </c>
    </row>
    <row r="1069" spans="1:7" ht="30" hidden="1" customHeight="1" outlineLevel="1" x14ac:dyDescent="0.2">
      <c r="A1069" s="14" t="s">
        <v>493</v>
      </c>
      <c r="B1069" s="524"/>
      <c r="C1069" s="406"/>
      <c r="D1069" s="406"/>
      <c r="E1069" s="525"/>
      <c r="F1069" s="16"/>
      <c r="G1069" s="10">
        <v>0</v>
      </c>
    </row>
    <row r="1070" spans="1:7" ht="30" hidden="1" customHeight="1" outlineLevel="1" thickBot="1" x14ac:dyDescent="0.25">
      <c r="A1070" s="8"/>
      <c r="B1070" s="524"/>
      <c r="C1070" s="406"/>
      <c r="D1070" s="406"/>
      <c r="E1070" s="525"/>
      <c r="F1070" s="16"/>
      <c r="G1070" s="41">
        <f>SUM(G1058:G1069)</f>
        <v>0</v>
      </c>
    </row>
    <row r="1071" spans="1:7" ht="30" hidden="1" customHeight="1" outlineLevel="1" thickTop="1" x14ac:dyDescent="0.2">
      <c r="A1071" s="8"/>
      <c r="B1071" s="524"/>
      <c r="C1071" s="406"/>
      <c r="D1071" s="406"/>
      <c r="E1071" s="525"/>
      <c r="F1071" s="16"/>
      <c r="G1071" s="43"/>
    </row>
    <row r="1072" spans="1:7" ht="30" hidden="1" customHeight="1" outlineLevel="1" x14ac:dyDescent="0.2">
      <c r="A1072" s="14" t="s">
        <v>380</v>
      </c>
      <c r="B1072" s="539"/>
      <c r="C1072" s="539"/>
      <c r="D1072" s="539"/>
      <c r="E1072" s="539"/>
      <c r="F1072" s="539"/>
      <c r="G1072" s="17"/>
    </row>
    <row r="1073" spans="1:7" ht="30" hidden="1" customHeight="1" outlineLevel="1" x14ac:dyDescent="0.2">
      <c r="A1073" s="14" t="s">
        <v>381</v>
      </c>
      <c r="B1073" s="539"/>
      <c r="C1073" s="539"/>
      <c r="D1073" s="539"/>
      <c r="E1073" s="539"/>
      <c r="F1073" s="539"/>
      <c r="G1073" s="17"/>
    </row>
    <row r="1074" spans="1:7" ht="30" hidden="1" customHeight="1" outlineLevel="1" x14ac:dyDescent="0.2">
      <c r="A1074" s="14" t="s">
        <v>382</v>
      </c>
      <c r="B1074" s="502"/>
      <c r="C1074" s="502"/>
      <c r="D1074" s="502"/>
      <c r="E1074" s="502"/>
      <c r="F1074" s="502"/>
      <c r="G1074" s="17"/>
    </row>
    <row r="1075" spans="1:7" ht="30" hidden="1" customHeight="1" outlineLevel="1" x14ac:dyDescent="0.2">
      <c r="A1075" s="14" t="s">
        <v>383</v>
      </c>
      <c r="B1075" s="539"/>
      <c r="C1075" s="539"/>
      <c r="D1075" s="539"/>
      <c r="E1075" s="539"/>
      <c r="F1075" s="539"/>
      <c r="G1075" s="17"/>
    </row>
    <row r="1076" spans="1:7" ht="30" hidden="1" customHeight="1" outlineLevel="1" x14ac:dyDescent="0.2">
      <c r="A1076" s="14" t="s">
        <v>384</v>
      </c>
      <c r="B1076" s="539" t="s">
        <v>52</v>
      </c>
      <c r="C1076" s="539"/>
      <c r="D1076" s="539"/>
      <c r="E1076" s="539"/>
      <c r="F1076" s="539"/>
      <c r="G1076" s="17"/>
    </row>
    <row r="1077" spans="1:7" ht="30" hidden="1" customHeight="1" outlineLevel="1" x14ac:dyDescent="0.2">
      <c r="A1077" s="14" t="s">
        <v>385</v>
      </c>
      <c r="B1077" s="539" t="s">
        <v>386</v>
      </c>
      <c r="C1077" s="539"/>
      <c r="D1077" s="539"/>
      <c r="E1077" s="539"/>
      <c r="F1077" s="539"/>
      <c r="G1077" s="17"/>
    </row>
    <row r="1078" spans="1:7" ht="30" hidden="1" customHeight="1" outlineLevel="1" x14ac:dyDescent="0.2">
      <c r="A1078" s="8"/>
      <c r="B1078" s="524"/>
      <c r="C1078" s="406"/>
      <c r="D1078" s="406"/>
      <c r="E1078" s="525"/>
      <c r="F1078" s="16"/>
      <c r="G1078" s="43"/>
    </row>
    <row r="1079" spans="1:7" ht="30" hidden="1" customHeight="1" outlineLevel="1" x14ac:dyDescent="0.2">
      <c r="A1079" s="21" t="s">
        <v>387</v>
      </c>
      <c r="B1079" s="524"/>
      <c r="C1079" s="406"/>
      <c r="D1079" s="406"/>
      <c r="E1079" s="525"/>
      <c r="F1079" s="16"/>
      <c r="G1079" s="43"/>
    </row>
    <row r="1080" spans="1:7" ht="30" hidden="1" customHeight="1" outlineLevel="1" x14ac:dyDescent="0.2">
      <c r="A1080" s="14" t="s">
        <v>483</v>
      </c>
      <c r="B1080" s="524"/>
      <c r="C1080" s="406"/>
      <c r="D1080" s="406"/>
      <c r="E1080" s="525"/>
      <c r="F1080" s="12" t="s">
        <v>25</v>
      </c>
      <c r="G1080" s="10">
        <v>0</v>
      </c>
    </row>
    <row r="1081" spans="1:7" ht="30" hidden="1" customHeight="1" outlineLevel="1" x14ac:dyDescent="0.2">
      <c r="A1081" s="14" t="s">
        <v>389</v>
      </c>
      <c r="B1081" s="524"/>
      <c r="C1081" s="406"/>
      <c r="D1081" s="406"/>
      <c r="E1081" s="525"/>
      <c r="F1081" s="12" t="s">
        <v>25</v>
      </c>
      <c r="G1081" s="10">
        <v>0</v>
      </c>
    </row>
    <row r="1082" spans="1:7" ht="30" hidden="1" customHeight="1" outlineLevel="1" x14ac:dyDescent="0.2">
      <c r="A1082" s="14" t="s">
        <v>388</v>
      </c>
      <c r="B1082" s="524"/>
      <c r="C1082" s="406"/>
      <c r="D1082" s="406"/>
      <c r="E1082" s="525"/>
      <c r="F1082" s="12" t="s">
        <v>25</v>
      </c>
      <c r="G1082" s="10">
        <v>0</v>
      </c>
    </row>
    <row r="1083" spans="1:7" ht="30" hidden="1" customHeight="1" outlineLevel="1" x14ac:dyDescent="0.2">
      <c r="A1083" s="14" t="s">
        <v>484</v>
      </c>
      <c r="B1083" s="524"/>
      <c r="C1083" s="406"/>
      <c r="D1083" s="406"/>
      <c r="E1083" s="525"/>
      <c r="F1083" s="12" t="s">
        <v>25</v>
      </c>
      <c r="G1083" s="10">
        <v>0</v>
      </c>
    </row>
    <row r="1084" spans="1:7" ht="30" hidden="1" customHeight="1" outlineLevel="1" thickBot="1" x14ac:dyDescent="0.25">
      <c r="A1084" s="8"/>
      <c r="B1084" s="524"/>
      <c r="C1084" s="406"/>
      <c r="D1084" s="406"/>
      <c r="E1084" s="525"/>
      <c r="F1084" s="16"/>
      <c r="G1084" s="41">
        <f>SUM(G1080:G1083)</f>
        <v>0</v>
      </c>
    </row>
    <row r="1085" spans="1:7" ht="30" hidden="1" customHeight="1" outlineLevel="1" thickTop="1" x14ac:dyDescent="0.2">
      <c r="A1085" s="8"/>
      <c r="B1085" s="524"/>
      <c r="C1085" s="406"/>
      <c r="D1085" s="406"/>
      <c r="E1085" s="525"/>
      <c r="F1085" s="16"/>
      <c r="G1085" s="10"/>
    </row>
    <row r="1086" spans="1:7" ht="66" hidden="1" customHeight="1" outlineLevel="1" x14ac:dyDescent="0.2">
      <c r="A1086" s="337" t="s">
        <v>446</v>
      </c>
      <c r="B1086" s="344"/>
      <c r="C1086" s="344"/>
      <c r="D1086" s="344"/>
      <c r="E1086" s="344"/>
      <c r="F1086" s="345"/>
      <c r="G1086" s="17"/>
    </row>
    <row r="1087" spans="1:7" ht="30" customHeight="1" x14ac:dyDescent="0.2">
      <c r="A1087" s="241"/>
      <c r="B1087" s="310"/>
      <c r="C1087" s="311"/>
      <c r="D1087" s="311"/>
      <c r="E1087" s="312"/>
      <c r="F1087" s="242"/>
      <c r="G1087" s="17"/>
    </row>
    <row r="1088" spans="1:7" ht="30" customHeight="1" x14ac:dyDescent="0.15">
      <c r="A1088" s="341" t="s">
        <v>597</v>
      </c>
      <c r="B1088" s="342"/>
      <c r="C1088" s="177" t="s">
        <v>442</v>
      </c>
      <c r="D1088" s="177" t="s">
        <v>52</v>
      </c>
      <c r="E1088" s="301" t="s">
        <v>88</v>
      </c>
      <c r="F1088" s="302"/>
      <c r="G1088" s="179" t="s">
        <v>25</v>
      </c>
    </row>
    <row r="1089" spans="1:7" ht="97.5" customHeight="1" collapsed="1" x14ac:dyDescent="0.15">
      <c r="A1089" s="347" t="s">
        <v>914</v>
      </c>
      <c r="B1089" s="348"/>
      <c r="C1089" s="348"/>
      <c r="D1089" s="348"/>
      <c r="E1089" s="349"/>
      <c r="F1089" s="349"/>
      <c r="G1089" s="350"/>
    </row>
    <row r="1090" spans="1:7" s="13" customFormat="1" ht="30" hidden="1" customHeight="1" outlineLevel="1" x14ac:dyDescent="0.2">
      <c r="A1090" s="5" t="s">
        <v>820</v>
      </c>
      <c r="B1090" s="346" t="s">
        <v>636</v>
      </c>
      <c r="C1090" s="346"/>
      <c r="D1090" s="346" t="s">
        <v>821</v>
      </c>
      <c r="E1090" s="346"/>
      <c r="F1090" s="61" t="s">
        <v>89</v>
      </c>
      <c r="G1090" s="32" t="s">
        <v>137</v>
      </c>
    </row>
    <row r="1091" spans="1:7" ht="30" hidden="1" customHeight="1" outlineLevel="1" x14ac:dyDescent="0.2">
      <c r="A1091" s="14"/>
      <c r="B1091" s="310"/>
      <c r="C1091" s="312"/>
      <c r="D1091" s="540"/>
      <c r="E1091" s="540"/>
      <c r="F1091" s="12" t="s">
        <v>822</v>
      </c>
      <c r="G1091" s="10">
        <v>0</v>
      </c>
    </row>
    <row r="1092" spans="1:7" ht="30" hidden="1" customHeight="1" outlineLevel="1" x14ac:dyDescent="0.2">
      <c r="A1092" s="14"/>
      <c r="B1092" s="310"/>
      <c r="C1092" s="312"/>
      <c r="D1092" s="540"/>
      <c r="E1092" s="540"/>
      <c r="F1092" s="12" t="s">
        <v>823</v>
      </c>
      <c r="G1092" s="10">
        <v>0</v>
      </c>
    </row>
    <row r="1093" spans="1:7" ht="30" hidden="1" customHeight="1" outlineLevel="1" x14ac:dyDescent="0.2">
      <c r="A1093" s="14"/>
      <c r="B1093" s="310"/>
      <c r="C1093" s="312"/>
      <c r="D1093" s="540"/>
      <c r="E1093" s="540"/>
      <c r="F1093" s="12"/>
      <c r="G1093" s="10">
        <v>0</v>
      </c>
    </row>
    <row r="1094" spans="1:7" ht="30" hidden="1" customHeight="1" outlineLevel="1" x14ac:dyDescent="0.2">
      <c r="A1094" s="14"/>
      <c r="B1094" s="310"/>
      <c r="C1094" s="312"/>
      <c r="D1094" s="540"/>
      <c r="E1094" s="540"/>
      <c r="F1094" s="12"/>
      <c r="G1094" s="10">
        <v>0</v>
      </c>
    </row>
    <row r="1095" spans="1:7" ht="30" hidden="1" customHeight="1" outlineLevel="1" x14ac:dyDescent="0.2">
      <c r="A1095" s="14"/>
      <c r="B1095" s="310"/>
      <c r="C1095" s="312"/>
      <c r="D1095" s="540"/>
      <c r="E1095" s="540"/>
      <c r="F1095" s="12"/>
      <c r="G1095" s="10">
        <v>0</v>
      </c>
    </row>
    <row r="1096" spans="1:7" ht="30" hidden="1" customHeight="1" outlineLevel="1" x14ac:dyDescent="0.2">
      <c r="A1096" s="14"/>
      <c r="B1096" s="310"/>
      <c r="C1096" s="312"/>
      <c r="D1096" s="540"/>
      <c r="E1096" s="540"/>
      <c r="F1096" s="12"/>
      <c r="G1096" s="10">
        <v>0</v>
      </c>
    </row>
    <row r="1097" spans="1:7" ht="30" hidden="1" customHeight="1" outlineLevel="1" x14ac:dyDescent="0.2">
      <c r="A1097" s="14"/>
      <c r="B1097" s="310"/>
      <c r="C1097" s="312"/>
      <c r="D1097" s="540"/>
      <c r="E1097" s="540"/>
      <c r="F1097" s="12"/>
      <c r="G1097" s="10">
        <v>0</v>
      </c>
    </row>
    <row r="1098" spans="1:7" ht="30" hidden="1" customHeight="1" outlineLevel="1" x14ac:dyDescent="0.2">
      <c r="A1098" s="14"/>
      <c r="B1098" s="310"/>
      <c r="C1098" s="312"/>
      <c r="D1098" s="540"/>
      <c r="E1098" s="540"/>
      <c r="F1098" s="12"/>
      <c r="G1098" s="10">
        <v>0</v>
      </c>
    </row>
    <row r="1099" spans="1:7" ht="30" hidden="1" customHeight="1" outlineLevel="1" thickBot="1" x14ac:dyDescent="0.25">
      <c r="A1099" s="8"/>
      <c r="B1099" s="310"/>
      <c r="C1099" s="311"/>
      <c r="D1099" s="311"/>
      <c r="E1099" s="312"/>
      <c r="F1099" s="12"/>
      <c r="G1099" s="41">
        <f>SUM(G1091:G1098)</f>
        <v>0</v>
      </c>
    </row>
    <row r="1100" spans="1:7" ht="30" hidden="1" customHeight="1" outlineLevel="1" thickTop="1" x14ac:dyDescent="0.2">
      <c r="A1100" s="202"/>
      <c r="B1100" s="310"/>
      <c r="C1100" s="311"/>
      <c r="D1100" s="311"/>
      <c r="E1100" s="312"/>
      <c r="F1100" s="22"/>
      <c r="G1100" s="216"/>
    </row>
    <row r="1101" spans="1:7" ht="30" hidden="1" customHeight="1" outlineLevel="1" x14ac:dyDescent="0.2">
      <c r="A1101" s="14" t="s">
        <v>407</v>
      </c>
      <c r="B1101" s="310"/>
      <c r="C1101" s="311"/>
      <c r="D1101" s="311"/>
      <c r="E1101" s="312"/>
      <c r="F1101" s="12" t="s">
        <v>52</v>
      </c>
      <c r="G1101" s="216"/>
    </row>
    <row r="1102" spans="1:7" ht="30" hidden="1" customHeight="1" outlineLevel="1" x14ac:dyDescent="0.2">
      <c r="A1102" s="225" t="s">
        <v>164</v>
      </c>
      <c r="B1102" s="310"/>
      <c r="C1102" s="311"/>
      <c r="D1102" s="311"/>
      <c r="E1102" s="312"/>
      <c r="F1102" s="22"/>
      <c r="G1102" s="218"/>
    </row>
    <row r="1103" spans="1:7" ht="30" hidden="1" customHeight="1" outlineLevel="1" x14ac:dyDescent="0.2">
      <c r="A1103" s="14" t="s">
        <v>320</v>
      </c>
      <c r="B1103" s="310"/>
      <c r="C1103" s="311"/>
      <c r="D1103" s="311"/>
      <c r="E1103" s="312"/>
      <c r="F1103" s="12" t="s">
        <v>25</v>
      </c>
      <c r="G1103" s="10">
        <v>0</v>
      </c>
    </row>
    <row r="1104" spans="1:7" ht="30" hidden="1" customHeight="1" outlineLevel="1" x14ac:dyDescent="0.2">
      <c r="A1104" s="14" t="s">
        <v>408</v>
      </c>
      <c r="B1104" s="310"/>
      <c r="C1104" s="311"/>
      <c r="D1104" s="311"/>
      <c r="E1104" s="312"/>
      <c r="F1104" s="12" t="s">
        <v>25</v>
      </c>
      <c r="G1104" s="10">
        <v>0</v>
      </c>
    </row>
    <row r="1105" spans="1:7" ht="30" hidden="1" customHeight="1" outlineLevel="1" x14ac:dyDescent="0.2">
      <c r="A1105" s="14" t="s">
        <v>409</v>
      </c>
      <c r="B1105" s="310"/>
      <c r="C1105" s="311"/>
      <c r="D1105" s="311"/>
      <c r="E1105" s="312"/>
      <c r="F1105" s="12">
        <v>3</v>
      </c>
      <c r="G1105" s="10"/>
    </row>
    <row r="1106" spans="1:7" ht="30" hidden="1" customHeight="1" outlineLevel="1" x14ac:dyDescent="0.2">
      <c r="A1106" s="14" t="s">
        <v>410</v>
      </c>
      <c r="B1106" s="310"/>
      <c r="C1106" s="311"/>
      <c r="D1106" s="311"/>
      <c r="E1106" s="312"/>
      <c r="F1106" s="12" t="s">
        <v>25</v>
      </c>
      <c r="G1106" s="10">
        <v>0</v>
      </c>
    </row>
    <row r="1107" spans="1:7" ht="30" hidden="1" customHeight="1" outlineLevel="1" x14ac:dyDescent="0.2">
      <c r="A1107" s="14" t="s">
        <v>411</v>
      </c>
      <c r="B1107" s="310"/>
      <c r="C1107" s="311"/>
      <c r="D1107" s="311"/>
      <c r="E1107" s="312"/>
      <c r="F1107" s="12" t="s">
        <v>25</v>
      </c>
      <c r="G1107" s="10">
        <v>0</v>
      </c>
    </row>
    <row r="1108" spans="1:7" ht="30" hidden="1" customHeight="1" outlineLevel="1" x14ac:dyDescent="0.2">
      <c r="A1108" s="14" t="s">
        <v>231</v>
      </c>
      <c r="B1108" s="310"/>
      <c r="C1108" s="311"/>
      <c r="D1108" s="311"/>
      <c r="E1108" s="312"/>
      <c r="F1108" s="12" t="s">
        <v>25</v>
      </c>
      <c r="G1108" s="10">
        <v>0</v>
      </c>
    </row>
    <row r="1109" spans="1:7" ht="30" hidden="1" customHeight="1" outlineLevel="1" x14ac:dyDescent="0.2">
      <c r="A1109" s="14" t="s">
        <v>412</v>
      </c>
      <c r="B1109" s="310"/>
      <c r="C1109" s="311"/>
      <c r="D1109" s="311"/>
      <c r="E1109" s="312"/>
      <c r="F1109" s="12" t="s">
        <v>25</v>
      </c>
      <c r="G1109" s="10">
        <v>0</v>
      </c>
    </row>
    <row r="1110" spans="1:7" ht="30" hidden="1" customHeight="1" outlineLevel="1" x14ac:dyDescent="0.2">
      <c r="A1110" s="14" t="s">
        <v>413</v>
      </c>
      <c r="B1110" s="310"/>
      <c r="C1110" s="311"/>
      <c r="D1110" s="311"/>
      <c r="E1110" s="312"/>
      <c r="F1110" s="12" t="s">
        <v>25</v>
      </c>
      <c r="G1110" s="10">
        <v>0</v>
      </c>
    </row>
    <row r="1111" spans="1:7" ht="30" hidden="1" customHeight="1" outlineLevel="1" x14ac:dyDescent="0.2">
      <c r="A1111" s="14" t="s">
        <v>414</v>
      </c>
      <c r="B1111" s="310"/>
      <c r="C1111" s="311"/>
      <c r="D1111" s="311"/>
      <c r="E1111" s="312"/>
      <c r="F1111" s="12" t="s">
        <v>25</v>
      </c>
      <c r="G1111" s="10">
        <v>0</v>
      </c>
    </row>
    <row r="1112" spans="1:7" ht="30" hidden="1" customHeight="1" outlineLevel="1" x14ac:dyDescent="0.2">
      <c r="A1112" s="14" t="s">
        <v>920</v>
      </c>
      <c r="B1112" s="310"/>
      <c r="C1112" s="311"/>
      <c r="D1112" s="311"/>
      <c r="E1112" s="312"/>
      <c r="F1112" s="12" t="s">
        <v>25</v>
      </c>
      <c r="G1112" s="10"/>
    </row>
    <row r="1113" spans="1:7" ht="30" hidden="1" customHeight="1" outlineLevel="1" x14ac:dyDescent="0.2">
      <c r="A1113" s="14"/>
      <c r="B1113" s="310"/>
      <c r="C1113" s="311"/>
      <c r="D1113" s="311"/>
      <c r="E1113" s="312"/>
      <c r="F1113" s="12"/>
      <c r="G1113" s="216"/>
    </row>
    <row r="1114" spans="1:7" ht="30" hidden="1" customHeight="1" outlineLevel="1" x14ac:dyDescent="0.2">
      <c r="A1114" s="235" t="s">
        <v>135</v>
      </c>
      <c r="B1114" s="310"/>
      <c r="C1114" s="311"/>
      <c r="D1114" s="311"/>
      <c r="E1114" s="312"/>
      <c r="F1114" s="22"/>
      <c r="G1114" s="10"/>
    </row>
    <row r="1115" spans="1:7" ht="30" hidden="1" customHeight="1" outlineLevel="1" x14ac:dyDescent="0.2">
      <c r="A1115" s="36" t="s">
        <v>115</v>
      </c>
      <c r="B1115" s="310"/>
      <c r="C1115" s="311"/>
      <c r="D1115" s="311"/>
      <c r="E1115" s="312"/>
      <c r="F1115" s="182" t="s">
        <v>52</v>
      </c>
      <c r="G1115" s="10"/>
    </row>
    <row r="1116" spans="1:7" ht="30" hidden="1" customHeight="1" outlineLevel="1" x14ac:dyDescent="0.2">
      <c r="A1116" s="36" t="s">
        <v>415</v>
      </c>
      <c r="B1116" s="310"/>
      <c r="C1116" s="311"/>
      <c r="D1116" s="311"/>
      <c r="E1116" s="312"/>
      <c r="F1116" s="182" t="s">
        <v>52</v>
      </c>
      <c r="G1116" s="243"/>
    </row>
    <row r="1117" spans="1:7" ht="30" hidden="1" customHeight="1" outlineLevel="1" x14ac:dyDescent="0.2">
      <c r="A1117" s="235"/>
      <c r="B1117" s="310"/>
      <c r="C1117" s="311"/>
      <c r="D1117" s="311"/>
      <c r="E1117" s="312"/>
      <c r="F1117" s="22"/>
      <c r="G1117" s="10"/>
    </row>
    <row r="1118" spans="1:7" ht="30" hidden="1" customHeight="1" outlineLevel="1" x14ac:dyDescent="0.2">
      <c r="A1118" s="21" t="s">
        <v>440</v>
      </c>
      <c r="B1118" s="310"/>
      <c r="C1118" s="311"/>
      <c r="D1118" s="311"/>
      <c r="E1118" s="312"/>
      <c r="G1118" s="10"/>
    </row>
    <row r="1119" spans="1:7" ht="30" hidden="1" customHeight="1" outlineLevel="1" x14ac:dyDescent="0.2">
      <c r="A1119" s="8" t="s">
        <v>880</v>
      </c>
      <c r="B1119" s="310"/>
      <c r="C1119" s="311"/>
      <c r="D1119" s="311"/>
      <c r="E1119" s="312"/>
      <c r="F1119" s="12" t="s">
        <v>52</v>
      </c>
      <c r="G1119" s="43"/>
    </row>
    <row r="1120" spans="1:7" ht="30" hidden="1" customHeight="1" outlineLevel="1" x14ac:dyDescent="0.2">
      <c r="A1120" s="24"/>
      <c r="B1120" s="310"/>
      <c r="C1120" s="311"/>
      <c r="D1120" s="311"/>
      <c r="E1120" s="312"/>
      <c r="F1120" s="138"/>
      <c r="G1120" s="43"/>
    </row>
    <row r="1121" spans="1:7" ht="66" hidden="1" customHeight="1" outlineLevel="1" x14ac:dyDescent="0.2">
      <c r="A1121" s="337" t="s">
        <v>446</v>
      </c>
      <c r="B1121" s="338"/>
      <c r="C1121" s="338"/>
      <c r="D1121" s="338"/>
      <c r="E1121" s="338"/>
      <c r="F1121" s="339"/>
      <c r="G1121" s="17"/>
    </row>
    <row r="1122" spans="1:7" ht="30" customHeight="1" x14ac:dyDescent="0.2">
      <c r="A1122" s="8"/>
      <c r="B1122" s="530"/>
      <c r="C1122" s="409"/>
      <c r="D1122" s="409"/>
      <c r="E1122" s="531"/>
      <c r="F1122" s="23"/>
      <c r="G1122" s="10"/>
    </row>
    <row r="1123" spans="1:7" ht="30" customHeight="1" x14ac:dyDescent="0.15">
      <c r="A1123" s="341" t="s">
        <v>515</v>
      </c>
      <c r="B1123" s="342"/>
      <c r="C1123" s="177" t="s">
        <v>442</v>
      </c>
      <c r="D1123" s="177" t="s">
        <v>52</v>
      </c>
      <c r="E1123" s="301" t="s">
        <v>88</v>
      </c>
      <c r="F1123" s="302"/>
      <c r="G1123" s="179" t="s">
        <v>25</v>
      </c>
    </row>
    <row r="1124" spans="1:7" ht="59.25" customHeight="1" collapsed="1" x14ac:dyDescent="0.15">
      <c r="A1124" s="516" t="s">
        <v>616</v>
      </c>
      <c r="B1124" s="517"/>
      <c r="C1124" s="517"/>
      <c r="D1124" s="517"/>
      <c r="E1124" s="517"/>
      <c r="F1124" s="517"/>
      <c r="G1124" s="541"/>
    </row>
    <row r="1125" spans="1:7" s="247" customFormat="1" ht="30" hidden="1" customHeight="1" outlineLevel="1" x14ac:dyDescent="0.2">
      <c r="A1125" s="244" t="s">
        <v>516</v>
      </c>
      <c r="B1125" s="351" t="s">
        <v>568</v>
      </c>
      <c r="C1125" s="352"/>
      <c r="D1125" s="352"/>
      <c r="E1125" s="353"/>
      <c r="F1125" s="245" t="s">
        <v>89</v>
      </c>
      <c r="G1125" s="246" t="s">
        <v>137</v>
      </c>
    </row>
    <row r="1126" spans="1:7" ht="30" hidden="1" customHeight="1" outlineLevel="1" x14ac:dyDescent="0.2">
      <c r="A1126" s="24" t="s">
        <v>517</v>
      </c>
      <c r="B1126" s="310"/>
      <c r="C1126" s="311"/>
      <c r="D1126" s="311"/>
      <c r="E1126" s="312"/>
      <c r="F1126" s="12" t="s">
        <v>25</v>
      </c>
      <c r="G1126" s="190">
        <f>IF(F1126="Yes",250000,0)</f>
        <v>0</v>
      </c>
    </row>
    <row r="1127" spans="1:7" ht="30" hidden="1" customHeight="1" outlineLevel="1" x14ac:dyDescent="0.2">
      <c r="A1127" s="24"/>
      <c r="B1127" s="310"/>
      <c r="C1127" s="311"/>
      <c r="D1127" s="311"/>
      <c r="E1127" s="312"/>
      <c r="F1127" s="12"/>
      <c r="G1127" s="190"/>
    </row>
    <row r="1128" spans="1:7" ht="66" hidden="1" customHeight="1" outlineLevel="1" x14ac:dyDescent="0.2">
      <c r="A1128" s="337" t="s">
        <v>446</v>
      </c>
      <c r="B1128" s="338"/>
      <c r="C1128" s="338"/>
      <c r="D1128" s="338"/>
      <c r="E1128" s="338"/>
      <c r="F1128" s="339"/>
      <c r="G1128" s="17"/>
    </row>
    <row r="1129" spans="1:7" ht="30" customHeight="1" x14ac:dyDescent="0.2">
      <c r="A1129" s="8"/>
      <c r="B1129" s="530"/>
      <c r="C1129" s="409"/>
      <c r="D1129" s="409"/>
      <c r="E1129" s="531"/>
      <c r="F1129" s="184"/>
      <c r="G1129" s="190"/>
    </row>
    <row r="1130" spans="1:7" ht="30" customHeight="1" x14ac:dyDescent="0.15">
      <c r="A1130" s="140" t="s">
        <v>518</v>
      </c>
      <c r="B1130" s="141"/>
      <c r="C1130" s="177" t="s">
        <v>442</v>
      </c>
      <c r="D1130" s="177" t="s">
        <v>52</v>
      </c>
      <c r="E1130" s="186" t="s">
        <v>88</v>
      </c>
      <c r="F1130" s="178"/>
      <c r="G1130" s="179" t="s">
        <v>25</v>
      </c>
    </row>
    <row r="1131" spans="1:7" ht="120" customHeight="1" collapsed="1" x14ac:dyDescent="0.2">
      <c r="A1131" s="544" t="s">
        <v>915</v>
      </c>
      <c r="B1131" s="433"/>
      <c r="C1131" s="433"/>
      <c r="D1131" s="433"/>
      <c r="E1131" s="433"/>
      <c r="F1131" s="433"/>
      <c r="G1131" s="545"/>
    </row>
    <row r="1132" spans="1:7" s="170" customFormat="1" ht="30" hidden="1" customHeight="1" outlineLevel="1" x14ac:dyDescent="0.2">
      <c r="A1132" s="244" t="s">
        <v>519</v>
      </c>
      <c r="B1132" s="351" t="s">
        <v>568</v>
      </c>
      <c r="C1132" s="352"/>
      <c r="D1132" s="352"/>
      <c r="E1132" s="353"/>
      <c r="F1132" s="248" t="s">
        <v>89</v>
      </c>
      <c r="G1132" s="246" t="s">
        <v>137</v>
      </c>
    </row>
    <row r="1133" spans="1:7" s="170" customFormat="1" ht="30" hidden="1" customHeight="1" outlineLevel="1" x14ac:dyDescent="0.2">
      <c r="A1133" s="235" t="s">
        <v>520</v>
      </c>
      <c r="B1133" s="542"/>
      <c r="C1133" s="403"/>
      <c r="D1133" s="403"/>
      <c r="E1133" s="543"/>
      <c r="F1133" s="22"/>
      <c r="G1133" s="213"/>
    </row>
    <row r="1134" spans="1:7" ht="30" hidden="1" customHeight="1" outlineLevel="1" x14ac:dyDescent="0.2">
      <c r="A1134" s="24" t="s">
        <v>69</v>
      </c>
      <c r="B1134" s="542"/>
      <c r="C1134" s="403"/>
      <c r="D1134" s="403"/>
      <c r="E1134" s="543"/>
      <c r="F1134" s="12" t="s">
        <v>25</v>
      </c>
      <c r="G1134" s="190">
        <f>IF(F1134="Yes",1,0)</f>
        <v>0</v>
      </c>
    </row>
    <row r="1135" spans="1:7" ht="15" hidden="1" customHeight="1" outlineLevel="2" x14ac:dyDescent="0.2">
      <c r="A1135" s="24" t="s">
        <v>522</v>
      </c>
      <c r="B1135" s="542"/>
      <c r="C1135" s="403"/>
      <c r="D1135" s="403"/>
      <c r="E1135" s="543"/>
      <c r="F1135" s="12"/>
      <c r="G1135" s="190">
        <f>IF(F1134="Yes",110000,0)</f>
        <v>0</v>
      </c>
    </row>
    <row r="1136" spans="1:7" ht="15" hidden="1" customHeight="1" outlineLevel="2" x14ac:dyDescent="0.2">
      <c r="A1136" s="24" t="s">
        <v>523</v>
      </c>
      <c r="B1136" s="542"/>
      <c r="C1136" s="403"/>
      <c r="D1136" s="403"/>
      <c r="E1136" s="543"/>
      <c r="F1136" s="12"/>
      <c r="G1136" s="190">
        <f>IF(F1134="Yes",67500,0)</f>
        <v>0</v>
      </c>
    </row>
    <row r="1137" spans="1:7" ht="30" hidden="1" customHeight="1" outlineLevel="1" x14ac:dyDescent="0.2">
      <c r="A1137" s="24" t="s">
        <v>524</v>
      </c>
      <c r="B1137" s="542"/>
      <c r="C1137" s="403"/>
      <c r="D1137" s="403"/>
      <c r="E1137" s="543"/>
      <c r="F1137" s="12" t="s">
        <v>25</v>
      </c>
      <c r="G1137" s="190">
        <f>IF(F1137="Yes",1,0)</f>
        <v>0</v>
      </c>
    </row>
    <row r="1138" spans="1:7" ht="15" hidden="1" customHeight="1" outlineLevel="2" x14ac:dyDescent="0.2">
      <c r="A1138" s="24" t="s">
        <v>525</v>
      </c>
      <c r="B1138" s="542"/>
      <c r="C1138" s="403"/>
      <c r="D1138" s="403"/>
      <c r="E1138" s="543"/>
      <c r="F1138" s="12"/>
      <c r="G1138" s="190">
        <f>IF(F1137="Yes",300000,0)</f>
        <v>0</v>
      </c>
    </row>
    <row r="1139" spans="1:7" ht="15" hidden="1" customHeight="1" outlineLevel="2" x14ac:dyDescent="0.2">
      <c r="A1139" s="24" t="s">
        <v>523</v>
      </c>
      <c r="B1139" s="542"/>
      <c r="C1139" s="403"/>
      <c r="D1139" s="403"/>
      <c r="E1139" s="543"/>
      <c r="F1139" s="12"/>
      <c r="G1139" s="190">
        <f>IF(F1137="Yes",150500,0)</f>
        <v>0</v>
      </c>
    </row>
    <row r="1140" spans="1:7" ht="15" hidden="1" customHeight="1" outlineLevel="2" x14ac:dyDescent="0.2">
      <c r="A1140" s="24"/>
      <c r="B1140" s="542"/>
      <c r="C1140" s="403"/>
      <c r="D1140" s="403"/>
      <c r="E1140" s="543"/>
      <c r="F1140" s="12"/>
      <c r="G1140" s="190"/>
    </row>
    <row r="1141" spans="1:7" s="170" customFormat="1" ht="30" hidden="1" customHeight="1" outlineLevel="1" x14ac:dyDescent="0.2">
      <c r="A1141" s="235" t="s">
        <v>521</v>
      </c>
      <c r="B1141" s="542"/>
      <c r="C1141" s="403"/>
      <c r="D1141" s="403"/>
      <c r="E1141" s="543"/>
      <c r="F1141" s="22"/>
      <c r="G1141" s="213"/>
    </row>
    <row r="1142" spans="1:7" ht="30" hidden="1" customHeight="1" outlineLevel="1" x14ac:dyDescent="0.2">
      <c r="A1142" s="24" t="s">
        <v>69</v>
      </c>
      <c r="B1142" s="542"/>
      <c r="C1142" s="403"/>
      <c r="D1142" s="403"/>
      <c r="E1142" s="543"/>
      <c r="F1142" s="12" t="s">
        <v>25</v>
      </c>
      <c r="G1142" s="190">
        <f>IF(F1142="Yes",1,0)</f>
        <v>0</v>
      </c>
    </row>
    <row r="1143" spans="1:7" ht="15" hidden="1" customHeight="1" outlineLevel="2" x14ac:dyDescent="0.2">
      <c r="A1143" s="24" t="s">
        <v>525</v>
      </c>
      <c r="B1143" s="542"/>
      <c r="C1143" s="403"/>
      <c r="D1143" s="403"/>
      <c r="E1143" s="543"/>
      <c r="F1143" s="12"/>
      <c r="G1143" s="190">
        <f>IF(F1142="Yes",50000,0)</f>
        <v>0</v>
      </c>
    </row>
    <row r="1144" spans="1:7" ht="15" hidden="1" customHeight="1" outlineLevel="2" x14ac:dyDescent="0.2">
      <c r="A1144" s="24" t="s">
        <v>523</v>
      </c>
      <c r="B1144" s="542"/>
      <c r="C1144" s="403"/>
      <c r="D1144" s="403"/>
      <c r="E1144" s="543"/>
      <c r="F1144" s="12"/>
      <c r="G1144" s="190">
        <f>IF(F1142="Yes",25000,0)</f>
        <v>0</v>
      </c>
    </row>
    <row r="1145" spans="1:7" ht="30" hidden="1" customHeight="1" outlineLevel="1" x14ac:dyDescent="0.2">
      <c r="A1145" s="24" t="s">
        <v>524</v>
      </c>
      <c r="B1145" s="542"/>
      <c r="C1145" s="403"/>
      <c r="D1145" s="403"/>
      <c r="E1145" s="543"/>
      <c r="F1145" s="12" t="s">
        <v>25</v>
      </c>
      <c r="G1145" s="190">
        <f>IF(F1145="Yes",1,0)</f>
        <v>0</v>
      </c>
    </row>
    <row r="1146" spans="1:7" ht="15" hidden="1" customHeight="1" outlineLevel="2" x14ac:dyDescent="0.2">
      <c r="A1146" s="24" t="s">
        <v>525</v>
      </c>
      <c r="B1146" s="542"/>
      <c r="C1146" s="403"/>
      <c r="D1146" s="403"/>
      <c r="E1146" s="543"/>
      <c r="F1146" s="12"/>
      <c r="G1146" s="190">
        <f>IF(F1145="Yes",110000,0)</f>
        <v>0</v>
      </c>
    </row>
    <row r="1147" spans="1:7" ht="15" hidden="1" customHeight="1" outlineLevel="2" x14ac:dyDescent="0.2">
      <c r="A1147" s="24" t="s">
        <v>523</v>
      </c>
      <c r="B1147" s="542"/>
      <c r="C1147" s="403"/>
      <c r="D1147" s="403"/>
      <c r="E1147" s="543"/>
      <c r="F1147" s="12"/>
      <c r="G1147" s="190">
        <f>IF(F1145="Yes",67500,0)</f>
        <v>0</v>
      </c>
    </row>
    <row r="1148" spans="1:7" ht="30" hidden="1" customHeight="1" outlineLevel="1" x14ac:dyDescent="0.2">
      <c r="A1148" s="24"/>
      <c r="B1148" s="542"/>
      <c r="C1148" s="403"/>
      <c r="D1148" s="403"/>
      <c r="E1148" s="543"/>
      <c r="F1148" s="12"/>
      <c r="G1148" s="190"/>
    </row>
    <row r="1149" spans="1:7" ht="66" hidden="1" customHeight="1" outlineLevel="1" x14ac:dyDescent="0.2">
      <c r="A1149" s="337" t="s">
        <v>446</v>
      </c>
      <c r="B1149" s="338"/>
      <c r="C1149" s="338"/>
      <c r="D1149" s="338"/>
      <c r="E1149" s="338"/>
      <c r="F1149" s="339"/>
      <c r="G1149" s="17"/>
    </row>
    <row r="1150" spans="1:7" ht="30" customHeight="1" x14ac:dyDescent="0.2">
      <c r="A1150" s="8"/>
      <c r="B1150" s="530"/>
      <c r="C1150" s="409"/>
      <c r="D1150" s="409"/>
      <c r="E1150" s="531"/>
      <c r="F1150" s="184"/>
      <c r="G1150" s="190"/>
    </row>
    <row r="1151" spans="1:7" ht="30" customHeight="1" collapsed="1" x14ac:dyDescent="0.15">
      <c r="A1151" s="140" t="s">
        <v>526</v>
      </c>
      <c r="B1151" s="141"/>
      <c r="C1151" s="177" t="s">
        <v>442</v>
      </c>
      <c r="D1151" s="177" t="s">
        <v>52</v>
      </c>
      <c r="E1151" s="186" t="s">
        <v>88</v>
      </c>
      <c r="F1151" s="178"/>
      <c r="G1151" s="179" t="s">
        <v>25</v>
      </c>
    </row>
    <row r="1152" spans="1:7" ht="30" hidden="1" customHeight="1" outlineLevel="1" x14ac:dyDescent="0.2">
      <c r="A1152" s="244" t="s">
        <v>519</v>
      </c>
      <c r="B1152" s="546" t="s">
        <v>568</v>
      </c>
      <c r="C1152" s="546"/>
      <c r="D1152" s="546"/>
      <c r="E1152" s="547"/>
      <c r="F1152" s="245" t="s">
        <v>89</v>
      </c>
      <c r="G1152" s="249" t="s">
        <v>137</v>
      </c>
    </row>
    <row r="1153" spans="1:7" s="170" customFormat="1" ht="30" hidden="1" customHeight="1" outlineLevel="1" x14ac:dyDescent="0.2">
      <c r="A1153" s="235" t="s">
        <v>527</v>
      </c>
      <c r="B1153" s="335"/>
      <c r="C1153" s="335"/>
      <c r="D1153" s="335"/>
      <c r="E1153" s="336"/>
      <c r="F1153" s="12" t="s">
        <v>25</v>
      </c>
      <c r="G1153" s="17">
        <f>SUBTOTAL(9,G1154:G1163)</f>
        <v>0</v>
      </c>
    </row>
    <row r="1154" spans="1:7" ht="30" hidden="1" customHeight="1" outlineLevel="2" x14ac:dyDescent="0.2">
      <c r="A1154" s="24" t="s">
        <v>528</v>
      </c>
      <c r="B1154" s="335"/>
      <c r="C1154" s="335"/>
      <c r="D1154" s="335"/>
      <c r="E1154" s="336"/>
      <c r="F1154" s="12" t="s">
        <v>25</v>
      </c>
      <c r="G1154" s="10">
        <v>0</v>
      </c>
    </row>
    <row r="1155" spans="1:7" ht="30" hidden="1" customHeight="1" outlineLevel="2" x14ac:dyDescent="0.2">
      <c r="A1155" s="24" t="s">
        <v>530</v>
      </c>
      <c r="B1155" s="335"/>
      <c r="C1155" s="335"/>
      <c r="D1155" s="335"/>
      <c r="E1155" s="336"/>
      <c r="F1155" s="12" t="s">
        <v>25</v>
      </c>
      <c r="G1155" s="10">
        <v>0</v>
      </c>
    </row>
    <row r="1156" spans="1:7" ht="30" hidden="1" customHeight="1" outlineLevel="2" x14ac:dyDescent="0.2">
      <c r="A1156" s="24" t="s">
        <v>531</v>
      </c>
      <c r="B1156" s="335"/>
      <c r="C1156" s="335"/>
      <c r="D1156" s="335"/>
      <c r="E1156" s="336"/>
      <c r="F1156" s="12" t="s">
        <v>25</v>
      </c>
      <c r="G1156" s="10">
        <v>0</v>
      </c>
    </row>
    <row r="1157" spans="1:7" ht="30" hidden="1" customHeight="1" outlineLevel="2" x14ac:dyDescent="0.2">
      <c r="A1157" s="24" t="s">
        <v>532</v>
      </c>
      <c r="B1157" s="335"/>
      <c r="C1157" s="335"/>
      <c r="D1157" s="335"/>
      <c r="E1157" s="336"/>
      <c r="F1157" s="12" t="s">
        <v>25</v>
      </c>
      <c r="G1157" s="10">
        <v>0</v>
      </c>
    </row>
    <row r="1158" spans="1:7" ht="30" hidden="1" customHeight="1" outlineLevel="2" x14ac:dyDescent="0.2">
      <c r="A1158" s="24" t="s">
        <v>533</v>
      </c>
      <c r="B1158" s="335"/>
      <c r="C1158" s="335"/>
      <c r="D1158" s="335"/>
      <c r="E1158" s="336"/>
      <c r="F1158" s="12" t="s">
        <v>25</v>
      </c>
      <c r="G1158" s="10">
        <v>0</v>
      </c>
    </row>
    <row r="1159" spans="1:7" ht="30" hidden="1" customHeight="1" outlineLevel="2" x14ac:dyDescent="0.2">
      <c r="A1159" s="24" t="s">
        <v>534</v>
      </c>
      <c r="B1159" s="335"/>
      <c r="C1159" s="335"/>
      <c r="D1159" s="335"/>
      <c r="E1159" s="336"/>
      <c r="F1159" s="12" t="s">
        <v>25</v>
      </c>
      <c r="G1159" s="10">
        <v>0</v>
      </c>
    </row>
    <row r="1160" spans="1:7" ht="30" hidden="1" customHeight="1" outlineLevel="2" x14ac:dyDescent="0.2">
      <c r="A1160" s="24" t="s">
        <v>535</v>
      </c>
      <c r="B1160" s="335"/>
      <c r="C1160" s="335"/>
      <c r="D1160" s="335"/>
      <c r="E1160" s="336"/>
      <c r="F1160" s="12" t="s">
        <v>25</v>
      </c>
      <c r="G1160" s="10">
        <v>0</v>
      </c>
    </row>
    <row r="1161" spans="1:7" ht="30" hidden="1" customHeight="1" outlineLevel="2" x14ac:dyDescent="0.2">
      <c r="A1161" s="24" t="s">
        <v>536</v>
      </c>
      <c r="B1161" s="335"/>
      <c r="C1161" s="335"/>
      <c r="D1161" s="335"/>
      <c r="E1161" s="336"/>
      <c r="F1161" s="12" t="s">
        <v>25</v>
      </c>
      <c r="G1161" s="10">
        <v>0</v>
      </c>
    </row>
    <row r="1162" spans="1:7" ht="30" hidden="1" customHeight="1" outlineLevel="2" x14ac:dyDescent="0.2">
      <c r="A1162" s="24" t="s">
        <v>537</v>
      </c>
      <c r="B1162" s="335"/>
      <c r="C1162" s="335"/>
      <c r="D1162" s="335"/>
      <c r="E1162" s="336"/>
      <c r="F1162" s="12" t="s">
        <v>25</v>
      </c>
      <c r="G1162" s="10">
        <v>0</v>
      </c>
    </row>
    <row r="1163" spans="1:7" ht="30" hidden="1" customHeight="1" outlineLevel="2" x14ac:dyDescent="0.2">
      <c r="A1163" s="24" t="s">
        <v>538</v>
      </c>
      <c r="B1163" s="335"/>
      <c r="C1163" s="335"/>
      <c r="D1163" s="335"/>
      <c r="E1163" s="336"/>
      <c r="F1163" s="12" t="s">
        <v>25</v>
      </c>
      <c r="G1163" s="10">
        <v>0</v>
      </c>
    </row>
    <row r="1164" spans="1:7" ht="11.25" hidden="1" customHeight="1" outlineLevel="1" x14ac:dyDescent="0.2">
      <c r="A1164" s="24"/>
      <c r="B1164" s="335"/>
      <c r="C1164" s="335"/>
      <c r="D1164" s="335"/>
      <c r="E1164" s="336"/>
      <c r="F1164" s="12"/>
      <c r="G1164" s="10"/>
    </row>
    <row r="1165" spans="1:7" s="170" customFormat="1" ht="30" hidden="1" customHeight="1" outlineLevel="1" x14ac:dyDescent="0.2">
      <c r="A1165" s="24" t="s">
        <v>529</v>
      </c>
      <c r="B1165" s="325"/>
      <c r="C1165" s="325"/>
      <c r="D1165" s="325"/>
      <c r="E1165" s="326"/>
      <c r="F1165" s="12" t="s">
        <v>25</v>
      </c>
      <c r="G1165" s="10">
        <f>SUBTOTAL(9,G1166:G1196)</f>
        <v>0</v>
      </c>
    </row>
    <row r="1166" spans="1:7" ht="30" hidden="1" customHeight="1" outlineLevel="2" x14ac:dyDescent="0.2">
      <c r="A1166" s="24" t="s">
        <v>539</v>
      </c>
      <c r="B1166" s="335"/>
      <c r="C1166" s="335"/>
      <c r="D1166" s="335"/>
      <c r="E1166" s="336"/>
      <c r="F1166" s="12" t="s">
        <v>25</v>
      </c>
      <c r="G1166" s="10">
        <v>0</v>
      </c>
    </row>
    <row r="1167" spans="1:7" ht="30" hidden="1" customHeight="1" outlineLevel="2" x14ac:dyDescent="0.2">
      <c r="A1167" s="24" t="s">
        <v>540</v>
      </c>
      <c r="B1167" s="335"/>
      <c r="C1167" s="335"/>
      <c r="D1167" s="335"/>
      <c r="E1167" s="336"/>
      <c r="F1167" s="12" t="s">
        <v>25</v>
      </c>
      <c r="G1167" s="10">
        <v>0</v>
      </c>
    </row>
    <row r="1168" spans="1:7" ht="30" hidden="1" customHeight="1" outlineLevel="2" x14ac:dyDescent="0.2">
      <c r="A1168" s="24" t="s">
        <v>541</v>
      </c>
      <c r="B1168" s="335"/>
      <c r="C1168" s="335"/>
      <c r="D1168" s="335"/>
      <c r="E1168" s="336"/>
      <c r="F1168" s="12" t="s">
        <v>25</v>
      </c>
      <c r="G1168" s="10">
        <v>0</v>
      </c>
    </row>
    <row r="1169" spans="1:7" ht="30" hidden="1" customHeight="1" outlineLevel="2" x14ac:dyDescent="0.2">
      <c r="A1169" s="24" t="s">
        <v>542</v>
      </c>
      <c r="B1169" s="335"/>
      <c r="C1169" s="335"/>
      <c r="D1169" s="335"/>
      <c r="E1169" s="336"/>
      <c r="F1169" s="12" t="s">
        <v>25</v>
      </c>
      <c r="G1169" s="10">
        <v>0</v>
      </c>
    </row>
    <row r="1170" spans="1:7" ht="30" hidden="1" customHeight="1" outlineLevel="2" x14ac:dyDescent="0.2">
      <c r="A1170" s="24" t="s">
        <v>583</v>
      </c>
      <c r="B1170" s="335"/>
      <c r="C1170" s="335"/>
      <c r="D1170" s="335"/>
      <c r="E1170" s="336"/>
      <c r="F1170" s="12" t="s">
        <v>25</v>
      </c>
      <c r="G1170" s="10">
        <v>0</v>
      </c>
    </row>
    <row r="1171" spans="1:7" ht="30" hidden="1" customHeight="1" outlineLevel="2" x14ac:dyDescent="0.2">
      <c r="A1171" s="24" t="s">
        <v>543</v>
      </c>
      <c r="B1171" s="335"/>
      <c r="C1171" s="335"/>
      <c r="D1171" s="335"/>
      <c r="E1171" s="336"/>
      <c r="F1171" s="12" t="s">
        <v>25</v>
      </c>
      <c r="G1171" s="10">
        <v>0</v>
      </c>
    </row>
    <row r="1172" spans="1:7" ht="30" hidden="1" customHeight="1" outlineLevel="2" x14ac:dyDescent="0.2">
      <c r="A1172" s="24" t="s">
        <v>544</v>
      </c>
      <c r="B1172" s="335"/>
      <c r="C1172" s="335"/>
      <c r="D1172" s="335"/>
      <c r="E1172" s="336"/>
      <c r="F1172" s="12" t="s">
        <v>25</v>
      </c>
      <c r="G1172" s="10">
        <v>0</v>
      </c>
    </row>
    <row r="1173" spans="1:7" ht="30" hidden="1" customHeight="1" outlineLevel="2" x14ac:dyDescent="0.2">
      <c r="A1173" s="24" t="s">
        <v>545</v>
      </c>
      <c r="B1173" s="335"/>
      <c r="C1173" s="335"/>
      <c r="D1173" s="335"/>
      <c r="E1173" s="336"/>
      <c r="F1173" s="12" t="s">
        <v>25</v>
      </c>
      <c r="G1173" s="10">
        <v>0</v>
      </c>
    </row>
    <row r="1174" spans="1:7" ht="30" hidden="1" customHeight="1" outlineLevel="2" x14ac:dyDescent="0.2">
      <c r="A1174" s="24" t="s">
        <v>546</v>
      </c>
      <c r="B1174" s="335"/>
      <c r="C1174" s="335"/>
      <c r="D1174" s="335"/>
      <c r="E1174" s="336"/>
      <c r="F1174" s="12" t="s">
        <v>25</v>
      </c>
      <c r="G1174" s="10">
        <v>0</v>
      </c>
    </row>
    <row r="1175" spans="1:7" ht="30" hidden="1" customHeight="1" outlineLevel="2" x14ac:dyDescent="0.2">
      <c r="A1175" s="24" t="s">
        <v>547</v>
      </c>
      <c r="B1175" s="335"/>
      <c r="C1175" s="335"/>
      <c r="D1175" s="335"/>
      <c r="E1175" s="336"/>
      <c r="F1175" s="12" t="s">
        <v>25</v>
      </c>
      <c r="G1175" s="10">
        <v>0</v>
      </c>
    </row>
    <row r="1176" spans="1:7" ht="30" hidden="1" customHeight="1" outlineLevel="2" x14ac:dyDescent="0.2">
      <c r="A1176" s="24" t="s">
        <v>548</v>
      </c>
      <c r="B1176" s="335"/>
      <c r="C1176" s="335"/>
      <c r="D1176" s="335"/>
      <c r="E1176" s="336"/>
      <c r="F1176" s="12" t="s">
        <v>25</v>
      </c>
      <c r="G1176" s="10">
        <v>0</v>
      </c>
    </row>
    <row r="1177" spans="1:7" ht="30" hidden="1" customHeight="1" outlineLevel="2" x14ac:dyDescent="0.2">
      <c r="A1177" s="24" t="s">
        <v>549</v>
      </c>
      <c r="B1177" s="335"/>
      <c r="C1177" s="335"/>
      <c r="D1177" s="335"/>
      <c r="E1177" s="336"/>
      <c r="F1177" s="12" t="s">
        <v>25</v>
      </c>
      <c r="G1177" s="10">
        <v>0</v>
      </c>
    </row>
    <row r="1178" spans="1:7" ht="30" hidden="1" customHeight="1" outlineLevel="2" x14ac:dyDescent="0.2">
      <c r="A1178" s="24" t="s">
        <v>550</v>
      </c>
      <c r="B1178" s="335"/>
      <c r="C1178" s="335"/>
      <c r="D1178" s="335"/>
      <c r="E1178" s="336"/>
      <c r="F1178" s="12" t="s">
        <v>25</v>
      </c>
      <c r="G1178" s="10">
        <v>0</v>
      </c>
    </row>
    <row r="1179" spans="1:7" ht="30" hidden="1" customHeight="1" outlineLevel="2" x14ac:dyDescent="0.2">
      <c r="A1179" s="24" t="s">
        <v>551</v>
      </c>
      <c r="B1179" s="335"/>
      <c r="C1179" s="335"/>
      <c r="D1179" s="335"/>
      <c r="E1179" s="336"/>
      <c r="F1179" s="12" t="s">
        <v>25</v>
      </c>
      <c r="G1179" s="10"/>
    </row>
    <row r="1180" spans="1:7" ht="30" hidden="1" customHeight="1" outlineLevel="2" x14ac:dyDescent="0.2">
      <c r="A1180" s="59" t="s">
        <v>552</v>
      </c>
      <c r="B1180" s="325"/>
      <c r="C1180" s="325"/>
      <c r="D1180" s="325"/>
      <c r="E1180" s="326"/>
      <c r="F1180" s="250" t="s">
        <v>553</v>
      </c>
      <c r="G1180" s="10">
        <v>0</v>
      </c>
    </row>
    <row r="1181" spans="1:7" ht="30" hidden="1" customHeight="1" outlineLevel="2" x14ac:dyDescent="0.2">
      <c r="A1181" s="24" t="s">
        <v>554</v>
      </c>
      <c r="B1181" s="335"/>
      <c r="C1181" s="335"/>
      <c r="D1181" s="335"/>
      <c r="E1181" s="336"/>
      <c r="F1181" s="12" t="s">
        <v>25</v>
      </c>
      <c r="G1181" s="10">
        <v>0</v>
      </c>
    </row>
    <row r="1182" spans="1:7" ht="30" hidden="1" customHeight="1" outlineLevel="2" x14ac:dyDescent="0.2">
      <c r="A1182" s="24" t="s">
        <v>555</v>
      </c>
      <c r="B1182" s="335"/>
      <c r="C1182" s="335"/>
      <c r="D1182" s="335"/>
      <c r="E1182" s="336"/>
      <c r="F1182" s="12" t="s">
        <v>25</v>
      </c>
      <c r="G1182" s="10">
        <v>0</v>
      </c>
    </row>
    <row r="1183" spans="1:7" ht="30" hidden="1" customHeight="1" outlineLevel="2" x14ac:dyDescent="0.2">
      <c r="A1183" s="24" t="s">
        <v>556</v>
      </c>
      <c r="B1183" s="335"/>
      <c r="C1183" s="335"/>
      <c r="D1183" s="335"/>
      <c r="E1183" s="336"/>
      <c r="F1183" s="12" t="s">
        <v>25</v>
      </c>
      <c r="G1183" s="10">
        <v>0</v>
      </c>
    </row>
    <row r="1184" spans="1:7" ht="30" hidden="1" customHeight="1" outlineLevel="2" x14ac:dyDescent="0.2">
      <c r="A1184" s="24" t="s">
        <v>557</v>
      </c>
      <c r="B1184" s="335"/>
      <c r="C1184" s="335"/>
      <c r="D1184" s="335"/>
      <c r="E1184" s="336"/>
      <c r="F1184" s="12" t="s">
        <v>25</v>
      </c>
      <c r="G1184" s="10">
        <v>0</v>
      </c>
    </row>
    <row r="1185" spans="1:7" ht="30" hidden="1" customHeight="1" outlineLevel="2" x14ac:dyDescent="0.2">
      <c r="A1185" s="24" t="s">
        <v>558</v>
      </c>
      <c r="B1185" s="335"/>
      <c r="C1185" s="335"/>
      <c r="D1185" s="335"/>
      <c r="E1185" s="336"/>
      <c r="F1185" s="12" t="s">
        <v>25</v>
      </c>
      <c r="G1185" s="10">
        <v>0</v>
      </c>
    </row>
    <row r="1186" spans="1:7" ht="30" hidden="1" customHeight="1" outlineLevel="2" x14ac:dyDescent="0.2">
      <c r="A1186" s="24" t="s">
        <v>559</v>
      </c>
      <c r="B1186" s="335"/>
      <c r="C1186" s="335"/>
      <c r="D1186" s="335"/>
      <c r="E1186" s="336"/>
      <c r="F1186" s="12" t="s">
        <v>25</v>
      </c>
      <c r="G1186" s="10">
        <v>0</v>
      </c>
    </row>
    <row r="1187" spans="1:7" ht="30" hidden="1" customHeight="1" outlineLevel="2" x14ac:dyDescent="0.2">
      <c r="A1187" s="24" t="s">
        <v>560</v>
      </c>
      <c r="B1187" s="335"/>
      <c r="C1187" s="335"/>
      <c r="D1187" s="335"/>
      <c r="E1187" s="336"/>
      <c r="F1187" s="12" t="s">
        <v>25</v>
      </c>
      <c r="G1187" s="10">
        <v>0</v>
      </c>
    </row>
    <row r="1188" spans="1:7" ht="30" hidden="1" customHeight="1" outlineLevel="2" x14ac:dyDescent="0.2">
      <c r="A1188" s="24" t="s">
        <v>561</v>
      </c>
      <c r="B1188" s="335"/>
      <c r="C1188" s="335"/>
      <c r="D1188" s="335"/>
      <c r="E1188" s="336"/>
      <c r="F1188" s="12" t="s">
        <v>25</v>
      </c>
      <c r="G1188" s="10">
        <v>0</v>
      </c>
    </row>
    <row r="1189" spans="1:7" ht="30" hidden="1" customHeight="1" outlineLevel="2" x14ac:dyDescent="0.2">
      <c r="A1189" s="24" t="s">
        <v>562</v>
      </c>
      <c r="B1189" s="335"/>
      <c r="C1189" s="335"/>
      <c r="D1189" s="335"/>
      <c r="E1189" s="336"/>
      <c r="F1189" s="12" t="s">
        <v>25</v>
      </c>
      <c r="G1189" s="10">
        <v>0</v>
      </c>
    </row>
    <row r="1190" spans="1:7" ht="30" hidden="1" customHeight="1" outlineLevel="2" x14ac:dyDescent="0.2">
      <c r="A1190" s="24" t="s">
        <v>563</v>
      </c>
      <c r="B1190" s="325"/>
      <c r="C1190" s="325"/>
      <c r="D1190" s="325"/>
      <c r="E1190" s="326"/>
      <c r="F1190" s="12" t="s">
        <v>693</v>
      </c>
      <c r="G1190" s="10"/>
    </row>
    <row r="1191" spans="1:7" ht="30" hidden="1" customHeight="1" outlineLevel="2" x14ac:dyDescent="0.2">
      <c r="A1191" s="59" t="s">
        <v>686</v>
      </c>
      <c r="B1191" s="311"/>
      <c r="C1191" s="311"/>
      <c r="D1191" s="311"/>
      <c r="E1191" s="312"/>
      <c r="F1191" s="211" t="str">
        <f>IF(F1190="Group J","No","Yes")</f>
        <v>No</v>
      </c>
      <c r="G1191" s="10"/>
    </row>
    <row r="1192" spans="1:7" ht="30" hidden="1" customHeight="1" outlineLevel="2" x14ac:dyDescent="0.2">
      <c r="A1192" s="251" t="s">
        <v>687</v>
      </c>
      <c r="B1192" s="325"/>
      <c r="C1192" s="325"/>
      <c r="D1192" s="325"/>
      <c r="E1192" s="326"/>
      <c r="F1192" s="12" t="s">
        <v>25</v>
      </c>
      <c r="G1192" s="10"/>
    </row>
    <row r="1193" spans="1:7" ht="30" hidden="1" customHeight="1" outlineLevel="2" x14ac:dyDescent="0.2">
      <c r="A1193" s="59" t="s">
        <v>564</v>
      </c>
      <c r="B1193" s="325"/>
      <c r="C1193" s="325"/>
      <c r="D1193" s="325"/>
      <c r="E1193" s="326"/>
      <c r="F1193" s="12" t="s">
        <v>837</v>
      </c>
      <c r="G1193" s="10"/>
    </row>
    <row r="1194" spans="1:7" ht="30" hidden="1" customHeight="1" outlineLevel="2" x14ac:dyDescent="0.2">
      <c r="A1194" s="24" t="s">
        <v>565</v>
      </c>
      <c r="B1194" s="335"/>
      <c r="C1194" s="335"/>
      <c r="D1194" s="335"/>
      <c r="E1194" s="336"/>
      <c r="F1194" s="12" t="s">
        <v>25</v>
      </c>
      <c r="G1194" s="10">
        <v>0</v>
      </c>
    </row>
    <row r="1195" spans="1:7" ht="30" hidden="1" customHeight="1" outlineLevel="2" x14ac:dyDescent="0.2">
      <c r="A1195" s="24" t="s">
        <v>566</v>
      </c>
      <c r="B1195" s="335"/>
      <c r="C1195" s="335"/>
      <c r="D1195" s="335"/>
      <c r="E1195" s="336"/>
      <c r="F1195" s="12" t="s">
        <v>25</v>
      </c>
      <c r="G1195" s="10">
        <v>0</v>
      </c>
    </row>
    <row r="1196" spans="1:7" ht="30" hidden="1" customHeight="1" outlineLevel="2" x14ac:dyDescent="0.2">
      <c r="A1196" s="24" t="s">
        <v>567</v>
      </c>
      <c r="B1196" s="335"/>
      <c r="C1196" s="335"/>
      <c r="D1196" s="335"/>
      <c r="E1196" s="336"/>
      <c r="F1196" s="12" t="s">
        <v>25</v>
      </c>
      <c r="G1196" s="10">
        <v>0</v>
      </c>
    </row>
    <row r="1197" spans="1:7" ht="30" hidden="1" customHeight="1" outlineLevel="2" x14ac:dyDescent="0.2">
      <c r="A1197" s="340"/>
      <c r="B1197" s="311"/>
      <c r="C1197" s="311"/>
      <c r="D1197" s="311"/>
      <c r="E1197" s="311"/>
      <c r="F1197" s="312"/>
      <c r="G1197" s="10"/>
    </row>
    <row r="1198" spans="1:7" ht="66" hidden="1" customHeight="1" outlineLevel="1" x14ac:dyDescent="0.2">
      <c r="A1198" s="337" t="s">
        <v>446</v>
      </c>
      <c r="B1198" s="344"/>
      <c r="C1198" s="344"/>
      <c r="D1198" s="344"/>
      <c r="E1198" s="344"/>
      <c r="F1198" s="344"/>
      <c r="G1198" s="17"/>
    </row>
    <row r="1199" spans="1:7" ht="30" customHeight="1" thickBot="1" x14ac:dyDescent="0.25">
      <c r="A1199" s="24"/>
      <c r="B1199" s="574"/>
      <c r="C1199" s="574"/>
      <c r="D1199" s="574"/>
      <c r="E1199" s="575"/>
      <c r="F1199" s="252"/>
      <c r="G1199" s="190"/>
    </row>
    <row r="1200" spans="1:7" ht="30" customHeight="1" x14ac:dyDescent="0.15">
      <c r="A1200" s="561" t="s">
        <v>416</v>
      </c>
      <c r="B1200" s="562"/>
      <c r="C1200" s="562"/>
      <c r="D1200" s="562"/>
      <c r="E1200" s="562"/>
      <c r="F1200" s="562"/>
      <c r="G1200" s="576"/>
    </row>
    <row r="1201" spans="1:7" ht="30" customHeight="1" x14ac:dyDescent="0.2">
      <c r="A1201" s="5" t="s">
        <v>417</v>
      </c>
      <c r="B1201" s="310"/>
      <c r="C1201" s="311"/>
      <c r="D1201" s="312"/>
      <c r="E1201" s="22" t="s">
        <v>440</v>
      </c>
      <c r="F1201" s="22" t="s">
        <v>89</v>
      </c>
      <c r="G1201" s="53" t="s">
        <v>418</v>
      </c>
    </row>
    <row r="1202" spans="1:7" ht="30" customHeight="1" x14ac:dyDescent="0.2">
      <c r="A1202" s="24" t="s">
        <v>419</v>
      </c>
      <c r="B1202" s="310"/>
      <c r="C1202" s="311"/>
      <c r="D1202" s="312"/>
      <c r="E1202" s="12" t="s">
        <v>52</v>
      </c>
      <c r="F1202" s="12" t="s">
        <v>25</v>
      </c>
      <c r="G1202" s="218" t="s">
        <v>25</v>
      </c>
    </row>
    <row r="1203" spans="1:7" ht="30" customHeight="1" x14ac:dyDescent="0.2">
      <c r="A1203" s="24" t="s">
        <v>420</v>
      </c>
      <c r="B1203" s="310"/>
      <c r="C1203" s="311"/>
      <c r="D1203" s="312"/>
      <c r="E1203" s="12" t="s">
        <v>52</v>
      </c>
      <c r="F1203" s="12" t="s">
        <v>25</v>
      </c>
      <c r="G1203" s="218" t="s">
        <v>25</v>
      </c>
    </row>
    <row r="1204" spans="1:7" ht="30" customHeight="1" x14ac:dyDescent="0.2">
      <c r="A1204" s="24" t="s">
        <v>421</v>
      </c>
      <c r="B1204" s="310"/>
      <c r="C1204" s="311"/>
      <c r="D1204" s="312"/>
      <c r="E1204" s="12" t="s">
        <v>52</v>
      </c>
      <c r="F1204" s="12" t="s">
        <v>25</v>
      </c>
      <c r="G1204" s="218" t="s">
        <v>25</v>
      </c>
    </row>
    <row r="1205" spans="1:7" ht="30" customHeight="1" x14ac:dyDescent="0.2">
      <c r="A1205" s="24" t="s">
        <v>422</v>
      </c>
      <c r="B1205" s="310"/>
      <c r="C1205" s="311"/>
      <c r="D1205" s="312"/>
      <c r="E1205" s="12" t="s">
        <v>52</v>
      </c>
      <c r="F1205" s="12" t="s">
        <v>25</v>
      </c>
      <c r="G1205" s="218" t="s">
        <v>25</v>
      </c>
    </row>
    <row r="1206" spans="1:7" ht="30" customHeight="1" x14ac:dyDescent="0.2">
      <c r="A1206" s="24" t="s">
        <v>423</v>
      </c>
      <c r="B1206" s="310"/>
      <c r="C1206" s="311"/>
      <c r="D1206" s="312"/>
      <c r="E1206" s="12" t="s">
        <v>52</v>
      </c>
      <c r="F1206" s="12" t="s">
        <v>25</v>
      </c>
      <c r="G1206" s="218" t="s">
        <v>25</v>
      </c>
    </row>
    <row r="1207" spans="1:7" ht="30" customHeight="1" x14ac:dyDescent="0.2">
      <c r="A1207" s="24" t="s">
        <v>424</v>
      </c>
      <c r="B1207" s="310"/>
      <c r="C1207" s="311"/>
      <c r="D1207" s="312"/>
      <c r="E1207" s="12" t="s">
        <v>52</v>
      </c>
      <c r="F1207" s="12" t="s">
        <v>25</v>
      </c>
      <c r="G1207" s="218" t="s">
        <v>25</v>
      </c>
    </row>
    <row r="1208" spans="1:7" ht="30" customHeight="1" x14ac:dyDescent="0.2">
      <c r="A1208" s="24" t="s">
        <v>425</v>
      </c>
      <c r="B1208" s="310"/>
      <c r="C1208" s="311"/>
      <c r="D1208" s="312"/>
      <c r="E1208" s="12" t="s">
        <v>52</v>
      </c>
      <c r="F1208" s="12" t="s">
        <v>25</v>
      </c>
      <c r="G1208" s="218" t="s">
        <v>25</v>
      </c>
    </row>
    <row r="1209" spans="1:7" ht="30" customHeight="1" x14ac:dyDescent="0.2">
      <c r="A1209" s="24" t="s">
        <v>426</v>
      </c>
      <c r="B1209" s="310"/>
      <c r="C1209" s="311"/>
      <c r="D1209" s="312"/>
      <c r="E1209" s="12" t="s">
        <v>52</v>
      </c>
      <c r="F1209" s="12" t="s">
        <v>25</v>
      </c>
      <c r="G1209" s="218" t="s">
        <v>25</v>
      </c>
    </row>
    <row r="1210" spans="1:7" ht="30" customHeight="1" x14ac:dyDescent="0.2">
      <c r="A1210" s="24" t="s">
        <v>427</v>
      </c>
      <c r="B1210" s="310"/>
      <c r="C1210" s="311"/>
      <c r="D1210" s="312"/>
      <c r="E1210" s="12" t="s">
        <v>52</v>
      </c>
      <c r="F1210" s="12" t="s">
        <v>25</v>
      </c>
      <c r="G1210" s="218" t="s">
        <v>25</v>
      </c>
    </row>
    <row r="1211" spans="1:7" ht="30" customHeight="1" x14ac:dyDescent="0.2">
      <c r="A1211" s="24" t="s">
        <v>428</v>
      </c>
      <c r="B1211" s="310"/>
      <c r="C1211" s="311"/>
      <c r="D1211" s="312"/>
      <c r="E1211" s="12" t="s">
        <v>52</v>
      </c>
      <c r="F1211" s="12" t="s">
        <v>25</v>
      </c>
      <c r="G1211" s="218" t="s">
        <v>25</v>
      </c>
    </row>
    <row r="1212" spans="1:7" ht="30" customHeight="1" x14ac:dyDescent="0.2">
      <c r="A1212" s="24" t="s">
        <v>429</v>
      </c>
      <c r="B1212" s="310"/>
      <c r="C1212" s="311"/>
      <c r="D1212" s="312"/>
      <c r="E1212" s="12" t="s">
        <v>52</v>
      </c>
      <c r="F1212" s="12" t="s">
        <v>25</v>
      </c>
      <c r="G1212" s="218" t="s">
        <v>25</v>
      </c>
    </row>
    <row r="1213" spans="1:7" ht="30" customHeight="1" x14ac:dyDescent="0.2">
      <c r="A1213" s="24" t="s">
        <v>430</v>
      </c>
      <c r="B1213" s="310"/>
      <c r="C1213" s="311"/>
      <c r="D1213" s="312"/>
      <c r="E1213" s="12" t="s">
        <v>52</v>
      </c>
      <c r="F1213" s="12" t="s">
        <v>25</v>
      </c>
      <c r="G1213" s="218" t="s">
        <v>25</v>
      </c>
    </row>
    <row r="1214" spans="1:7" ht="30" customHeight="1" x14ac:dyDescent="0.2">
      <c r="A1214" s="24" t="s">
        <v>431</v>
      </c>
      <c r="B1214" s="310"/>
      <c r="C1214" s="311"/>
      <c r="D1214" s="312"/>
      <c r="E1214" s="12" t="s">
        <v>52</v>
      </c>
      <c r="F1214" s="12" t="s">
        <v>25</v>
      </c>
      <c r="G1214" s="218" t="s">
        <v>25</v>
      </c>
    </row>
    <row r="1215" spans="1:7" ht="30" customHeight="1" x14ac:dyDescent="0.2">
      <c r="A1215" s="24"/>
      <c r="B1215" s="310"/>
      <c r="C1215" s="311"/>
      <c r="D1215" s="312"/>
      <c r="E1215" s="12"/>
      <c r="F1215" s="12"/>
      <c r="G1215" s="10"/>
    </row>
    <row r="1216" spans="1:7" ht="30" customHeight="1" x14ac:dyDescent="0.2">
      <c r="A1216" s="235" t="s">
        <v>432</v>
      </c>
      <c r="B1216" s="310"/>
      <c r="C1216" s="311"/>
      <c r="D1216" s="312"/>
      <c r="E1216" s="12"/>
      <c r="F1216" s="12"/>
      <c r="G1216" s="10"/>
    </row>
    <row r="1217" spans="1:7" ht="45" customHeight="1" x14ac:dyDescent="0.2">
      <c r="A1217" s="24" t="s">
        <v>828</v>
      </c>
      <c r="B1217" s="567" t="s">
        <v>831</v>
      </c>
      <c r="C1217" s="325"/>
      <c r="D1217" s="326"/>
      <c r="E1217" s="12" t="s">
        <v>52</v>
      </c>
      <c r="F1217" s="12" t="s">
        <v>25</v>
      </c>
      <c r="G1217" s="218" t="s">
        <v>25</v>
      </c>
    </row>
    <row r="1218" spans="1:7" ht="30" customHeight="1" x14ac:dyDescent="0.2">
      <c r="A1218" s="24" t="s">
        <v>896</v>
      </c>
      <c r="B1218" s="310"/>
      <c r="C1218" s="311"/>
      <c r="D1218" s="312"/>
      <c r="E1218" s="12" t="s">
        <v>52</v>
      </c>
      <c r="F1218" s="12" t="s">
        <v>25</v>
      </c>
      <c r="G1218" s="218" t="s">
        <v>25</v>
      </c>
    </row>
    <row r="1219" spans="1:7" ht="30" customHeight="1" x14ac:dyDescent="0.2">
      <c r="A1219" s="24" t="s">
        <v>433</v>
      </c>
      <c r="B1219" s="310"/>
      <c r="C1219" s="311"/>
      <c r="D1219" s="312"/>
      <c r="E1219" s="12" t="s">
        <v>52</v>
      </c>
      <c r="F1219" s="12" t="s">
        <v>25</v>
      </c>
      <c r="G1219" s="218" t="s">
        <v>25</v>
      </c>
    </row>
    <row r="1220" spans="1:7" ht="30" customHeight="1" x14ac:dyDescent="0.2">
      <c r="A1220" s="24" t="s">
        <v>434</v>
      </c>
      <c r="B1220" s="567" t="s">
        <v>829</v>
      </c>
      <c r="C1220" s="325"/>
      <c r="D1220" s="326"/>
      <c r="E1220" s="12" t="s">
        <v>52</v>
      </c>
      <c r="F1220" s="12" t="s">
        <v>25</v>
      </c>
      <c r="G1220" s="218" t="s">
        <v>25</v>
      </c>
    </row>
    <row r="1221" spans="1:7" ht="30" customHeight="1" x14ac:dyDescent="0.2">
      <c r="A1221" s="24" t="s">
        <v>435</v>
      </c>
      <c r="B1221" s="310"/>
      <c r="C1221" s="311"/>
      <c r="D1221" s="312"/>
      <c r="E1221" s="12" t="s">
        <v>52</v>
      </c>
      <c r="F1221" s="12" t="s">
        <v>25</v>
      </c>
      <c r="G1221" s="218" t="s">
        <v>25</v>
      </c>
    </row>
    <row r="1222" spans="1:7" ht="30" customHeight="1" x14ac:dyDescent="0.2">
      <c r="A1222" s="24" t="s">
        <v>436</v>
      </c>
      <c r="B1222" s="310"/>
      <c r="C1222" s="311"/>
      <c r="D1222" s="312"/>
      <c r="E1222" s="12" t="s">
        <v>52</v>
      </c>
      <c r="F1222" s="12" t="s">
        <v>25</v>
      </c>
      <c r="G1222" s="218" t="s">
        <v>25</v>
      </c>
    </row>
    <row r="1223" spans="1:7" ht="30" customHeight="1" thickBot="1" x14ac:dyDescent="0.25">
      <c r="A1223" s="24"/>
      <c r="B1223" s="310"/>
      <c r="C1223" s="311"/>
      <c r="D1223" s="312"/>
      <c r="E1223" s="12"/>
      <c r="F1223" s="12"/>
      <c r="G1223" s="10"/>
    </row>
    <row r="1224" spans="1:7" ht="30" customHeight="1" collapsed="1" thickBot="1" x14ac:dyDescent="0.2">
      <c r="A1224" s="434" t="s">
        <v>591</v>
      </c>
      <c r="B1224" s="435"/>
      <c r="C1224" s="435"/>
      <c r="D1224" s="435"/>
      <c r="E1224" s="435"/>
      <c r="F1224" s="435"/>
      <c r="G1224" s="436"/>
    </row>
    <row r="1225" spans="1:7" ht="30" hidden="1" customHeight="1" outlineLevel="1" x14ac:dyDescent="0.2">
      <c r="A1225" s="253" t="s">
        <v>85</v>
      </c>
      <c r="B1225" s="254"/>
      <c r="C1225" s="255"/>
      <c r="D1225" s="256"/>
      <c r="E1225" s="255"/>
      <c r="F1225" s="257"/>
      <c r="G1225" s="258">
        <v>0</v>
      </c>
    </row>
    <row r="1226" spans="1:7" ht="30" hidden="1" customHeight="1" outlineLevel="1" x14ac:dyDescent="0.2">
      <c r="A1226" s="259" t="s">
        <v>589</v>
      </c>
      <c r="B1226" s="260"/>
      <c r="C1226" s="261"/>
      <c r="D1226" s="262"/>
      <c r="E1226" s="261"/>
      <c r="F1226" s="263"/>
      <c r="G1226" s="264">
        <v>0</v>
      </c>
    </row>
    <row r="1227" spans="1:7" ht="30" hidden="1" customHeight="1" outlineLevel="1" x14ac:dyDescent="0.2">
      <c r="A1227" s="259" t="s">
        <v>868</v>
      </c>
      <c r="B1227" s="260"/>
      <c r="C1227" s="261"/>
      <c r="D1227" s="262"/>
      <c r="E1227" s="261"/>
      <c r="F1227" s="263"/>
      <c r="G1227" s="264">
        <v>0</v>
      </c>
    </row>
    <row r="1228" spans="1:7" ht="30" hidden="1" customHeight="1" outlineLevel="1" x14ac:dyDescent="0.2">
      <c r="A1228" s="259" t="s">
        <v>869</v>
      </c>
      <c r="B1228" s="260"/>
      <c r="C1228" s="261"/>
      <c r="D1228" s="262"/>
      <c r="E1228" s="261"/>
      <c r="F1228" s="263"/>
      <c r="G1228" s="264">
        <v>0</v>
      </c>
    </row>
    <row r="1229" spans="1:7" ht="30" hidden="1" customHeight="1" outlineLevel="1" x14ac:dyDescent="0.2">
      <c r="A1229" s="259" t="s">
        <v>876</v>
      </c>
      <c r="B1229" s="260"/>
      <c r="C1229" s="261"/>
      <c r="D1229" s="262"/>
      <c r="E1229" s="261"/>
      <c r="F1229" s="263"/>
      <c r="G1229" s="264">
        <v>0</v>
      </c>
    </row>
    <row r="1230" spans="1:7" ht="30" hidden="1" customHeight="1" outlineLevel="1" x14ac:dyDescent="0.2">
      <c r="A1230" s="259" t="s">
        <v>870</v>
      </c>
      <c r="B1230" s="260"/>
      <c r="C1230" s="261"/>
      <c r="D1230" s="262"/>
      <c r="E1230" s="261"/>
      <c r="F1230" s="263"/>
      <c r="G1230" s="264">
        <v>0</v>
      </c>
    </row>
    <row r="1231" spans="1:7" ht="30" hidden="1" customHeight="1" outlineLevel="1" x14ac:dyDescent="0.2">
      <c r="A1231" s="259" t="s">
        <v>867</v>
      </c>
      <c r="B1231" s="260"/>
      <c r="C1231" s="261"/>
      <c r="D1231" s="262"/>
      <c r="E1231" s="261"/>
      <c r="F1231" s="263"/>
      <c r="G1231" s="264">
        <v>0</v>
      </c>
    </row>
    <row r="1232" spans="1:7" ht="30" hidden="1" customHeight="1" outlineLevel="1" x14ac:dyDescent="0.2">
      <c r="A1232" s="259" t="s">
        <v>495</v>
      </c>
      <c r="B1232" s="265"/>
      <c r="C1232" s="261"/>
      <c r="D1232" s="262"/>
      <c r="E1232" s="261"/>
      <c r="F1232" s="266"/>
      <c r="G1232" s="264">
        <v>0</v>
      </c>
    </row>
    <row r="1233" spans="1:9" ht="30" hidden="1" customHeight="1" outlineLevel="1" x14ac:dyDescent="0.2">
      <c r="A1233" s="259" t="s">
        <v>590</v>
      </c>
      <c r="B1233" s="265"/>
      <c r="C1233" s="261"/>
      <c r="D1233" s="262"/>
      <c r="E1233" s="261"/>
      <c r="F1233" s="263"/>
      <c r="G1233" s="264">
        <v>0</v>
      </c>
    </row>
    <row r="1234" spans="1:9" ht="30" hidden="1" customHeight="1" outlineLevel="1" thickBot="1" x14ac:dyDescent="0.25">
      <c r="A1234" s="259" t="s">
        <v>487</v>
      </c>
      <c r="B1234" s="265"/>
      <c r="C1234" s="261"/>
      <c r="D1234" s="262"/>
      <c r="E1234" s="261"/>
      <c r="F1234" s="263"/>
      <c r="G1234" s="267">
        <f>SUM(G1225:G1233)</f>
        <v>0</v>
      </c>
    </row>
    <row r="1235" spans="1:9" ht="10.5" customHeight="1" collapsed="1" x14ac:dyDescent="0.2">
      <c r="A1235" s="551"/>
      <c r="B1235" s="403"/>
      <c r="C1235" s="403"/>
      <c r="D1235" s="403"/>
      <c r="E1235" s="403"/>
      <c r="F1235" s="403"/>
      <c r="G1235" s="473"/>
    </row>
    <row r="1236" spans="1:9" ht="30" hidden="1" customHeight="1" outlineLevel="1" x14ac:dyDescent="0.2">
      <c r="A1236" s="259" t="s">
        <v>86</v>
      </c>
      <c r="B1236" s="265"/>
      <c r="C1236" s="261"/>
      <c r="D1236" s="262"/>
      <c r="E1236" s="261"/>
      <c r="F1236" s="263"/>
      <c r="G1236" s="264">
        <v>0</v>
      </c>
    </row>
    <row r="1237" spans="1:9" ht="30" hidden="1" customHeight="1" outlineLevel="1" x14ac:dyDescent="0.2">
      <c r="A1237" s="259" t="s">
        <v>592</v>
      </c>
      <c r="B1237" s="265"/>
      <c r="C1237" s="261"/>
      <c r="D1237" s="262"/>
      <c r="E1237" s="261"/>
      <c r="F1237" s="266"/>
      <c r="G1237" s="264">
        <v>0</v>
      </c>
      <c r="I1237" s="11" t="str">
        <f>A1237</f>
        <v xml:space="preserve">MONTHLY SASRIA </v>
      </c>
    </row>
    <row r="1238" spans="1:9" ht="30" hidden="1" customHeight="1" outlineLevel="1" x14ac:dyDescent="0.2">
      <c r="A1238" s="259" t="s">
        <v>871</v>
      </c>
      <c r="B1238" s="260"/>
      <c r="C1238" s="261"/>
      <c r="D1238" s="262"/>
      <c r="E1238" s="261"/>
      <c r="F1238" s="263"/>
      <c r="G1238" s="264">
        <v>0</v>
      </c>
    </row>
    <row r="1239" spans="1:9" ht="30" hidden="1" customHeight="1" outlineLevel="1" x14ac:dyDescent="0.2">
      <c r="A1239" s="259" t="s">
        <v>872</v>
      </c>
      <c r="B1239" s="260"/>
      <c r="C1239" s="261"/>
      <c r="D1239" s="262"/>
      <c r="E1239" s="261"/>
      <c r="F1239" s="263"/>
      <c r="G1239" s="264">
        <v>0</v>
      </c>
    </row>
    <row r="1240" spans="1:9" ht="30" hidden="1" customHeight="1" outlineLevel="1" x14ac:dyDescent="0.2">
      <c r="A1240" s="259" t="s">
        <v>875</v>
      </c>
      <c r="B1240" s="260"/>
      <c r="C1240" s="261"/>
      <c r="D1240" s="262"/>
      <c r="E1240" s="261"/>
      <c r="F1240" s="263"/>
      <c r="G1240" s="264">
        <v>0</v>
      </c>
    </row>
    <row r="1241" spans="1:9" ht="30" hidden="1" customHeight="1" outlineLevel="1" x14ac:dyDescent="0.2">
      <c r="A1241" s="259" t="s">
        <v>873</v>
      </c>
      <c r="B1241" s="260"/>
      <c r="C1241" s="261"/>
      <c r="D1241" s="262"/>
      <c r="E1241" s="261"/>
      <c r="F1241" s="263"/>
      <c r="G1241" s="264">
        <v>0</v>
      </c>
    </row>
    <row r="1242" spans="1:9" ht="30" hidden="1" customHeight="1" outlineLevel="1" x14ac:dyDescent="0.2">
      <c r="A1242" s="259" t="s">
        <v>874</v>
      </c>
      <c r="B1242" s="260"/>
      <c r="C1242" s="261"/>
      <c r="D1242" s="262"/>
      <c r="E1242" s="261"/>
      <c r="F1242" s="263"/>
      <c r="G1242" s="264">
        <v>0</v>
      </c>
    </row>
    <row r="1243" spans="1:9" ht="30" hidden="1" customHeight="1" outlineLevel="1" x14ac:dyDescent="0.2">
      <c r="A1243" s="259" t="s">
        <v>494</v>
      </c>
      <c r="B1243" s="265"/>
      <c r="C1243" s="261"/>
      <c r="D1243" s="262"/>
      <c r="E1243" s="261"/>
      <c r="F1243" s="266"/>
      <c r="G1243" s="264">
        <v>0</v>
      </c>
    </row>
    <row r="1244" spans="1:9" ht="30" hidden="1" customHeight="1" outlineLevel="1" x14ac:dyDescent="0.2">
      <c r="A1244" s="259" t="s">
        <v>588</v>
      </c>
      <c r="B1244" s="265"/>
      <c r="C1244" s="261"/>
      <c r="D1244" s="268"/>
      <c r="E1244" s="261"/>
      <c r="F1244" s="261"/>
      <c r="G1244" s="264">
        <v>0</v>
      </c>
    </row>
    <row r="1245" spans="1:9" ht="30" hidden="1" customHeight="1" outlineLevel="1" thickBot="1" x14ac:dyDescent="0.25">
      <c r="A1245" s="259" t="s">
        <v>438</v>
      </c>
      <c r="B1245" s="265"/>
      <c r="C1245" s="261"/>
      <c r="D1245" s="262"/>
      <c r="E1245" s="261"/>
      <c r="F1245" s="263"/>
      <c r="G1245" s="267">
        <f>SUM(G1236:G1244)</f>
        <v>0</v>
      </c>
    </row>
    <row r="1246" spans="1:9" ht="13.5" customHeight="1" thickBot="1" x14ac:dyDescent="0.25">
      <c r="A1246" s="259"/>
      <c r="B1246" s="265"/>
      <c r="C1246" s="261"/>
      <c r="D1246" s="262"/>
      <c r="E1246" s="261"/>
      <c r="F1246" s="263"/>
      <c r="G1246" s="264"/>
    </row>
    <row r="1247" spans="1:9" ht="30" customHeight="1" x14ac:dyDescent="0.15">
      <c r="A1247" s="561" t="s">
        <v>437</v>
      </c>
      <c r="B1247" s="562"/>
      <c r="C1247" s="562"/>
      <c r="D1247" s="562"/>
      <c r="E1247" s="562"/>
      <c r="F1247" s="563" t="s">
        <v>486</v>
      </c>
      <c r="G1247" s="564"/>
    </row>
    <row r="1248" spans="1:9" ht="35.25" customHeight="1" x14ac:dyDescent="0.2">
      <c r="A1248" s="565" t="s">
        <v>485</v>
      </c>
      <c r="B1248" s="566"/>
      <c r="C1248" s="566"/>
      <c r="D1248" s="566"/>
      <c r="E1248" s="566"/>
      <c r="F1248" s="423" t="s">
        <v>444</v>
      </c>
      <c r="G1248" s="492"/>
    </row>
    <row r="1249" spans="1:7" ht="35.25" customHeight="1" x14ac:dyDescent="0.2">
      <c r="A1249" s="386" t="s">
        <v>617</v>
      </c>
      <c r="B1249" s="387"/>
      <c r="C1249" s="387"/>
      <c r="D1249" s="387"/>
      <c r="E1249" s="387"/>
      <c r="F1249" s="423" t="s">
        <v>444</v>
      </c>
      <c r="G1249" s="492"/>
    </row>
    <row r="1250" spans="1:7" ht="35.25" customHeight="1" x14ac:dyDescent="0.15">
      <c r="A1250" s="552"/>
      <c r="B1250" s="553"/>
      <c r="C1250" s="553"/>
      <c r="D1250" s="553"/>
      <c r="E1250" s="553"/>
      <c r="F1250" s="553"/>
      <c r="G1250" s="554"/>
    </row>
    <row r="1251" spans="1:7" ht="35.25" customHeight="1" x14ac:dyDescent="0.15">
      <c r="A1251" s="555"/>
      <c r="B1251" s="556"/>
      <c r="C1251" s="556"/>
      <c r="D1251" s="556"/>
      <c r="E1251" s="556"/>
      <c r="F1251" s="556"/>
      <c r="G1251" s="557"/>
    </row>
    <row r="1252" spans="1:7" ht="37.5" customHeight="1" x14ac:dyDescent="0.15">
      <c r="A1252" s="558" t="s">
        <v>584</v>
      </c>
      <c r="B1252" s="559"/>
      <c r="C1252" s="559"/>
      <c r="D1252" s="559"/>
      <c r="E1252" s="559"/>
      <c r="F1252" s="559"/>
      <c r="G1252" s="560"/>
    </row>
    <row r="1253" spans="1:7" ht="30" customHeight="1" x14ac:dyDescent="0.15">
      <c r="A1253" s="558" t="s">
        <v>585</v>
      </c>
      <c r="B1253" s="559"/>
      <c r="C1253" s="559"/>
      <c r="D1253" s="559"/>
      <c r="E1253" s="559"/>
      <c r="F1253" s="559"/>
      <c r="G1253" s="560"/>
    </row>
    <row r="1254" spans="1:7" ht="39.75" customHeight="1" x14ac:dyDescent="0.15">
      <c r="A1254" s="558" t="s">
        <v>586</v>
      </c>
      <c r="B1254" s="559"/>
      <c r="C1254" s="559"/>
      <c r="D1254" s="559"/>
      <c r="E1254" s="559"/>
      <c r="F1254" s="559"/>
      <c r="G1254" s="560"/>
    </row>
    <row r="1255" spans="1:7" ht="63" customHeight="1" x14ac:dyDescent="0.15">
      <c r="A1255" s="568" t="s">
        <v>839</v>
      </c>
      <c r="B1255" s="569"/>
      <c r="C1255" s="569"/>
      <c r="D1255" s="569"/>
      <c r="E1255" s="569"/>
      <c r="F1255" s="569"/>
      <c r="G1255" s="570"/>
    </row>
    <row r="1256" spans="1:7" ht="30" customHeight="1" x14ac:dyDescent="0.2">
      <c r="A1256" s="269"/>
      <c r="B1256" s="270"/>
      <c r="C1256" s="271"/>
      <c r="D1256" s="270"/>
      <c r="E1256" s="270"/>
      <c r="F1256" s="271"/>
      <c r="G1256" s="272"/>
    </row>
    <row r="1257" spans="1:7" ht="30" customHeight="1" x14ac:dyDescent="0.15">
      <c r="A1257" s="571"/>
      <c r="B1257" s="572"/>
      <c r="C1257" s="572"/>
      <c r="D1257" s="572"/>
      <c r="E1257" s="572"/>
      <c r="F1257" s="572"/>
      <c r="G1257" s="573"/>
    </row>
    <row r="1258" spans="1:7" ht="30" customHeight="1" x14ac:dyDescent="0.15">
      <c r="A1258" s="571"/>
      <c r="B1258" s="572"/>
      <c r="C1258" s="572"/>
      <c r="D1258" s="572"/>
      <c r="E1258" s="572"/>
      <c r="F1258" s="572"/>
      <c r="G1258" s="573"/>
    </row>
    <row r="1259" spans="1:7" ht="30" customHeight="1" thickBot="1" x14ac:dyDescent="0.2">
      <c r="A1259" s="548" t="s">
        <v>595</v>
      </c>
      <c r="B1259" s="549"/>
      <c r="C1259" s="549"/>
      <c r="D1259" s="549" t="s">
        <v>593</v>
      </c>
      <c r="E1259" s="549"/>
      <c r="F1259" s="549" t="s">
        <v>594</v>
      </c>
      <c r="G1259" s="550"/>
    </row>
    <row r="1260" spans="1:7" ht="15" customHeight="1" x14ac:dyDescent="0.15"/>
    <row r="1261" spans="1:7" ht="15" customHeight="1" x14ac:dyDescent="0.15"/>
    <row r="1262" spans="1:7" ht="15" customHeight="1" x14ac:dyDescent="0.15"/>
  </sheetData>
  <dataConsolidate/>
  <mergeCells count="1404">
    <mergeCell ref="B1196:E1196"/>
    <mergeCell ref="B1195:E1195"/>
    <mergeCell ref="B1194:E1194"/>
    <mergeCell ref="B1193:E1193"/>
    <mergeCell ref="B1192:E1192"/>
    <mergeCell ref="B1190:E1190"/>
    <mergeCell ref="B1189:E1189"/>
    <mergeCell ref="B1209:D1209"/>
    <mergeCell ref="B1210:D1210"/>
    <mergeCell ref="B1211:D1211"/>
    <mergeCell ref="B1212:D1212"/>
    <mergeCell ref="A1224:G1224"/>
    <mergeCell ref="A1255:G1255"/>
    <mergeCell ref="A1257:C1258"/>
    <mergeCell ref="D1257:E1258"/>
    <mergeCell ref="F1257:G1258"/>
    <mergeCell ref="B1203:D1203"/>
    <mergeCell ref="B1204:D1204"/>
    <mergeCell ref="B1205:D1205"/>
    <mergeCell ref="B1206:D1206"/>
    <mergeCell ref="B1207:D1207"/>
    <mergeCell ref="B1208:D1208"/>
    <mergeCell ref="A1198:F1198"/>
    <mergeCell ref="B1199:E1199"/>
    <mergeCell ref="A1200:G1200"/>
    <mergeCell ref="B1201:D1201"/>
    <mergeCell ref="B1202:D1202"/>
    <mergeCell ref="A1197:F1197"/>
    <mergeCell ref="B1218:D1218"/>
    <mergeCell ref="F1248:G1248"/>
    <mergeCell ref="F1249:G1249"/>
    <mergeCell ref="B1152:E1152"/>
    <mergeCell ref="B1153:E1153"/>
    <mergeCell ref="B1154:E1154"/>
    <mergeCell ref="B1142:E1142"/>
    <mergeCell ref="A1259:C1259"/>
    <mergeCell ref="D1259:E1259"/>
    <mergeCell ref="F1259:G1259"/>
    <mergeCell ref="A1235:G1235"/>
    <mergeCell ref="A1249:E1249"/>
    <mergeCell ref="A1250:G1250"/>
    <mergeCell ref="A1251:G1251"/>
    <mergeCell ref="A1252:G1252"/>
    <mergeCell ref="A1253:G1253"/>
    <mergeCell ref="A1254:G1254"/>
    <mergeCell ref="B1222:D1222"/>
    <mergeCell ref="B1223:D1223"/>
    <mergeCell ref="A1247:E1247"/>
    <mergeCell ref="F1247:G1247"/>
    <mergeCell ref="A1248:E1248"/>
    <mergeCell ref="B1213:D1213"/>
    <mergeCell ref="B1214:D1214"/>
    <mergeCell ref="B1215:D1215"/>
    <mergeCell ref="B1216:D1216"/>
    <mergeCell ref="B1217:D1217"/>
    <mergeCell ref="B1219:D1219"/>
    <mergeCell ref="B1220:D1220"/>
    <mergeCell ref="B1221:D1221"/>
    <mergeCell ref="B1148:E1148"/>
    <mergeCell ref="A1149:F1149"/>
    <mergeCell ref="B1150:E1150"/>
    <mergeCell ref="B1184:E1184"/>
    <mergeCell ref="B1183:E1183"/>
    <mergeCell ref="B1182:E1182"/>
    <mergeCell ref="B1181:E1181"/>
    <mergeCell ref="B1180:E1180"/>
    <mergeCell ref="B1179:E1179"/>
    <mergeCell ref="B1178:E1178"/>
    <mergeCell ref="B1177:E1177"/>
    <mergeCell ref="B1176:E1176"/>
    <mergeCell ref="B1175:E1175"/>
    <mergeCell ref="B1174:E1174"/>
    <mergeCell ref="B1173:E1173"/>
    <mergeCell ref="B1172:E1172"/>
    <mergeCell ref="B1159:E1159"/>
    <mergeCell ref="B1158:E1158"/>
    <mergeCell ref="B1157:E1157"/>
    <mergeCell ref="B1156:E1156"/>
    <mergeCell ref="B1155:E1155"/>
    <mergeCell ref="B1170:E1170"/>
    <mergeCell ref="B1169:E1169"/>
    <mergeCell ref="B1168:E1168"/>
    <mergeCell ref="B1167:E1167"/>
    <mergeCell ref="B1166:E1166"/>
    <mergeCell ref="B1165:E1165"/>
    <mergeCell ref="B1164:E1164"/>
    <mergeCell ref="B1163:E1163"/>
    <mergeCell ref="B1162:E1162"/>
    <mergeCell ref="B1161:E1161"/>
    <mergeCell ref="B1160:E1160"/>
    <mergeCell ref="B1143:E1143"/>
    <mergeCell ref="B1144:E1144"/>
    <mergeCell ref="B1145:E1145"/>
    <mergeCell ref="B1146:E1146"/>
    <mergeCell ref="B1135:E1135"/>
    <mergeCell ref="B1136:E1136"/>
    <mergeCell ref="B1137:E1137"/>
    <mergeCell ref="B1138:E1138"/>
    <mergeCell ref="B1139:E1139"/>
    <mergeCell ref="B1140:E1140"/>
    <mergeCell ref="A1128:F1128"/>
    <mergeCell ref="B1129:E1129"/>
    <mergeCell ref="A1131:G1131"/>
    <mergeCell ref="B1132:E1132"/>
    <mergeCell ref="B1133:E1133"/>
    <mergeCell ref="B1134:E1134"/>
    <mergeCell ref="B1147:E1147"/>
    <mergeCell ref="B1141:E1141"/>
    <mergeCell ref="B1125:E1125"/>
    <mergeCell ref="B1126:E1126"/>
    <mergeCell ref="B1127:E1127"/>
    <mergeCell ref="B1117:E1117"/>
    <mergeCell ref="A1121:F1121"/>
    <mergeCell ref="B1122:E1122"/>
    <mergeCell ref="A1123:B1123"/>
    <mergeCell ref="E1123:F1123"/>
    <mergeCell ref="A1124:G1124"/>
    <mergeCell ref="B1110:E1110"/>
    <mergeCell ref="B1111:E1111"/>
    <mergeCell ref="B1113:E1113"/>
    <mergeCell ref="B1114:E1114"/>
    <mergeCell ref="B1115:E1115"/>
    <mergeCell ref="B1116:E1116"/>
    <mergeCell ref="B1118:E1118"/>
    <mergeCell ref="B1119:E1119"/>
    <mergeCell ref="B1120:E1120"/>
    <mergeCell ref="B1112:E1112"/>
    <mergeCell ref="B1105:E1105"/>
    <mergeCell ref="B1106:E1106"/>
    <mergeCell ref="B1107:E1107"/>
    <mergeCell ref="B1108:E1108"/>
    <mergeCell ref="B1081:E1081"/>
    <mergeCell ref="B1082:E1082"/>
    <mergeCell ref="B1083:E1083"/>
    <mergeCell ref="B1084:E1084"/>
    <mergeCell ref="B1085:E1085"/>
    <mergeCell ref="A1086:F1086"/>
    <mergeCell ref="B1075:F1075"/>
    <mergeCell ref="B1076:F1076"/>
    <mergeCell ref="B1077:F1077"/>
    <mergeCell ref="B1109:E1109"/>
    <mergeCell ref="B1099:E1099"/>
    <mergeCell ref="B1100:E1100"/>
    <mergeCell ref="B1101:E1101"/>
    <mergeCell ref="B1102:E1102"/>
    <mergeCell ref="B1103:E1103"/>
    <mergeCell ref="D1092:E1092"/>
    <mergeCell ref="D1093:E1093"/>
    <mergeCell ref="D1094:E1094"/>
    <mergeCell ref="D1095:E1095"/>
    <mergeCell ref="D1096:E1096"/>
    <mergeCell ref="D1097:E1097"/>
    <mergeCell ref="D1098:E1098"/>
    <mergeCell ref="D1091:E1091"/>
    <mergeCell ref="B1087:E1087"/>
    <mergeCell ref="A1088:B1088"/>
    <mergeCell ref="E1088:F1088"/>
    <mergeCell ref="A1089:G1089"/>
    <mergeCell ref="B1039:E1039"/>
    <mergeCell ref="B1041:E1041"/>
    <mergeCell ref="A1042:F1042"/>
    <mergeCell ref="B1043:E1043"/>
    <mergeCell ref="A1044:B1044"/>
    <mergeCell ref="E1044:F1044"/>
    <mergeCell ref="B1067:E1067"/>
    <mergeCell ref="B1068:E1068"/>
    <mergeCell ref="B1057:E1057"/>
    <mergeCell ref="B1058:E1058"/>
    <mergeCell ref="B1059:E1059"/>
    <mergeCell ref="B1060:E1060"/>
    <mergeCell ref="B1061:E1061"/>
    <mergeCell ref="B1079:E1079"/>
    <mergeCell ref="B1080:E1080"/>
    <mergeCell ref="D1090:E1090"/>
    <mergeCell ref="B1104:E1104"/>
    <mergeCell ref="B1078:E1078"/>
    <mergeCell ref="B1069:E1069"/>
    <mergeCell ref="B1070:E1070"/>
    <mergeCell ref="B1071:E1071"/>
    <mergeCell ref="B1072:F1072"/>
    <mergeCell ref="B1073:F1073"/>
    <mergeCell ref="B1074:F1074"/>
    <mergeCell ref="B1063:E1063"/>
    <mergeCell ref="B1064:E1064"/>
    <mergeCell ref="B1065:E1065"/>
    <mergeCell ref="B1066:E1066"/>
    <mergeCell ref="B1051:E1051"/>
    <mergeCell ref="B1052:E1052"/>
    <mergeCell ref="A1053:F1053"/>
    <mergeCell ref="B1054:E1054"/>
    <mergeCell ref="E1055:F1055"/>
    <mergeCell ref="B1049:E1049"/>
    <mergeCell ref="B1050:E1050"/>
    <mergeCell ref="B1062:E1062"/>
    <mergeCell ref="A1056:G1056"/>
    <mergeCell ref="A1045:G1045"/>
    <mergeCell ref="B1046:E1046"/>
    <mergeCell ref="B1047:E1047"/>
    <mergeCell ref="B1048:E1048"/>
    <mergeCell ref="B1016:E1016"/>
    <mergeCell ref="B1017:E1017"/>
    <mergeCell ref="B1018:E1018"/>
    <mergeCell ref="B1019:E1019"/>
    <mergeCell ref="A1020:F1020"/>
    <mergeCell ref="B1010:E1010"/>
    <mergeCell ref="B1011:E1011"/>
    <mergeCell ref="B1012:E1012"/>
    <mergeCell ref="B1013:E1013"/>
    <mergeCell ref="B1014:E1014"/>
    <mergeCell ref="B1015:E1015"/>
    <mergeCell ref="B1033:E1033"/>
    <mergeCell ref="B1034:E1034"/>
    <mergeCell ref="B1035:E1035"/>
    <mergeCell ref="B1036:E1036"/>
    <mergeCell ref="B1037:E1037"/>
    <mergeCell ref="B1027:E1027"/>
    <mergeCell ref="B1028:E1028"/>
    <mergeCell ref="B1029:E1029"/>
    <mergeCell ref="B1030:E1030"/>
    <mergeCell ref="B1031:E1031"/>
    <mergeCell ref="B1032:E1032"/>
    <mergeCell ref="B1021:E1021"/>
    <mergeCell ref="E1022:F1022"/>
    <mergeCell ref="A1023:G1023"/>
    <mergeCell ref="B1038:E1038"/>
    <mergeCell ref="B1024:E1024"/>
    <mergeCell ref="B1025:E1025"/>
    <mergeCell ref="B1026:E1026"/>
    <mergeCell ref="B1004:E1004"/>
    <mergeCell ref="B1005:E1005"/>
    <mergeCell ref="B1006:E1006"/>
    <mergeCell ref="B1007:E1007"/>
    <mergeCell ref="B1008:E1008"/>
    <mergeCell ref="B1009:E1009"/>
    <mergeCell ref="B998:E998"/>
    <mergeCell ref="B999:E999"/>
    <mergeCell ref="B1000:E1000"/>
    <mergeCell ref="B1001:E1001"/>
    <mergeCell ref="B1002:E1002"/>
    <mergeCell ref="B1003:E1003"/>
    <mergeCell ref="B992:E992"/>
    <mergeCell ref="B993:E993"/>
    <mergeCell ref="B994:E994"/>
    <mergeCell ref="B995:E995"/>
    <mergeCell ref="B996:E996"/>
    <mergeCell ref="B997:E997"/>
    <mergeCell ref="B986:E986"/>
    <mergeCell ref="B987:E987"/>
    <mergeCell ref="B988:E988"/>
    <mergeCell ref="B989:E989"/>
    <mergeCell ref="B990:E990"/>
    <mergeCell ref="B991:E991"/>
    <mergeCell ref="B981:E981"/>
    <mergeCell ref="A982:F982"/>
    <mergeCell ref="B983:E983"/>
    <mergeCell ref="A984:B984"/>
    <mergeCell ref="E984:F984"/>
    <mergeCell ref="A985:G985"/>
    <mergeCell ref="B975:E975"/>
    <mergeCell ref="B976:E976"/>
    <mergeCell ref="B977:E977"/>
    <mergeCell ref="B978:E978"/>
    <mergeCell ref="B979:E979"/>
    <mergeCell ref="B980:E980"/>
    <mergeCell ref="B970:E970"/>
    <mergeCell ref="B971:E971"/>
    <mergeCell ref="B972:E972"/>
    <mergeCell ref="B973:E973"/>
    <mergeCell ref="B974:E974"/>
    <mergeCell ref="B963:E963"/>
    <mergeCell ref="B964:E964"/>
    <mergeCell ref="B965:E965"/>
    <mergeCell ref="B966:E966"/>
    <mergeCell ref="B967:E967"/>
    <mergeCell ref="B968:E968"/>
    <mergeCell ref="B969:E969"/>
    <mergeCell ref="B957:E957"/>
    <mergeCell ref="A958:F958"/>
    <mergeCell ref="B959:E959"/>
    <mergeCell ref="E960:F960"/>
    <mergeCell ref="A961:G961"/>
    <mergeCell ref="B962:E962"/>
    <mergeCell ref="B953:E953"/>
    <mergeCell ref="B954:E954"/>
    <mergeCell ref="B955:E955"/>
    <mergeCell ref="B956:E956"/>
    <mergeCell ref="B945:E945"/>
    <mergeCell ref="B946:E946"/>
    <mergeCell ref="B947:E947"/>
    <mergeCell ref="B948:E948"/>
    <mergeCell ref="B949:E949"/>
    <mergeCell ref="B950:E950"/>
    <mergeCell ref="B939:E939"/>
    <mergeCell ref="B940:E940"/>
    <mergeCell ref="B941:E941"/>
    <mergeCell ref="B942:E942"/>
    <mergeCell ref="B943:E943"/>
    <mergeCell ref="B944:E944"/>
    <mergeCell ref="B934:E934"/>
    <mergeCell ref="A935:B935"/>
    <mergeCell ref="E935:F935"/>
    <mergeCell ref="A936:G936"/>
    <mergeCell ref="B937:E937"/>
    <mergeCell ref="B938:E938"/>
    <mergeCell ref="B929:E929"/>
    <mergeCell ref="B930:E930"/>
    <mergeCell ref="B931:E931"/>
    <mergeCell ref="B932:E932"/>
    <mergeCell ref="A933:F933"/>
    <mergeCell ref="B925:E925"/>
    <mergeCell ref="B926:E926"/>
    <mergeCell ref="B927:E927"/>
    <mergeCell ref="B928:E928"/>
    <mergeCell ref="B951:E951"/>
    <mergeCell ref="B952:E952"/>
    <mergeCell ref="B919:E919"/>
    <mergeCell ref="B920:E920"/>
    <mergeCell ref="B921:E921"/>
    <mergeCell ref="B922:E922"/>
    <mergeCell ref="B923:E923"/>
    <mergeCell ref="B924:E924"/>
    <mergeCell ref="A914:F914"/>
    <mergeCell ref="B915:E915"/>
    <mergeCell ref="A916:B916"/>
    <mergeCell ref="E916:F916"/>
    <mergeCell ref="A917:G917"/>
    <mergeCell ref="B918:E918"/>
    <mergeCell ref="B908:E908"/>
    <mergeCell ref="B909:E909"/>
    <mergeCell ref="B910:E910"/>
    <mergeCell ref="B911:E911"/>
    <mergeCell ref="B912:E912"/>
    <mergeCell ref="B913:E913"/>
    <mergeCell ref="B902:E902"/>
    <mergeCell ref="B903:E903"/>
    <mergeCell ref="B904:E904"/>
    <mergeCell ref="B905:E905"/>
    <mergeCell ref="B906:E906"/>
    <mergeCell ref="B907:E907"/>
    <mergeCell ref="B896:E896"/>
    <mergeCell ref="B897:E897"/>
    <mergeCell ref="B898:E898"/>
    <mergeCell ref="B899:E899"/>
    <mergeCell ref="B900:E900"/>
    <mergeCell ref="B901:E901"/>
    <mergeCell ref="B891:E891"/>
    <mergeCell ref="A892:F892"/>
    <mergeCell ref="B893:E893"/>
    <mergeCell ref="A894:B894"/>
    <mergeCell ref="E894:F894"/>
    <mergeCell ref="A895:G895"/>
    <mergeCell ref="B885:E885"/>
    <mergeCell ref="B886:E886"/>
    <mergeCell ref="B887:E887"/>
    <mergeCell ref="B888:E888"/>
    <mergeCell ref="B889:E889"/>
    <mergeCell ref="B890:E890"/>
    <mergeCell ref="B879:E879"/>
    <mergeCell ref="B880:E880"/>
    <mergeCell ref="B881:E881"/>
    <mergeCell ref="B882:E882"/>
    <mergeCell ref="B883:E883"/>
    <mergeCell ref="B884:E884"/>
    <mergeCell ref="B873:E873"/>
    <mergeCell ref="B874:E874"/>
    <mergeCell ref="B875:E875"/>
    <mergeCell ref="B876:E876"/>
    <mergeCell ref="B877:E877"/>
    <mergeCell ref="B878:E878"/>
    <mergeCell ref="B867:E867"/>
    <mergeCell ref="B868:E868"/>
    <mergeCell ref="B869:E869"/>
    <mergeCell ref="B870:E870"/>
    <mergeCell ref="B871:E871"/>
    <mergeCell ref="B872:E872"/>
    <mergeCell ref="B861:E861"/>
    <mergeCell ref="B862:E862"/>
    <mergeCell ref="B863:E863"/>
    <mergeCell ref="B864:E864"/>
    <mergeCell ref="B865:E865"/>
    <mergeCell ref="B866:E866"/>
    <mergeCell ref="A855:F855"/>
    <mergeCell ref="B856:E856"/>
    <mergeCell ref="A857:B857"/>
    <mergeCell ref="E857:F857"/>
    <mergeCell ref="B859:E859"/>
    <mergeCell ref="B860:E860"/>
    <mergeCell ref="B850:E850"/>
    <mergeCell ref="B851:E851"/>
    <mergeCell ref="B852:E852"/>
    <mergeCell ref="B853:E853"/>
    <mergeCell ref="B854:E854"/>
    <mergeCell ref="A858:G858"/>
    <mergeCell ref="B843:E843"/>
    <mergeCell ref="B844:E844"/>
    <mergeCell ref="B845:E845"/>
    <mergeCell ref="B846:E846"/>
    <mergeCell ref="B847:E847"/>
    <mergeCell ref="B848:E848"/>
    <mergeCell ref="B837:E837"/>
    <mergeCell ref="B838:E838"/>
    <mergeCell ref="B839:E839"/>
    <mergeCell ref="B840:E840"/>
    <mergeCell ref="B841:E841"/>
    <mergeCell ref="B842:E842"/>
    <mergeCell ref="B831:E831"/>
    <mergeCell ref="B832:E832"/>
    <mergeCell ref="B833:E833"/>
    <mergeCell ref="B834:E834"/>
    <mergeCell ref="B835:E835"/>
    <mergeCell ref="B836:E836"/>
    <mergeCell ref="A826:B826"/>
    <mergeCell ref="E826:F826"/>
    <mergeCell ref="A827:G827"/>
    <mergeCell ref="B828:E828"/>
    <mergeCell ref="B829:E829"/>
    <mergeCell ref="B830:E830"/>
    <mergeCell ref="B821:E821"/>
    <mergeCell ref="A822:F822"/>
    <mergeCell ref="B823:E823"/>
    <mergeCell ref="B825:E825"/>
    <mergeCell ref="B849:E849"/>
    <mergeCell ref="B815:E815"/>
    <mergeCell ref="B816:E816"/>
    <mergeCell ref="B817:E817"/>
    <mergeCell ref="B818:E818"/>
    <mergeCell ref="B819:E819"/>
    <mergeCell ref="B820:E820"/>
    <mergeCell ref="B809:E809"/>
    <mergeCell ref="B810:E810"/>
    <mergeCell ref="B811:E811"/>
    <mergeCell ref="B812:E812"/>
    <mergeCell ref="B813:E813"/>
    <mergeCell ref="B814:E814"/>
    <mergeCell ref="D804:E804"/>
    <mergeCell ref="B805:E805"/>
    <mergeCell ref="A806:B806"/>
    <mergeCell ref="E806:F806"/>
    <mergeCell ref="A807:G807"/>
    <mergeCell ref="B808:E808"/>
    <mergeCell ref="D798:E798"/>
    <mergeCell ref="D799:E799"/>
    <mergeCell ref="D800:E800"/>
    <mergeCell ref="D801:E801"/>
    <mergeCell ref="D802:E802"/>
    <mergeCell ref="D803:E803"/>
    <mergeCell ref="D792:E792"/>
    <mergeCell ref="D793:E793"/>
    <mergeCell ref="D794:E794"/>
    <mergeCell ref="D795:E795"/>
    <mergeCell ref="D796:E796"/>
    <mergeCell ref="D797:E797"/>
    <mergeCell ref="A786:F786"/>
    <mergeCell ref="B787:E787"/>
    <mergeCell ref="E788:F788"/>
    <mergeCell ref="A789:G789"/>
    <mergeCell ref="D790:E790"/>
    <mergeCell ref="D791:E791"/>
    <mergeCell ref="D780:E780"/>
    <mergeCell ref="D781:E781"/>
    <mergeCell ref="D782:E782"/>
    <mergeCell ref="D783:E783"/>
    <mergeCell ref="D784:E784"/>
    <mergeCell ref="D785:E785"/>
    <mergeCell ref="D774:E774"/>
    <mergeCell ref="D775:E775"/>
    <mergeCell ref="D776:E776"/>
    <mergeCell ref="D777:E777"/>
    <mergeCell ref="D778:E778"/>
    <mergeCell ref="D779:E779"/>
    <mergeCell ref="D768:E768"/>
    <mergeCell ref="D769:E769"/>
    <mergeCell ref="D770:E770"/>
    <mergeCell ref="D771:E771"/>
    <mergeCell ref="D772:E772"/>
    <mergeCell ref="D773:E773"/>
    <mergeCell ref="D761:E761"/>
    <mergeCell ref="D762:E762"/>
    <mergeCell ref="D763:E763"/>
    <mergeCell ref="D765:E765"/>
    <mergeCell ref="D766:E766"/>
    <mergeCell ref="D767:E767"/>
    <mergeCell ref="D755:E755"/>
    <mergeCell ref="D756:E756"/>
    <mergeCell ref="D757:E757"/>
    <mergeCell ref="D758:E758"/>
    <mergeCell ref="D759:E759"/>
    <mergeCell ref="D760:E760"/>
    <mergeCell ref="D749:E749"/>
    <mergeCell ref="D750:E750"/>
    <mergeCell ref="D751:E751"/>
    <mergeCell ref="D752:E752"/>
    <mergeCell ref="D753:E753"/>
    <mergeCell ref="D754:E754"/>
    <mergeCell ref="D743:E743"/>
    <mergeCell ref="D744:E744"/>
    <mergeCell ref="D745:E745"/>
    <mergeCell ref="D746:E746"/>
    <mergeCell ref="D747:E747"/>
    <mergeCell ref="D748:E748"/>
    <mergeCell ref="B737:E737"/>
    <mergeCell ref="B738:E738"/>
    <mergeCell ref="E739:F739"/>
    <mergeCell ref="A740:G740"/>
    <mergeCell ref="D741:E741"/>
    <mergeCell ref="D742:E742"/>
    <mergeCell ref="B731:E731"/>
    <mergeCell ref="B732:E732"/>
    <mergeCell ref="B733:E733"/>
    <mergeCell ref="B734:E734"/>
    <mergeCell ref="B735:E735"/>
    <mergeCell ref="B736:E736"/>
    <mergeCell ref="B708:E708"/>
    <mergeCell ref="B709:E709"/>
    <mergeCell ref="B710:E710"/>
    <mergeCell ref="B702:E702"/>
    <mergeCell ref="F702:G702"/>
    <mergeCell ref="B703:E703"/>
    <mergeCell ref="F703:G703"/>
    <mergeCell ref="B704:E704"/>
    <mergeCell ref="F704:G704"/>
    <mergeCell ref="B727:E727"/>
    <mergeCell ref="F727:G727"/>
    <mergeCell ref="B728:E728"/>
    <mergeCell ref="F728:G728"/>
    <mergeCell ref="B729:E729"/>
    <mergeCell ref="B730:E730"/>
    <mergeCell ref="B722:E722"/>
    <mergeCell ref="B723:E723"/>
    <mergeCell ref="B724:E724"/>
    <mergeCell ref="B725:E725"/>
    <mergeCell ref="B726:E726"/>
    <mergeCell ref="F726:G726"/>
    <mergeCell ref="A717:B717"/>
    <mergeCell ref="E717:F717"/>
    <mergeCell ref="A718:G718"/>
    <mergeCell ref="B719:E719"/>
    <mergeCell ref="B720:E720"/>
    <mergeCell ref="B721:E721"/>
    <mergeCell ref="B716:E716"/>
    <mergeCell ref="B705:E705"/>
    <mergeCell ref="B713:E713"/>
    <mergeCell ref="B623:E623"/>
    <mergeCell ref="B638:E638"/>
    <mergeCell ref="B637:E637"/>
    <mergeCell ref="B636:E636"/>
    <mergeCell ref="B634:E634"/>
    <mergeCell ref="B633:E633"/>
    <mergeCell ref="B632:E632"/>
    <mergeCell ref="B631:E631"/>
    <mergeCell ref="B630:E630"/>
    <mergeCell ref="B629:E629"/>
    <mergeCell ref="B628:E628"/>
    <mergeCell ref="B627:E627"/>
    <mergeCell ref="B669:E669"/>
    <mergeCell ref="B670:E670"/>
    <mergeCell ref="B671:E671"/>
    <mergeCell ref="B672:E672"/>
    <mergeCell ref="B673:E673"/>
    <mergeCell ref="B663:E663"/>
    <mergeCell ref="B664:E664"/>
    <mergeCell ref="B665:E665"/>
    <mergeCell ref="B666:E666"/>
    <mergeCell ref="B667:E667"/>
    <mergeCell ref="B668:E668"/>
    <mergeCell ref="B657:E657"/>
    <mergeCell ref="B658:E658"/>
    <mergeCell ref="B659:E659"/>
    <mergeCell ref="B660:E660"/>
    <mergeCell ref="B661:E661"/>
    <mergeCell ref="B662:E662"/>
    <mergeCell ref="B640:E640"/>
    <mergeCell ref="B639:E639"/>
    <mergeCell ref="A647:B647"/>
    <mergeCell ref="B610:E610"/>
    <mergeCell ref="B611:E611"/>
    <mergeCell ref="B612:E612"/>
    <mergeCell ref="B613:E613"/>
    <mergeCell ref="B614:E614"/>
    <mergeCell ref="B615:E615"/>
    <mergeCell ref="A622:G622"/>
    <mergeCell ref="B604:E604"/>
    <mergeCell ref="B605:E605"/>
    <mergeCell ref="B606:E606"/>
    <mergeCell ref="B607:E607"/>
    <mergeCell ref="B608:E608"/>
    <mergeCell ref="B609:E609"/>
    <mergeCell ref="B598:E598"/>
    <mergeCell ref="B599:E599"/>
    <mergeCell ref="B600:E600"/>
    <mergeCell ref="B601:E601"/>
    <mergeCell ref="B602:E602"/>
    <mergeCell ref="B603:E603"/>
    <mergeCell ref="B616:E616"/>
    <mergeCell ref="B617:E617"/>
    <mergeCell ref="B618:E618"/>
    <mergeCell ref="A619:F619"/>
    <mergeCell ref="B620:E620"/>
    <mergeCell ref="A621:B621"/>
    <mergeCell ref="E621:F621"/>
    <mergeCell ref="B592:E592"/>
    <mergeCell ref="B593:E593"/>
    <mergeCell ref="B594:E594"/>
    <mergeCell ref="B595:E595"/>
    <mergeCell ref="B596:E596"/>
    <mergeCell ref="B597:E597"/>
    <mergeCell ref="A587:F587"/>
    <mergeCell ref="B588:E588"/>
    <mergeCell ref="A589:B589"/>
    <mergeCell ref="E589:F589"/>
    <mergeCell ref="A590:G590"/>
    <mergeCell ref="B591:E591"/>
    <mergeCell ref="B577:E577"/>
    <mergeCell ref="B578:E578"/>
    <mergeCell ref="B579:E579"/>
    <mergeCell ref="B581:E581"/>
    <mergeCell ref="B582:E582"/>
    <mergeCell ref="B585:E585"/>
    <mergeCell ref="A586:F586"/>
    <mergeCell ref="B584:E584"/>
    <mergeCell ref="B583:E583"/>
    <mergeCell ref="B580:E580"/>
    <mergeCell ref="B571:E571"/>
    <mergeCell ref="B572:E572"/>
    <mergeCell ref="B573:E573"/>
    <mergeCell ref="B574:E574"/>
    <mergeCell ref="B575:E575"/>
    <mergeCell ref="B576:E576"/>
    <mergeCell ref="B565:E565"/>
    <mergeCell ref="B566:E566"/>
    <mergeCell ref="B567:E567"/>
    <mergeCell ref="B568:E568"/>
    <mergeCell ref="B569:E569"/>
    <mergeCell ref="B570:E570"/>
    <mergeCell ref="A560:B560"/>
    <mergeCell ref="E560:F560"/>
    <mergeCell ref="A561:G561"/>
    <mergeCell ref="B562:E562"/>
    <mergeCell ref="B563:E563"/>
    <mergeCell ref="B564:E564"/>
    <mergeCell ref="A558:F558"/>
    <mergeCell ref="B559:E559"/>
    <mergeCell ref="B548:E548"/>
    <mergeCell ref="B549:F549"/>
    <mergeCell ref="B550:F550"/>
    <mergeCell ref="B551:F551"/>
    <mergeCell ref="B552:F552"/>
    <mergeCell ref="B553:E553"/>
    <mergeCell ref="B542:E542"/>
    <mergeCell ref="B543:E543"/>
    <mergeCell ref="B544:E544"/>
    <mergeCell ref="B545:E545"/>
    <mergeCell ref="B546:E546"/>
    <mergeCell ref="B547:E547"/>
    <mergeCell ref="A554:F554"/>
    <mergeCell ref="A555:F555"/>
    <mergeCell ref="A556:F556"/>
    <mergeCell ref="A557:F557"/>
    <mergeCell ref="B536:E536"/>
    <mergeCell ref="B537:E537"/>
    <mergeCell ref="B538:E538"/>
    <mergeCell ref="B539:E539"/>
    <mergeCell ref="B540:E540"/>
    <mergeCell ref="B541:E541"/>
    <mergeCell ref="A531:B531"/>
    <mergeCell ref="E531:F531"/>
    <mergeCell ref="A532:G532"/>
    <mergeCell ref="B533:E533"/>
    <mergeCell ref="B534:E534"/>
    <mergeCell ref="B535:E535"/>
    <mergeCell ref="B525:F525"/>
    <mergeCell ref="B526:E526"/>
    <mergeCell ref="B527:E527"/>
    <mergeCell ref="B528:E528"/>
    <mergeCell ref="A529:F529"/>
    <mergeCell ref="B530:E530"/>
    <mergeCell ref="B519:E519"/>
    <mergeCell ref="B520:E520"/>
    <mergeCell ref="B521:E521"/>
    <mergeCell ref="B522:E522"/>
    <mergeCell ref="B523:E523"/>
    <mergeCell ref="B524:F524"/>
    <mergeCell ref="B513:E513"/>
    <mergeCell ref="B514:E514"/>
    <mergeCell ref="B515:E515"/>
    <mergeCell ref="B516:E516"/>
    <mergeCell ref="B517:E517"/>
    <mergeCell ref="B518:E518"/>
    <mergeCell ref="B507:E507"/>
    <mergeCell ref="E508:F508"/>
    <mergeCell ref="A509:G509"/>
    <mergeCell ref="B510:E510"/>
    <mergeCell ref="B511:E511"/>
    <mergeCell ref="B512:E512"/>
    <mergeCell ref="B501:E501"/>
    <mergeCell ref="A502:F502"/>
    <mergeCell ref="B503:E503"/>
    <mergeCell ref="B504:E504"/>
    <mergeCell ref="B505:E505"/>
    <mergeCell ref="A506:F506"/>
    <mergeCell ref="B495:E495"/>
    <mergeCell ref="B496:E496"/>
    <mergeCell ref="B497:E497"/>
    <mergeCell ref="B498:E498"/>
    <mergeCell ref="B499:E499"/>
    <mergeCell ref="B500:E500"/>
    <mergeCell ref="B489:E489"/>
    <mergeCell ref="B490:E490"/>
    <mergeCell ref="B491:E491"/>
    <mergeCell ref="B492:E492"/>
    <mergeCell ref="B493:E493"/>
    <mergeCell ref="B494:E494"/>
    <mergeCell ref="B483:E483"/>
    <mergeCell ref="B484:E484"/>
    <mergeCell ref="B485:E485"/>
    <mergeCell ref="B486:E486"/>
    <mergeCell ref="B487:E487"/>
    <mergeCell ref="B488:E488"/>
    <mergeCell ref="B477:E477"/>
    <mergeCell ref="B478:E478"/>
    <mergeCell ref="B479:E479"/>
    <mergeCell ref="B480:E480"/>
    <mergeCell ref="B481:E481"/>
    <mergeCell ref="B482:E482"/>
    <mergeCell ref="B472:E472"/>
    <mergeCell ref="A473:F473"/>
    <mergeCell ref="B474:E474"/>
    <mergeCell ref="A475:B475"/>
    <mergeCell ref="E475:F475"/>
    <mergeCell ref="A476:G476"/>
    <mergeCell ref="B467:E467"/>
    <mergeCell ref="F467:G467"/>
    <mergeCell ref="B468:E468"/>
    <mergeCell ref="B469:E469"/>
    <mergeCell ref="B470:E470"/>
    <mergeCell ref="B471:E471"/>
    <mergeCell ref="B464:E464"/>
    <mergeCell ref="F464:G464"/>
    <mergeCell ref="B465:E465"/>
    <mergeCell ref="F465:G465"/>
    <mergeCell ref="B466:E466"/>
    <mergeCell ref="F466:G466"/>
    <mergeCell ref="B459:E459"/>
    <mergeCell ref="B460:E460"/>
    <mergeCell ref="B461:E461"/>
    <mergeCell ref="B462:E462"/>
    <mergeCell ref="B463:E463"/>
    <mergeCell ref="F463:G463"/>
    <mergeCell ref="B454:E454"/>
    <mergeCell ref="B455:E455"/>
    <mergeCell ref="B456:E456"/>
    <mergeCell ref="B457:E457"/>
    <mergeCell ref="B458:E458"/>
    <mergeCell ref="B448:E448"/>
    <mergeCell ref="B449:E449"/>
    <mergeCell ref="B450:E450"/>
    <mergeCell ref="B451:E451"/>
    <mergeCell ref="B452:E452"/>
    <mergeCell ref="B453:E453"/>
    <mergeCell ref="B442:E442"/>
    <mergeCell ref="B443:E443"/>
    <mergeCell ref="B444:E444"/>
    <mergeCell ref="B445:E445"/>
    <mergeCell ref="B446:E446"/>
    <mergeCell ref="B447:E447"/>
    <mergeCell ref="B437:E437"/>
    <mergeCell ref="B438:E438"/>
    <mergeCell ref="B439:E439"/>
    <mergeCell ref="B440:E440"/>
    <mergeCell ref="B441:E441"/>
    <mergeCell ref="B430:E430"/>
    <mergeCell ref="B431:E431"/>
    <mergeCell ref="B432:E432"/>
    <mergeCell ref="B433:E433"/>
    <mergeCell ref="B434:E434"/>
    <mergeCell ref="B435:E435"/>
    <mergeCell ref="B424:E424"/>
    <mergeCell ref="B425:E425"/>
    <mergeCell ref="B426:E426"/>
    <mergeCell ref="B427:E427"/>
    <mergeCell ref="B428:E428"/>
    <mergeCell ref="B429:E429"/>
    <mergeCell ref="B419:E419"/>
    <mergeCell ref="A420:F420"/>
    <mergeCell ref="B421:E421"/>
    <mergeCell ref="A422:B422"/>
    <mergeCell ref="E422:F422"/>
    <mergeCell ref="A423:G423"/>
    <mergeCell ref="B415:E415"/>
    <mergeCell ref="B416:E416"/>
    <mergeCell ref="B417:E417"/>
    <mergeCell ref="B418:E418"/>
    <mergeCell ref="A411:C411"/>
    <mergeCell ref="D411:G411"/>
    <mergeCell ref="A412:C412"/>
    <mergeCell ref="D412:G412"/>
    <mergeCell ref="B413:E413"/>
    <mergeCell ref="B414:E414"/>
    <mergeCell ref="B436:E436"/>
    <mergeCell ref="A408:C408"/>
    <mergeCell ref="D408:G408"/>
    <mergeCell ref="A409:C409"/>
    <mergeCell ref="D409:G409"/>
    <mergeCell ref="A410:C410"/>
    <mergeCell ref="D410:G410"/>
    <mergeCell ref="B402:E402"/>
    <mergeCell ref="B403:E403"/>
    <mergeCell ref="B404:E404"/>
    <mergeCell ref="A405:E405"/>
    <mergeCell ref="A406:E406"/>
    <mergeCell ref="A407:E407"/>
    <mergeCell ref="B396:E396"/>
    <mergeCell ref="B397:E397"/>
    <mergeCell ref="B398:E398"/>
    <mergeCell ref="B399:E399"/>
    <mergeCell ref="B400:E400"/>
    <mergeCell ref="B401:E401"/>
    <mergeCell ref="B391:E391"/>
    <mergeCell ref="B392:E392"/>
    <mergeCell ref="B393:E393"/>
    <mergeCell ref="B394:E394"/>
    <mergeCell ref="B395:E395"/>
    <mergeCell ref="A384:G384"/>
    <mergeCell ref="B385:E385"/>
    <mergeCell ref="B386:E386"/>
    <mergeCell ref="B387:E387"/>
    <mergeCell ref="B388:E388"/>
    <mergeCell ref="B389:E389"/>
    <mergeCell ref="B379:E379"/>
    <mergeCell ref="B380:E380"/>
    <mergeCell ref="A381:F381"/>
    <mergeCell ref="B382:E382"/>
    <mergeCell ref="A383:B383"/>
    <mergeCell ref="E383:F383"/>
    <mergeCell ref="B375:E375"/>
    <mergeCell ref="B376:E376"/>
    <mergeCell ref="B377:E377"/>
    <mergeCell ref="B378:E378"/>
    <mergeCell ref="B367:E367"/>
    <mergeCell ref="B368:E368"/>
    <mergeCell ref="B369:E369"/>
    <mergeCell ref="B370:E370"/>
    <mergeCell ref="B371:E371"/>
    <mergeCell ref="B372:E372"/>
    <mergeCell ref="B361:E361"/>
    <mergeCell ref="B362:E362"/>
    <mergeCell ref="A363:F363"/>
    <mergeCell ref="B364:E364"/>
    <mergeCell ref="E365:F365"/>
    <mergeCell ref="A366:G366"/>
    <mergeCell ref="B390:E390"/>
    <mergeCell ref="B358:E358"/>
    <mergeCell ref="B359:E359"/>
    <mergeCell ref="B360:E360"/>
    <mergeCell ref="B351:E351"/>
    <mergeCell ref="B352:E352"/>
    <mergeCell ref="B353:E353"/>
    <mergeCell ref="B354:E354"/>
    <mergeCell ref="B355:E355"/>
    <mergeCell ref="B356:E356"/>
    <mergeCell ref="B345:E345"/>
    <mergeCell ref="B346:E346"/>
    <mergeCell ref="B347:E347"/>
    <mergeCell ref="B348:E348"/>
    <mergeCell ref="B349:E349"/>
    <mergeCell ref="B350:E350"/>
    <mergeCell ref="B373:E373"/>
    <mergeCell ref="B374:E374"/>
    <mergeCell ref="B341:E341"/>
    <mergeCell ref="B342:E342"/>
    <mergeCell ref="B343:E343"/>
    <mergeCell ref="B344:E344"/>
    <mergeCell ref="B333:E333"/>
    <mergeCell ref="B334:E334"/>
    <mergeCell ref="B335:E335"/>
    <mergeCell ref="B336:E336"/>
    <mergeCell ref="B337:E337"/>
    <mergeCell ref="B338:E338"/>
    <mergeCell ref="B327:E327"/>
    <mergeCell ref="B328:E328"/>
    <mergeCell ref="B329:E329"/>
    <mergeCell ref="B330:E330"/>
    <mergeCell ref="B331:E331"/>
    <mergeCell ref="B332:E332"/>
    <mergeCell ref="B357:E357"/>
    <mergeCell ref="A323:F323"/>
    <mergeCell ref="B324:E324"/>
    <mergeCell ref="A325:B325"/>
    <mergeCell ref="E325:F325"/>
    <mergeCell ref="A326:G326"/>
    <mergeCell ref="B318:E318"/>
    <mergeCell ref="B319:E319"/>
    <mergeCell ref="B320:E320"/>
    <mergeCell ref="B321:E321"/>
    <mergeCell ref="B312:E312"/>
    <mergeCell ref="B313:E313"/>
    <mergeCell ref="B314:E314"/>
    <mergeCell ref="B315:E315"/>
    <mergeCell ref="B316:E316"/>
    <mergeCell ref="B317:E317"/>
    <mergeCell ref="B339:E339"/>
    <mergeCell ref="B340:E340"/>
    <mergeCell ref="B308:E308"/>
    <mergeCell ref="B309:E309"/>
    <mergeCell ref="B310:E310"/>
    <mergeCell ref="B311:E311"/>
    <mergeCell ref="B300:E300"/>
    <mergeCell ref="B301:E301"/>
    <mergeCell ref="B302:E302"/>
    <mergeCell ref="B303:E303"/>
    <mergeCell ref="B304:E304"/>
    <mergeCell ref="B305:E305"/>
    <mergeCell ref="B294:E294"/>
    <mergeCell ref="B295:E295"/>
    <mergeCell ref="B296:E296"/>
    <mergeCell ref="B297:E297"/>
    <mergeCell ref="B298:E298"/>
    <mergeCell ref="B299:E299"/>
    <mergeCell ref="B322:E322"/>
    <mergeCell ref="B291:E291"/>
    <mergeCell ref="B292:E292"/>
    <mergeCell ref="B293:E293"/>
    <mergeCell ref="B282:E282"/>
    <mergeCell ref="B283:E283"/>
    <mergeCell ref="B284:E284"/>
    <mergeCell ref="B285:E285"/>
    <mergeCell ref="B286:E286"/>
    <mergeCell ref="B287:E287"/>
    <mergeCell ref="B276:E276"/>
    <mergeCell ref="B277:E277"/>
    <mergeCell ref="A278:F278"/>
    <mergeCell ref="B279:E279"/>
    <mergeCell ref="E280:F280"/>
    <mergeCell ref="A281:G281"/>
    <mergeCell ref="B306:E306"/>
    <mergeCell ref="B307:E307"/>
    <mergeCell ref="B273:E273"/>
    <mergeCell ref="B274:E274"/>
    <mergeCell ref="B275:E275"/>
    <mergeCell ref="B268:E268"/>
    <mergeCell ref="B269:E269"/>
    <mergeCell ref="B270:E270"/>
    <mergeCell ref="B271:E271"/>
    <mergeCell ref="B272:E272"/>
    <mergeCell ref="B262:E262"/>
    <mergeCell ref="B263:E263"/>
    <mergeCell ref="B264:E264"/>
    <mergeCell ref="B265:E265"/>
    <mergeCell ref="B266:E266"/>
    <mergeCell ref="B267:E267"/>
    <mergeCell ref="B288:E288"/>
    <mergeCell ref="B289:E289"/>
    <mergeCell ref="B290:E290"/>
    <mergeCell ref="B256:E256"/>
    <mergeCell ref="B257:E257"/>
    <mergeCell ref="B258:E258"/>
    <mergeCell ref="B259:E259"/>
    <mergeCell ref="B260:E260"/>
    <mergeCell ref="B261:E261"/>
    <mergeCell ref="B250:E250"/>
    <mergeCell ref="B251:E251"/>
    <mergeCell ref="B252:E252"/>
    <mergeCell ref="B253:E253"/>
    <mergeCell ref="B254:E254"/>
    <mergeCell ref="B255:E255"/>
    <mergeCell ref="B244:E244"/>
    <mergeCell ref="B245:E245"/>
    <mergeCell ref="B246:E246"/>
    <mergeCell ref="B247:E247"/>
    <mergeCell ref="B248:E248"/>
    <mergeCell ref="B249:E249"/>
    <mergeCell ref="B238:E238"/>
    <mergeCell ref="B239:E239"/>
    <mergeCell ref="B240:E240"/>
    <mergeCell ref="B241:E241"/>
    <mergeCell ref="B242:E242"/>
    <mergeCell ref="B243:E243"/>
    <mergeCell ref="B233:E233"/>
    <mergeCell ref="A234:B234"/>
    <mergeCell ref="E234:F234"/>
    <mergeCell ref="A235:G235"/>
    <mergeCell ref="B236:E236"/>
    <mergeCell ref="B237:E237"/>
    <mergeCell ref="B228:E228"/>
    <mergeCell ref="B229:E229"/>
    <mergeCell ref="B230:E230"/>
    <mergeCell ref="B231:E231"/>
    <mergeCell ref="A232:F232"/>
    <mergeCell ref="B223:E223"/>
    <mergeCell ref="B224:E224"/>
    <mergeCell ref="B225:E225"/>
    <mergeCell ref="B226:E226"/>
    <mergeCell ref="B227:E227"/>
    <mergeCell ref="B217:E217"/>
    <mergeCell ref="B218:E218"/>
    <mergeCell ref="B219:E219"/>
    <mergeCell ref="B220:E220"/>
    <mergeCell ref="B221:E221"/>
    <mergeCell ref="B222:E222"/>
    <mergeCell ref="B211:E211"/>
    <mergeCell ref="B212:E212"/>
    <mergeCell ref="B213:E213"/>
    <mergeCell ref="B214:E214"/>
    <mergeCell ref="B215:E215"/>
    <mergeCell ref="B216:E216"/>
    <mergeCell ref="B205:E205"/>
    <mergeCell ref="B206:E206"/>
    <mergeCell ref="B207:E207"/>
    <mergeCell ref="B208:E208"/>
    <mergeCell ref="B209:E209"/>
    <mergeCell ref="B210:E210"/>
    <mergeCell ref="B203:E203"/>
    <mergeCell ref="B204:E204"/>
    <mergeCell ref="B198:E198"/>
    <mergeCell ref="B199:E199"/>
    <mergeCell ref="B200:E200"/>
    <mergeCell ref="B201:E201"/>
    <mergeCell ref="B202:E202"/>
    <mergeCell ref="B193:E193"/>
    <mergeCell ref="B194:E194"/>
    <mergeCell ref="B195:E195"/>
    <mergeCell ref="B196:E196"/>
    <mergeCell ref="B197:E197"/>
    <mergeCell ref="B191:E191"/>
    <mergeCell ref="B192:E192"/>
    <mergeCell ref="B185:E185"/>
    <mergeCell ref="B186:E186"/>
    <mergeCell ref="B187:E187"/>
    <mergeCell ref="B188:E188"/>
    <mergeCell ref="B189:E189"/>
    <mergeCell ref="B190:E190"/>
    <mergeCell ref="B183:E183"/>
    <mergeCell ref="B184:E184"/>
    <mergeCell ref="B178:E178"/>
    <mergeCell ref="B179:E179"/>
    <mergeCell ref="B180:E180"/>
    <mergeCell ref="B181:E181"/>
    <mergeCell ref="B182:E182"/>
    <mergeCell ref="A173:B173"/>
    <mergeCell ref="E173:F173"/>
    <mergeCell ref="A174:G174"/>
    <mergeCell ref="B175:E175"/>
    <mergeCell ref="B176:E176"/>
    <mergeCell ref="B177:E177"/>
    <mergeCell ref="A162:G162"/>
    <mergeCell ref="A163:G163"/>
    <mergeCell ref="A164:G164"/>
    <mergeCell ref="A165:G165"/>
    <mergeCell ref="A170:A171"/>
    <mergeCell ref="B170:E171"/>
    <mergeCell ref="F170:F171"/>
    <mergeCell ref="G170:G171"/>
    <mergeCell ref="A172:G172"/>
    <mergeCell ref="A168:F168"/>
    <mergeCell ref="A169:G169"/>
    <mergeCell ref="A166:G166"/>
    <mergeCell ref="B134:C134"/>
    <mergeCell ref="D134:E134"/>
    <mergeCell ref="F134:G134"/>
    <mergeCell ref="B135:C135"/>
    <mergeCell ref="D135:E135"/>
    <mergeCell ref="F135:G135"/>
    <mergeCell ref="A161:G161"/>
    <mergeCell ref="A167:F167"/>
    <mergeCell ref="A145:G145"/>
    <mergeCell ref="A151:G151"/>
    <mergeCell ref="E155:G155"/>
    <mergeCell ref="E160:G160"/>
    <mergeCell ref="E157:G159"/>
    <mergeCell ref="E152:G154"/>
    <mergeCell ref="B153:C153"/>
    <mergeCell ref="B154:C154"/>
    <mergeCell ref="B155:C155"/>
    <mergeCell ref="B159:C159"/>
    <mergeCell ref="A156:G156"/>
    <mergeCell ref="A137:G137"/>
    <mergeCell ref="A112:E112"/>
    <mergeCell ref="B132:C132"/>
    <mergeCell ref="D132:E132"/>
    <mergeCell ref="F132:G132"/>
    <mergeCell ref="B133:C133"/>
    <mergeCell ref="D133:E133"/>
    <mergeCell ref="F133:G133"/>
    <mergeCell ref="B130:C130"/>
    <mergeCell ref="D130:E130"/>
    <mergeCell ref="F130:G130"/>
    <mergeCell ref="B131:C131"/>
    <mergeCell ref="D131:E131"/>
    <mergeCell ref="F131:G131"/>
    <mergeCell ref="B128:C128"/>
    <mergeCell ref="D128:E128"/>
    <mergeCell ref="F128:G128"/>
    <mergeCell ref="B129:C129"/>
    <mergeCell ref="D129:E129"/>
    <mergeCell ref="F129:G129"/>
    <mergeCell ref="B89:C89"/>
    <mergeCell ref="B125:G125"/>
    <mergeCell ref="B126:C126"/>
    <mergeCell ref="D126:E126"/>
    <mergeCell ref="F126:G126"/>
    <mergeCell ref="B127:C127"/>
    <mergeCell ref="D127:E127"/>
    <mergeCell ref="F127:G127"/>
    <mergeCell ref="A119:G119"/>
    <mergeCell ref="A120:G120"/>
    <mergeCell ref="D121:E121"/>
    <mergeCell ref="D122:E122"/>
    <mergeCell ref="D123:E123"/>
    <mergeCell ref="A124:F124"/>
    <mergeCell ref="F99:G99"/>
    <mergeCell ref="B94:C94"/>
    <mergeCell ref="D94:G94"/>
    <mergeCell ref="B95:C95"/>
    <mergeCell ref="D95:E95"/>
    <mergeCell ref="B96:C96"/>
    <mergeCell ref="D96:E96"/>
    <mergeCell ref="A113:E113"/>
    <mergeCell ref="A114:G114"/>
    <mergeCell ref="A115:G115"/>
    <mergeCell ref="A116:G116"/>
    <mergeCell ref="A117:G117"/>
    <mergeCell ref="A118:E118"/>
    <mergeCell ref="B107:G107"/>
    <mergeCell ref="A108:G108"/>
    <mergeCell ref="A109:G109"/>
    <mergeCell ref="A110:E110"/>
    <mergeCell ref="A111:E111"/>
    <mergeCell ref="B78:C78"/>
    <mergeCell ref="B104:E104"/>
    <mergeCell ref="F104:G104"/>
    <mergeCell ref="B105:C105"/>
    <mergeCell ref="D105:E105"/>
    <mergeCell ref="B106:C106"/>
    <mergeCell ref="D106:G106"/>
    <mergeCell ref="A85:A106"/>
    <mergeCell ref="B85:C85"/>
    <mergeCell ref="D85:E85"/>
    <mergeCell ref="B86:C86"/>
    <mergeCell ref="D86:E86"/>
    <mergeCell ref="D87:E87"/>
    <mergeCell ref="B100:C100"/>
    <mergeCell ref="D100:E100"/>
    <mergeCell ref="B101:C101"/>
    <mergeCell ref="D101:E101"/>
    <mergeCell ref="B102:C102"/>
    <mergeCell ref="D102:E102"/>
    <mergeCell ref="B97:C97"/>
    <mergeCell ref="D97:E97"/>
    <mergeCell ref="B98:C98"/>
    <mergeCell ref="D98:E98"/>
    <mergeCell ref="B99:E99"/>
    <mergeCell ref="B91:C91"/>
    <mergeCell ref="D91:E91"/>
    <mergeCell ref="B92:C92"/>
    <mergeCell ref="D92:E92"/>
    <mergeCell ref="B93:C93"/>
    <mergeCell ref="D93:E93"/>
    <mergeCell ref="B88:C88"/>
    <mergeCell ref="D88:E88"/>
    <mergeCell ref="B59:G59"/>
    <mergeCell ref="B53:C53"/>
    <mergeCell ref="D53:E53"/>
    <mergeCell ref="B54:C54"/>
    <mergeCell ref="D54:E54"/>
    <mergeCell ref="D55:E55"/>
    <mergeCell ref="B56:E56"/>
    <mergeCell ref="D58:G58"/>
    <mergeCell ref="B76:C76"/>
    <mergeCell ref="D76:E76"/>
    <mergeCell ref="B77:C77"/>
    <mergeCell ref="D77:E77"/>
    <mergeCell ref="B72:C72"/>
    <mergeCell ref="D72:E72"/>
    <mergeCell ref="B73:C73"/>
    <mergeCell ref="D73:E73"/>
    <mergeCell ref="B74:C74"/>
    <mergeCell ref="D74:E74"/>
    <mergeCell ref="B62:C62"/>
    <mergeCell ref="D62:E62"/>
    <mergeCell ref="D63:E63"/>
    <mergeCell ref="A8:G8"/>
    <mergeCell ref="D78:E78"/>
    <mergeCell ref="D79:E79"/>
    <mergeCell ref="B80:E80"/>
    <mergeCell ref="F80:G80"/>
    <mergeCell ref="B81:C81"/>
    <mergeCell ref="D81:E81"/>
    <mergeCell ref="B75:E75"/>
    <mergeCell ref="F75:G75"/>
    <mergeCell ref="A37:A58"/>
    <mergeCell ref="B40:C40"/>
    <mergeCell ref="D40:E40"/>
    <mergeCell ref="F56:G56"/>
    <mergeCell ref="B57:C57"/>
    <mergeCell ref="D57:E57"/>
    <mergeCell ref="B58:C58"/>
    <mergeCell ref="B69:C69"/>
    <mergeCell ref="D69:E69"/>
    <mergeCell ref="B70:C70"/>
    <mergeCell ref="D70:G70"/>
    <mergeCell ref="B71:C71"/>
    <mergeCell ref="D71:E71"/>
    <mergeCell ref="D65:E65"/>
    <mergeCell ref="B66:C66"/>
    <mergeCell ref="D66:E66"/>
    <mergeCell ref="B67:C67"/>
    <mergeCell ref="A15:G15"/>
    <mergeCell ref="A10:G10"/>
    <mergeCell ref="A11:G11"/>
    <mergeCell ref="A13:G13"/>
    <mergeCell ref="A14:G14"/>
    <mergeCell ref="B48:C48"/>
    <mergeCell ref="F6:G6"/>
    <mergeCell ref="F1:G5"/>
    <mergeCell ref="A1:A5"/>
    <mergeCell ref="B2:E2"/>
    <mergeCell ref="B4:E4"/>
    <mergeCell ref="B3:E3"/>
    <mergeCell ref="B5:E5"/>
    <mergeCell ref="B1:E1"/>
    <mergeCell ref="B6:E6"/>
    <mergeCell ref="A12:G12"/>
    <mergeCell ref="B157:C157"/>
    <mergeCell ref="B158:C158"/>
    <mergeCell ref="E23:F23"/>
    <mergeCell ref="B47:C47"/>
    <mergeCell ref="D47:E47"/>
    <mergeCell ref="D42:E42"/>
    <mergeCell ref="B43:C43"/>
    <mergeCell ref="D43:E43"/>
    <mergeCell ref="D44:E44"/>
    <mergeCell ref="B45:C45"/>
    <mergeCell ref="D45:E45"/>
    <mergeCell ref="B46:C46"/>
    <mergeCell ref="D46:G46"/>
    <mergeCell ref="B41:C41"/>
    <mergeCell ref="D41:E41"/>
    <mergeCell ref="B42:C42"/>
    <mergeCell ref="B35:G35"/>
    <mergeCell ref="D141:E141"/>
    <mergeCell ref="A146:G146"/>
    <mergeCell ref="D142:E142"/>
    <mergeCell ref="D143:E143"/>
    <mergeCell ref="A9:G9"/>
    <mergeCell ref="A147:F147"/>
    <mergeCell ref="A148:G148"/>
    <mergeCell ref="A149:G149"/>
    <mergeCell ref="D48:E48"/>
    <mergeCell ref="B49:C49"/>
    <mergeCell ref="D49:E49"/>
    <mergeCell ref="B44:C44"/>
    <mergeCell ref="B24:D24"/>
    <mergeCell ref="E24:F24"/>
    <mergeCell ref="B25:G25"/>
    <mergeCell ref="B32:G32"/>
    <mergeCell ref="B33:G33"/>
    <mergeCell ref="B34:G34"/>
    <mergeCell ref="B21:D21"/>
    <mergeCell ref="D144:E144"/>
    <mergeCell ref="F141:G141"/>
    <mergeCell ref="F142:G142"/>
    <mergeCell ref="F143:G143"/>
    <mergeCell ref="F144:G144"/>
    <mergeCell ref="B139:G139"/>
    <mergeCell ref="B140:G140"/>
    <mergeCell ref="B141:C141"/>
    <mergeCell ref="B142:C142"/>
    <mergeCell ref="B143:C143"/>
    <mergeCell ref="F113:G113"/>
    <mergeCell ref="F118:G118"/>
    <mergeCell ref="B83:G83"/>
    <mergeCell ref="B84:G84"/>
    <mergeCell ref="D103:E103"/>
    <mergeCell ref="D67:E67"/>
    <mergeCell ref="B68:C68"/>
    <mergeCell ref="D68:E68"/>
    <mergeCell ref="B16:E16"/>
    <mergeCell ref="B144:C144"/>
    <mergeCell ref="B17:G17"/>
    <mergeCell ref="B18:G18"/>
    <mergeCell ref="B19:G19"/>
    <mergeCell ref="B20:D20"/>
    <mergeCell ref="E20:F20"/>
    <mergeCell ref="A138:G138"/>
    <mergeCell ref="E21:F21"/>
    <mergeCell ref="B22:D22"/>
    <mergeCell ref="E22:F22"/>
    <mergeCell ref="B23:D23"/>
    <mergeCell ref="B36:G36"/>
    <mergeCell ref="B37:C37"/>
    <mergeCell ref="D37:E37"/>
    <mergeCell ref="B38:C38"/>
    <mergeCell ref="D38:E38"/>
    <mergeCell ref="D39:E39"/>
    <mergeCell ref="B50:C50"/>
    <mergeCell ref="D50:E50"/>
    <mergeCell ref="B51:E51"/>
    <mergeCell ref="F51:G51"/>
    <mergeCell ref="B52:C52"/>
    <mergeCell ref="D52:E52"/>
    <mergeCell ref="B60:G60"/>
    <mergeCell ref="A61:A82"/>
    <mergeCell ref="B61:C61"/>
    <mergeCell ref="D61:E61"/>
    <mergeCell ref="B64:C64"/>
    <mergeCell ref="D64:E64"/>
    <mergeCell ref="B65:C65"/>
    <mergeCell ref="F112:G112"/>
    <mergeCell ref="B686:E686"/>
    <mergeCell ref="A824:F824"/>
    <mergeCell ref="B1090:C1090"/>
    <mergeCell ref="B1091:C1091"/>
    <mergeCell ref="B1092:C1092"/>
    <mergeCell ref="B1093:C1093"/>
    <mergeCell ref="B1094:C1094"/>
    <mergeCell ref="B1095:C1095"/>
    <mergeCell ref="B1096:C1096"/>
    <mergeCell ref="B1097:C1097"/>
    <mergeCell ref="B1098:C1098"/>
    <mergeCell ref="B635:E635"/>
    <mergeCell ref="B651:E651"/>
    <mergeCell ref="B652:E652"/>
    <mergeCell ref="B653:E653"/>
    <mergeCell ref="B654:E654"/>
    <mergeCell ref="B655:E655"/>
    <mergeCell ref="B656:E656"/>
    <mergeCell ref="B646:E646"/>
    <mergeCell ref="A683:G683"/>
    <mergeCell ref="B684:E684"/>
    <mergeCell ref="B685:E685"/>
    <mergeCell ref="B687:E687"/>
    <mergeCell ref="B688:E688"/>
    <mergeCell ref="B678:E678"/>
    <mergeCell ref="B679:E679"/>
    <mergeCell ref="A680:E680"/>
    <mergeCell ref="B681:E681"/>
    <mergeCell ref="A715:F715"/>
    <mergeCell ref="A642:F642"/>
    <mergeCell ref="B706:E706"/>
    <mergeCell ref="B707:E707"/>
    <mergeCell ref="B1188:E1188"/>
    <mergeCell ref="B1187:E1187"/>
    <mergeCell ref="B1186:E1186"/>
    <mergeCell ref="B1185:E1185"/>
    <mergeCell ref="B1191:E1191"/>
    <mergeCell ref="B1171:E1171"/>
    <mergeCell ref="A645:F645"/>
    <mergeCell ref="A644:F644"/>
    <mergeCell ref="A641:F641"/>
    <mergeCell ref="A682:B682"/>
    <mergeCell ref="E682:F682"/>
    <mergeCell ref="B675:E675"/>
    <mergeCell ref="B676:E676"/>
    <mergeCell ref="B677:E677"/>
    <mergeCell ref="B696:E696"/>
    <mergeCell ref="B697:E697"/>
    <mergeCell ref="B698:E698"/>
    <mergeCell ref="B699:E699"/>
    <mergeCell ref="B700:E700"/>
    <mergeCell ref="B701:E701"/>
    <mergeCell ref="A693:B693"/>
    <mergeCell ref="E693:F693"/>
    <mergeCell ref="A694:G694"/>
    <mergeCell ref="B695:E695"/>
    <mergeCell ref="B689:E689"/>
    <mergeCell ref="B690:E690"/>
    <mergeCell ref="B691:E691"/>
    <mergeCell ref="B692:E692"/>
    <mergeCell ref="B711:E711"/>
    <mergeCell ref="B712:E712"/>
    <mergeCell ref="B1040:E1040"/>
    <mergeCell ref="B714:E714"/>
    <mergeCell ref="E647:F647"/>
    <mergeCell ref="A648:G648"/>
    <mergeCell ref="B649:E649"/>
    <mergeCell ref="B650:E650"/>
    <mergeCell ref="B674:E674"/>
    <mergeCell ref="B625:E625"/>
    <mergeCell ref="B626:E626"/>
    <mergeCell ref="A26:G26"/>
    <mergeCell ref="B27:C27"/>
    <mergeCell ref="D27:E27"/>
    <mergeCell ref="B28:C28"/>
    <mergeCell ref="B29:C29"/>
    <mergeCell ref="B30:C30"/>
    <mergeCell ref="D28:E28"/>
    <mergeCell ref="D29:E29"/>
    <mergeCell ref="D30:E30"/>
    <mergeCell ref="F27:G27"/>
    <mergeCell ref="F28:G28"/>
    <mergeCell ref="F29:G29"/>
    <mergeCell ref="F30:G30"/>
    <mergeCell ref="B31:C31"/>
    <mergeCell ref="D31:E31"/>
    <mergeCell ref="F31:G31"/>
    <mergeCell ref="F110:G110"/>
    <mergeCell ref="A643:F643"/>
    <mergeCell ref="B624:E624"/>
    <mergeCell ref="F111:G111"/>
    <mergeCell ref="D89:E89"/>
    <mergeCell ref="B90:C90"/>
    <mergeCell ref="D90:E90"/>
    <mergeCell ref="B82:C82"/>
    <mergeCell ref="D82:G82"/>
  </mergeCells>
  <dataValidations disablePrompts="1" count="33">
    <dataValidation type="list" allowBlank="1" showInputMessage="1" showErrorMessage="1" sqref="F1193">
      <formula1>"30 Days,45 Days,60 Days"</formula1>
    </dataValidation>
    <dataValidation type="list" allowBlank="1" showInputMessage="1" showErrorMessage="1" sqref="F1190">
      <formula1>"Group A,Group B,Group C,Group D,Group H,Group K(SUV),Group J,Group M,Group F,Group K,Group Y,Group O,Group E,Group T,LDV"</formula1>
    </dataValidation>
    <dataValidation type="list" allowBlank="1" showInputMessage="1" showErrorMessage="1" sqref="F1181:F1189 F1126 F1145 F1133:F1134 F1137:F1142 F1192 F1248:G1249 F1153:F1179 F627:F640 F110:G113 F118:G118 F1194:F1196">
      <formula1>"Yes,No"</formula1>
    </dataValidation>
    <dataValidation type="list" allowBlank="1" showInputMessage="1" showErrorMessage="1" sqref="B1077:F1077">
      <formula1>"Private &amp; Pleasure, Commercial (Marine Policy will berequired - No cover personal policy)"</formula1>
    </dataValidation>
    <dataValidation type="list" allowBlank="1" showInputMessage="1" showErrorMessage="1" sqref="F964 F988">
      <formula1>"Brick, Brick/Stone, Concrete, Other"</formula1>
    </dataValidation>
    <dataValidation type="list" allowBlank="1" showInputMessage="1" showErrorMessage="1" sqref="F965 F989">
      <formula1>"Concrete, Corrigated iron, Metal, Slate, Tile, Thatch, Asbestos, Other"</formula1>
    </dataValidation>
    <dataValidation type="list" allowBlank="1" showInputMessage="1" showErrorMessage="1" sqref="F970:F971 F994">
      <formula1>"Primary Residence, Rented Out Property, Hiliday Home, Additional Residence"</formula1>
    </dataValidation>
    <dataValidation type="list" allowBlank="1" showInputMessage="1" showErrorMessage="1" sqref="F949">
      <formula1>"6 hours, 12 hours, 24 hours, 48 hours, 72 hours"</formula1>
    </dataValidation>
    <dataValidation type="list" allowBlank="1" showInputMessage="1" showErrorMessage="1" sqref="B1076:F1076 F926:F929">
      <formula1>"Yes, No, N/A"</formula1>
    </dataValidation>
    <dataValidation type="list" allowBlank="1" showInputMessage="1" showErrorMessage="1" sqref="F924">
      <formula1>"3,6,9,12,18"</formula1>
    </dataValidation>
    <dataValidation type="list" allowBlank="1" showInputMessage="1" showErrorMessage="1" sqref="F920">
      <formula1>"Difference, Specified"</formula1>
    </dataValidation>
    <dataValidation type="list" allowBlank="1" showInputMessage="1" showErrorMessage="1" sqref="F1105">
      <formula1>"3,6,9,12, N/A"</formula1>
    </dataValidation>
    <dataValidation type="list" allowBlank="1" showInputMessage="1" showErrorMessage="1" sqref="A767">
      <formula1>"30 Days Car Hire - Automatic, 45 Days Car Hire - Automatic, 60 Days Car Hire - Automatic"</formula1>
    </dataValidation>
    <dataValidation type="list" allowBlank="1" showInputMessage="1" showErrorMessage="1" sqref="A766">
      <formula1>"30 Days Car Hire - Manual, 45 Days Car Hire - Manual, 60 Days Car Hire - Manual"</formula1>
    </dataValidation>
    <dataValidation type="list" allowBlank="1" showInputMessage="1" showErrorMessage="1" sqref="F467:G467">
      <formula1>"N/A, NO SABS GRADING - LIMITED R 5000, GRADING 1 - LIMITED R 10 000, GRADING 2HD - R40 000, GRADING 2ADM - R 100 000, GRADING 2ADM 3D - R 125 000, GRADING 3 - R 175 000, GRADING - R 350 000, GRADING 5 - R 500 000"</formula1>
    </dataValidation>
    <dataValidation type="list" allowBlank="1" showInputMessage="1" showErrorMessage="1" sqref="F465:G465">
      <formula1>"Safe,Strongroom, Other (Please give more information)"</formula1>
    </dataValidation>
    <dataValidation type="list" allowBlank="1" showInputMessage="1" showErrorMessage="1" sqref="F464:G464">
      <formula1>"Daily, Weekly"</formula1>
    </dataValidation>
    <dataValidation type="list" allowBlank="1" showInputMessage="1" showErrorMessage="1" sqref="F463:G463 F466:G466">
      <formula1>"Yes, No, N/a"</formula1>
    </dataValidation>
    <dataValidation type="list" allowBlank="1" showInputMessage="1" showErrorMessage="1" sqref="G39 G41 G47:G50 G55 G57 F56:G56 G63 G65 G74 G81 G87 G89 G98 G105 F176:F182 G124 F206:F214 F218:F226 F443:F447 F196:F202 F237:F244 F248:F255 F259:F266 F321 F283:F288 F292:F297 F301:F306 F345:F346 F349:F357 F328:F333 F376:F377 F368:F369 F372:F373 F414:F415 F393:F396 F400:F403 F386:F389 F434:F438 F310:F316 F685:F688 F425:F430 F451:F455 F499:F500 F478:F479 F483:F484 F488:F489 F494:F496 F511:F521 F536:F537 F539:F540 F544:F546 F1119 F609:F612 F653:F674 F604:F606 F592:F594 F598:F600 F650:F651 F676 F624:F626 F707:F710 F696:F700 F731:F734 F720:F724 F771:F784 F1101 F1103:F1104 F1040 F1115:F1116 F186:F192 F458:F460 F814:F818 F836:F851 F879:F888 F907:F908 F897:F904 F925 F919 F921:F922 F948 F938:F945 F952:F953 F973:F979 F809:F810 F963 F968:F969 F1002:F1005 F1036:F1038 F1025:F1033 F1051 F1047:F1048 B121:B123 F820 F1010:F1016 F987 F992:F993 F995:F999 F1080:F1083 F335 F829:F833 F229 F270:F274 E1202:G1214 E1217:G1222 F763:F767 F576:F584 F1106:F1112">
      <formula1>"Yes,No, N/A"</formula1>
    </dataValidation>
    <dataValidation type="list" allowBlank="1" showInputMessage="1" showErrorMessage="1" sqref="D105:E105 B36:G36 D57:E57 D47:E50 D52:E55 D40:E41 D64:E65 D71:E74 D76:E79 D81:E81 D88:E89 D95:E98 D100:E103 G280 G173 G234 G325 G365 G383 G422 G475 G508 G531 G560 G589 G647 G682 G693 G717 G739 G806 G826 D857 G894 G916 G935 G960 G1055 G984 G1022 G1088 G1044 D173 D234 D280 D325 D365 D383 D422 D475 D508 D531 D560 D589 D647 D682 D693 D717 D739 D806 D826 D621 D894 D916 D935 D960 D1055 D984 D1022 D1044 D1088 G788 D788 G621 G1151 D1123 G1123 D1130 G1130 D1151 G857">
      <formula1>"Yes,No,N/A"</formula1>
    </dataValidation>
    <dataValidation type="list" allowBlank="1" showInputMessage="1" showErrorMessage="1" sqref="B742:B755 F865 F868:F869 F791:F804">
      <formula1>"Comprehensive, TP Fire &amp; Theft, Thirdparty only"</formula1>
    </dataValidation>
    <dataValidation type="list" allowBlank="1" showInputMessage="1" showErrorMessage="1" sqref="G805">
      <formula1>"VESA Factory Fitted, VESA 3 or 4 Immobiliser, VESA Approved Passive Tracking Device, VESA Approved Early Warning Tracking Device"</formula1>
    </dataValidation>
    <dataValidation type="list" allowBlank="1" showInputMessage="1" showErrorMessage="1" sqref="F819">
      <formula1>"1,2,3,4,5,6,7,8,9,10,11,12,13,14,15,16,17,18,19,20"</formula1>
    </dataValidation>
    <dataValidation type="list" allowBlank="1" showInputMessage="1" showErrorMessage="1" sqref="F967 F991">
      <formula1>"Additional Residence,Holiday Home,Primary Residence,Primary &amp; Business, Other"</formula1>
    </dataValidation>
    <dataValidation type="list" allowBlank="1" showInputMessage="1" showErrorMessage="1" sqref="F966 F990">
      <formula1>"Apartment, Cluster, Duplex, Farm, Flat above ground Floor,Flat Ground Floor,Free Holding, Holiday Home,House,Park Home,Retirement Village,Townhouse,Other"</formula1>
    </dataValidation>
    <dataValidation type="list" allowBlank="1" showInputMessage="1" showErrorMessage="1" sqref="F144:G144">
      <formula1>"1,3,7,15"</formula1>
    </dataValidation>
    <dataValidation type="list" allowBlank="1" showInputMessage="1" showErrorMessage="1" sqref="B144:C144">
      <formula1>"Current, Savings,Transmission"</formula1>
    </dataValidation>
    <dataValidation type="list" allowBlank="1" showInputMessage="1" showErrorMessage="1" sqref="F338">
      <formula1>"3,6,12,18,24, ,"</formula1>
    </dataValidation>
    <dataValidation type="list" allowBlank="1" showInputMessage="1" showErrorMessage="1" sqref="F652">
      <formula1>"Claims Made Basis,Occurrence Basis"</formula1>
    </dataValidation>
    <dataValidation type="list" allowBlank="1" showInputMessage="1" showErrorMessage="1" sqref="F1091:F1098">
      <formula1>"Office Based Only,All Risk"</formula1>
    </dataValidation>
    <dataValidation type="list" allowBlank="1" showInputMessage="1" showErrorMessage="1" sqref="A14:G14">
      <formula1>"NEW POLICY - PROPOSAL FORM &amp; NEEDS ANALYSIS, RENEWAL - NEEDS ANALYSIS"</formula1>
    </dataValidation>
    <dataValidation type="list" allowBlank="1" showInputMessage="1" showErrorMessage="1" sqref="F1259:G1259">
      <formula1>"INCEPTION DATE, RENEWAL DATE"</formula1>
    </dataValidation>
    <dataValidation type="list" allowBlank="1" showInputMessage="1" showErrorMessage="1" sqref="B625:E625">
      <formula1>"&gt;R2 500 000, &gt;R5 000 000, &gt;R7 500 000, &gt;R10 000 000, &gt;R15 000 000, &gt;R20 000 000"</formula1>
    </dataValidation>
  </dataValidations>
  <printOptions horizontalCentered="1" verticalCentered="1"/>
  <pageMargins left="0.27559055118110237" right="0.27559055118110237" top="0.39370078740157483" bottom="0.39370078740157483" header="0.15748031496062992" footer="0.15748031496062992"/>
  <pageSetup paperSize="9" scale="51" fitToHeight="0" orientation="portrait" r:id="rId1"/>
  <headerFooter alignWithMargins="0">
    <oddFooter>&amp;L&amp;"Arial Narrow,Regular"&amp;6&amp;D&amp;C&amp;"Arial Narrow,Regular"&amp;6&amp;F&amp;R&amp;"Arial Narrow,Regular"&amp;6&amp;P/&amp;N</oddFooter>
  </headerFooter>
  <rowBreaks count="1" manualBreakCount="1">
    <brk id="161" max="6" man="1"/>
  </rowBreaks>
  <drawing r:id="rId2"/>
  <legacyDrawing r:id="rId3"/>
  <controls>
    <mc:AlternateContent xmlns:mc="http://schemas.openxmlformats.org/markup-compatibility/2006">
      <mc:Choice Requires="x14">
        <control shapeId="8268" r:id="rId4" name="ComboBox1">
          <controlPr defaultSize="0" autoLine="0" linkedCell="Broker_Name" listFillRange="Lists!A30:A38" r:id="rId5">
            <anchor moveWithCells="1">
              <from>
                <xdr:col>0</xdr:col>
                <xdr:colOff>561975</xdr:colOff>
                <xdr:row>15</xdr:row>
                <xdr:rowOff>85725</xdr:rowOff>
              </from>
              <to>
                <xdr:col>0</xdr:col>
                <xdr:colOff>4267200</xdr:colOff>
                <xdr:row>15</xdr:row>
                <xdr:rowOff>371475</xdr:rowOff>
              </to>
            </anchor>
          </controlPr>
        </control>
      </mc:Choice>
      <mc:Fallback>
        <control shapeId="8268" r:id="rId4" name="ComboBox1"/>
      </mc:Fallback>
    </mc:AlternateContent>
  </controls>
  <extLst>
    <ext xmlns:x14="http://schemas.microsoft.com/office/spreadsheetml/2009/9/main" uri="{CCE6A557-97BC-4b89-ADB6-D9C93CAAB3DF}">
      <x14:dataValidations xmlns:xm="http://schemas.microsoft.com/office/excel/2006/main" disablePrompts="1" count="14">
        <x14:dataValidation type="list" allowBlank="1" showInputMessage="1" showErrorMessage="1">
          <x14:formula1>
            <xm:f>Lists!$L$2:$L$8</xm:f>
          </x14:formula1>
          <xm:sqref>G627</xm:sqref>
        </x14:dataValidation>
        <x14:dataValidation type="list" allowBlank="1" showInputMessage="1" showErrorMessage="1">
          <x14:formula1>
            <xm:f>Lists!$L$9:$L$15</xm:f>
          </x14:formula1>
          <xm:sqref>G628</xm:sqref>
        </x14:dataValidation>
        <x14:dataValidation type="list" allowBlank="1" showInputMessage="1" showErrorMessage="1">
          <x14:formula1>
            <xm:f>Lists!$L$44:$L$47</xm:f>
          </x14:formula1>
          <xm:sqref>G637</xm:sqref>
        </x14:dataValidation>
        <x14:dataValidation type="list" allowBlank="1" showInputMessage="1" showErrorMessage="1">
          <x14:formula1>
            <xm:f>Lists!$L$20:$L$22</xm:f>
          </x14:formula1>
          <xm:sqref>G630</xm:sqref>
        </x14:dataValidation>
        <x14:dataValidation type="list" allowBlank="1" showInputMessage="1" showErrorMessage="1">
          <x14:formula1>
            <xm:f>Lists!$L$17:$L$18</xm:f>
          </x14:formula1>
          <xm:sqref>G629</xm:sqref>
        </x14:dataValidation>
        <x14:dataValidation type="list" allowBlank="1" showInputMessage="1" showErrorMessage="1">
          <x14:formula1>
            <xm:f>Lists!$L$24:$L$27</xm:f>
          </x14:formula1>
          <xm:sqref>G631</xm:sqref>
        </x14:dataValidation>
        <x14:dataValidation type="list" allowBlank="1" showInputMessage="1" showErrorMessage="1">
          <x14:formula1>
            <xm:f>Lists!$L$41:$L$42</xm:f>
          </x14:formula1>
          <xm:sqref>G636</xm:sqref>
        </x14:dataValidation>
        <x14:dataValidation type="list" allowBlank="1" showInputMessage="1" showErrorMessage="1">
          <x14:formula1>
            <xm:f>Lists!$L$34:$L$36</xm:f>
          </x14:formula1>
          <xm:sqref>G633</xm:sqref>
        </x14:dataValidation>
        <x14:dataValidation type="list" allowBlank="1" showInputMessage="1" showErrorMessage="1">
          <x14:formula1>
            <xm:f>Lists!$L$30:$L$32</xm:f>
          </x14:formula1>
          <xm:sqref>G632</xm:sqref>
        </x14:dataValidation>
        <x14:dataValidation type="list" allowBlank="1" showInputMessage="1" showErrorMessage="1">
          <x14:formula1>
            <xm:f>Lists!$L$38:$L$39</xm:f>
          </x14:formula1>
          <xm:sqref>G634</xm:sqref>
        </x14:dataValidation>
        <x14:dataValidation type="list" allowBlank="1" showInputMessage="1" showErrorMessage="1">
          <x14:formula1>
            <xm:f>Lists!$L$49:$L$55</xm:f>
          </x14:formula1>
          <xm:sqref>G635</xm:sqref>
        </x14:dataValidation>
        <x14:dataValidation type="list" allowBlank="1" showInputMessage="1" showErrorMessage="1">
          <x14:formula1>
            <xm:f>Lists!$L$57:$L$59</xm:f>
          </x14:formula1>
          <xm:sqref>G638</xm:sqref>
        </x14:dataValidation>
        <x14:dataValidation type="list" allowBlank="1" showInputMessage="1" showErrorMessage="1">
          <x14:formula1>
            <xm:f>Lists!$L$61:$L$62</xm:f>
          </x14:formula1>
          <xm:sqref>G639</xm:sqref>
        </x14:dataValidation>
        <x14:dataValidation type="list" allowBlank="1" showInputMessage="1" showErrorMessage="1">
          <x14:formula1>
            <xm:f>Lists!$L$64:$L$65</xm:f>
          </x14:formula1>
          <xm:sqref>G640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1:O31"/>
  <sheetViews>
    <sheetView tabSelected="1" topLeftCell="A12" zoomScaleNormal="100" workbookViewId="0">
      <selection activeCell="P16" sqref="P16"/>
    </sheetView>
  </sheetViews>
  <sheetFormatPr defaultRowHeight="14.25" x14ac:dyDescent="0.2"/>
  <cols>
    <col min="1" max="1" width="5" style="64" customWidth="1"/>
    <col min="2" max="2" width="6.7109375" style="64" customWidth="1"/>
    <col min="3" max="13" width="9.140625" style="64"/>
    <col min="14" max="14" width="4.85546875" style="64" customWidth="1"/>
    <col min="15" max="15" width="4.28515625" style="64" customWidth="1"/>
    <col min="16" max="16384" width="9.140625" style="64"/>
  </cols>
  <sheetData>
    <row r="11" spans="1:15" s="65" customFormat="1" ht="15" x14ac:dyDescent="0.2">
      <c r="A11" s="577" t="s">
        <v>647</v>
      </c>
      <c r="B11" s="577"/>
      <c r="C11" s="577"/>
      <c r="D11" s="577"/>
      <c r="E11" s="577"/>
      <c r="F11" s="577"/>
      <c r="G11" s="577"/>
      <c r="H11" s="577"/>
      <c r="I11" s="577"/>
      <c r="J11" s="577"/>
      <c r="K11" s="577"/>
      <c r="L11" s="577"/>
      <c r="M11" s="577"/>
      <c r="N11" s="277"/>
      <c r="O11" s="277"/>
    </row>
    <row r="12" spans="1:15" s="65" customFormat="1" ht="40.5" customHeight="1" x14ac:dyDescent="0.2">
      <c r="A12" s="578" t="s">
        <v>752</v>
      </c>
      <c r="B12" s="578"/>
      <c r="C12" s="578"/>
      <c r="D12" s="578"/>
      <c r="E12" s="578"/>
      <c r="F12" s="578"/>
      <c r="G12" s="578"/>
      <c r="H12" s="578"/>
      <c r="I12" s="578"/>
      <c r="J12" s="578"/>
      <c r="K12" s="578"/>
      <c r="L12" s="578"/>
      <c r="M12" s="578"/>
      <c r="N12" s="578"/>
    </row>
    <row r="13" spans="1:15" s="65" customFormat="1" ht="17.25" customHeight="1" x14ac:dyDescent="0.2">
      <c r="A13" s="582" t="s">
        <v>750</v>
      </c>
      <c r="B13" s="582"/>
      <c r="C13" s="583" t="str">
        <f>IF(VLOOKUP(Broker_Name,Broker_Table,4,FALSE)="",CONCATENATE(Broker_Name," and my personal contact details are as follows"),CONCATENATE(Broker_Name," ",VLOOKUP(Broker_Name,Broker_Table,4,FALSE)," and my personal contact details are as follows"))</f>
        <v>Warren Bennett and my personal contact details are as follows</v>
      </c>
      <c r="D13" s="583"/>
      <c r="E13" s="583"/>
      <c r="F13" s="583"/>
      <c r="G13" s="583"/>
      <c r="H13" s="583"/>
      <c r="I13" s="583"/>
      <c r="J13" s="583"/>
      <c r="K13" s="583"/>
      <c r="L13" s="583"/>
      <c r="M13" s="583"/>
      <c r="N13" s="583"/>
    </row>
    <row r="14" spans="1:15" s="65" customFormat="1" ht="17.25" customHeight="1" x14ac:dyDescent="0.2">
      <c r="A14" s="582" t="s">
        <v>751</v>
      </c>
      <c r="B14" s="582"/>
      <c r="C14" s="584" t="str">
        <f>CONCATENATE(VLOOKUP(Broker_Name,Broker_Table,6,FALSE),", Email: ",VLOOKUP(Broker_Name,Broker_Table,5,FALSE))</f>
        <v>082 569 3632 / 012 881 4580, Email: warren@smitk.co.za</v>
      </c>
      <c r="D14" s="584"/>
      <c r="E14" s="584"/>
      <c r="F14" s="584"/>
      <c r="G14" s="584"/>
      <c r="H14" s="584"/>
      <c r="I14" s="584"/>
      <c r="J14" s="584"/>
      <c r="K14" s="584"/>
      <c r="L14" s="584"/>
      <c r="M14" s="584"/>
      <c r="N14" s="584"/>
    </row>
    <row r="15" spans="1:15" s="65" customFormat="1" ht="17.25" customHeight="1" x14ac:dyDescent="0.2">
      <c r="A15" s="106"/>
      <c r="B15" s="106"/>
      <c r="C15" s="107"/>
      <c r="D15" s="107"/>
      <c r="E15" s="107"/>
      <c r="F15" s="107"/>
      <c r="G15" s="107"/>
      <c r="H15" s="107"/>
      <c r="I15" s="107"/>
      <c r="J15" s="107"/>
      <c r="K15" s="107"/>
      <c r="L15" s="107"/>
      <c r="M15" s="107"/>
      <c r="N15" s="107"/>
    </row>
    <row r="16" spans="1:15" s="65" customFormat="1" ht="118.5" customHeight="1" x14ac:dyDescent="0.2">
      <c r="A16" s="67" t="s">
        <v>648</v>
      </c>
      <c r="B16" s="68"/>
      <c r="C16" s="579" t="str">
        <f>IF(VLOOKUP(Broker_House,Logos,3,FALSE)=11184,
CONCATENATE("I am employed/mandated by ",Broker_House,", a member of Smit and Kie Brokers (Pty) Ltd. and Authorised Financial Services Provider, Licence number 11184. I am a registered Representative of said Company. The office is situated at ",VLOOKUP(Broker_Name,Broker_Table,7,FALSE),". The Company accepts responsibility for my activities "," and I am remunerated for my services from Commission paid to the Company.","   A copy of the Licence, that contains details of the financial services I am authorized to provide, together with any exemptions, is available for ", "inspection on request and the details of our FSP can also be viewed on the FSCA website www.fsca.co.za. "),
CONCATENATE("I am employed/mandated by ",Broker_House," and who had delegated some administrative functions to Smit &amp; Kie Brokers (Pty) Ltd, and Authorised Financial Services Provider, Licence number ",VLOOKUP(Broker_House,Logos,3,FALSE),". I am a registered Representative of said Company. The office is situated at ",VLOOKUP(Broker_Name,Broker_Table,7,FALSE),". ",Broker_House," accepts responsibility for my activities "," and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f>
        <v>I am employed/mandated by Smit &amp; Kie Pretoria Brokers (Pty) Ltd and who had delegated some administrative functions to Smit &amp; Kie Brokers (Pty) Ltd, and Authorised Financial Services Provider, Licence number 43148. I am a registered Representative of said Company. The office is situated at 18 Hiden Road, Bloukrans Building, 5th Floor, Lynnwood Bridge, Pretoria, 0081. Smit &amp; Kie Pretoria Brokers (Pty) Ltd accepts responsibility for my activities  and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v>
      </c>
      <c r="D16" s="579"/>
      <c r="E16" s="579"/>
      <c r="F16" s="579"/>
      <c r="G16" s="579"/>
      <c r="H16" s="579"/>
      <c r="I16" s="579"/>
      <c r="J16" s="579"/>
      <c r="K16" s="579"/>
      <c r="L16" s="579"/>
      <c r="M16" s="579"/>
      <c r="N16" s="579"/>
      <c r="O16" s="74"/>
    </row>
    <row r="17" spans="1:14" s="65" customFormat="1" ht="56.25" customHeight="1" x14ac:dyDescent="0.2">
      <c r="A17" s="68" t="s">
        <v>649</v>
      </c>
      <c r="C17" s="580" t="str">
        <f>CONCATENATE("I have provided financial advice and intermediary services since ",VLOOKUP(Broker_Name,Broker_Table,8,FALSE)," in the below mentioned areas and I am Fit and proper as per the FAIS requirements: - Short Term – Commercial &amp; Personal Lines categories ",VLOOKUP(Broker_Name,Broker_Table,2,FALSE),".")</f>
        <v>I have provided financial advice and intermediary services since 2012 in the below mentioned areas and I am Fit and proper as per the FAIS requirements: - Short Term – Commercial &amp; Personal Lines categories 1.2, 1.6 and 1.23(A1).</v>
      </c>
      <c r="D17" s="580"/>
      <c r="E17" s="580"/>
      <c r="F17" s="580"/>
      <c r="G17" s="580"/>
      <c r="H17" s="580"/>
      <c r="I17" s="580"/>
      <c r="J17" s="580"/>
      <c r="K17" s="580"/>
      <c r="L17" s="580"/>
      <c r="M17" s="580"/>
      <c r="N17" s="580"/>
    </row>
    <row r="18" spans="1:14" s="65" customFormat="1" ht="68.25" customHeight="1" x14ac:dyDescent="0.2">
      <c r="A18" s="68" t="s">
        <v>650</v>
      </c>
      <c r="C18" s="578" t="s">
        <v>651</v>
      </c>
      <c r="D18" s="578"/>
      <c r="E18" s="578"/>
      <c r="F18" s="578"/>
      <c r="G18" s="578"/>
      <c r="H18" s="578"/>
      <c r="I18" s="578"/>
      <c r="J18" s="578"/>
      <c r="K18" s="578"/>
      <c r="L18" s="578"/>
      <c r="M18" s="578"/>
      <c r="N18" s="578"/>
    </row>
    <row r="19" spans="1:14" s="65" customFormat="1" ht="53.25" customHeight="1" x14ac:dyDescent="0.2">
      <c r="A19" s="68" t="s">
        <v>652</v>
      </c>
      <c r="C19" s="581" t="s">
        <v>888</v>
      </c>
      <c r="D19" s="581"/>
      <c r="E19" s="581"/>
      <c r="F19" s="581"/>
      <c r="G19" s="581"/>
      <c r="H19" s="581"/>
      <c r="I19" s="581"/>
      <c r="J19" s="581"/>
      <c r="K19" s="581"/>
      <c r="L19" s="581"/>
      <c r="M19" s="581"/>
      <c r="N19" s="581"/>
    </row>
    <row r="20" spans="1:14" s="65" customFormat="1" ht="51.75" customHeight="1" x14ac:dyDescent="0.2">
      <c r="A20" s="68" t="s">
        <v>753</v>
      </c>
      <c r="C20" s="579" t="str">
        <f>IFERROR(VLOOKUP('Commercial Needs Analysis'!$B$16,Lists!$A$20:$B$25,2,FALSE),Lists!$B$25)</f>
        <v>Compliance with the FAIS Act is monitored by Masthead (Pty) Ltd, a compliance practice approved by the Financial Sector Conduct Authority. Their postal address is PO Box 856, Howard Place, 7450. Their contact numbers are 021 686 3588(t) and 021 686 3589(f).</v>
      </c>
      <c r="D20" s="579"/>
      <c r="E20" s="579"/>
      <c r="F20" s="579"/>
      <c r="G20" s="579"/>
      <c r="H20" s="579"/>
      <c r="I20" s="579"/>
      <c r="J20" s="579"/>
      <c r="K20" s="579"/>
      <c r="L20" s="579"/>
      <c r="M20" s="579"/>
      <c r="N20" s="579"/>
    </row>
    <row r="21" spans="1:14" s="65" customFormat="1" ht="68.25" customHeight="1" x14ac:dyDescent="0.2">
      <c r="A21" s="68" t="s">
        <v>653</v>
      </c>
      <c r="C21" s="578" t="s">
        <v>656</v>
      </c>
      <c r="D21" s="578"/>
      <c r="E21" s="578"/>
      <c r="F21" s="578"/>
      <c r="G21" s="578"/>
      <c r="H21" s="578"/>
      <c r="I21" s="578"/>
      <c r="J21" s="578"/>
      <c r="K21" s="578"/>
      <c r="L21" s="578"/>
      <c r="M21" s="578"/>
      <c r="N21" s="578"/>
    </row>
    <row r="22" spans="1:14" s="65" customFormat="1" ht="48" customHeight="1" x14ac:dyDescent="0.2">
      <c r="A22" s="68" t="s">
        <v>655</v>
      </c>
      <c r="C22" s="578" t="s">
        <v>754</v>
      </c>
      <c r="D22" s="578"/>
      <c r="E22" s="578"/>
      <c r="F22" s="578"/>
      <c r="G22" s="578"/>
      <c r="H22" s="578"/>
      <c r="I22" s="578"/>
      <c r="J22" s="578"/>
      <c r="K22" s="578"/>
      <c r="L22" s="578"/>
      <c r="M22" s="578"/>
      <c r="N22" s="578"/>
    </row>
    <row r="23" spans="1:14" s="65" customFormat="1" ht="39" customHeight="1" x14ac:dyDescent="0.2">
      <c r="A23" s="68" t="s">
        <v>657</v>
      </c>
      <c r="C23" s="578" t="s">
        <v>659</v>
      </c>
      <c r="D23" s="578"/>
      <c r="E23" s="578"/>
      <c r="F23" s="578"/>
      <c r="G23" s="578"/>
      <c r="H23" s="578"/>
      <c r="I23" s="578"/>
      <c r="J23" s="578"/>
      <c r="K23" s="578"/>
      <c r="L23" s="578"/>
      <c r="M23" s="578"/>
      <c r="N23" s="578"/>
    </row>
    <row r="24" spans="1:14" s="65" customFormat="1" ht="69" customHeight="1" x14ac:dyDescent="0.2">
      <c r="A24" s="68" t="s">
        <v>658</v>
      </c>
      <c r="C24" s="578" t="s">
        <v>661</v>
      </c>
      <c r="D24" s="578"/>
      <c r="E24" s="578"/>
      <c r="F24" s="578"/>
      <c r="G24" s="578"/>
      <c r="H24" s="578"/>
      <c r="I24" s="578"/>
      <c r="J24" s="578"/>
      <c r="K24" s="578"/>
      <c r="L24" s="578"/>
      <c r="M24" s="578"/>
      <c r="N24" s="578"/>
    </row>
    <row r="25" spans="1:14" s="65" customFormat="1" ht="109.5" customHeight="1" x14ac:dyDescent="0.2">
      <c r="A25" s="68" t="s">
        <v>660</v>
      </c>
      <c r="C25" s="578" t="s">
        <v>662</v>
      </c>
      <c r="D25" s="578"/>
      <c r="E25" s="578"/>
      <c r="F25" s="578"/>
      <c r="G25" s="578"/>
      <c r="H25" s="578"/>
      <c r="I25" s="578"/>
      <c r="J25" s="578"/>
      <c r="K25" s="578"/>
      <c r="L25" s="578"/>
      <c r="M25" s="578"/>
      <c r="N25" s="578"/>
    </row>
    <row r="27" spans="1:14" ht="33" customHeight="1" x14ac:dyDescent="0.2">
      <c r="A27" s="586" t="s">
        <v>889</v>
      </c>
      <c r="B27" s="586"/>
      <c r="C27" s="586"/>
      <c r="D27" s="586"/>
      <c r="E27" s="586"/>
      <c r="F27" s="585"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G27" s="585"/>
      <c r="H27" s="585"/>
      <c r="I27" s="585"/>
      <c r="J27" s="585"/>
      <c r="K27" s="585"/>
      <c r="L27" s="585"/>
      <c r="M27" s="585"/>
      <c r="N27" s="585"/>
    </row>
    <row r="28" spans="1:14" x14ac:dyDescent="0.2">
      <c r="A28" s="95"/>
      <c r="B28" s="95"/>
      <c r="C28" s="95"/>
      <c r="D28" s="95"/>
      <c r="E28" s="95"/>
    </row>
    <row r="29" spans="1:14" ht="30.75" customHeight="1" x14ac:dyDescent="0.2">
      <c r="A29" s="586" t="s">
        <v>890</v>
      </c>
      <c r="B29" s="586"/>
      <c r="C29" s="586"/>
      <c r="D29" s="586"/>
      <c r="E29" s="586"/>
      <c r="F29" s="585" t="str">
        <f>IF(IF(COUNTA('Commercial Needs Analysis'!G21,'Commercial Needs Analysis'!B20)=2,CONCATENATE('Commercial Needs Analysis'!G21," / ",'Commercial Needs Analysis'!B20),IF('Commercial Needs Analysis'!B20="",'Commercial Needs Analysis'!G21,'Commercial Needs Analysis'!B20))=0,"",IF(COUNTA('Commercial Needs Analysis'!G21,'Commercial Needs Analysis'!B20)=2,CONCATENATE('Commercial Needs Analysis'!G21," / ",'Commercial Needs Analysis'!B20),IF('Commercial Needs Analysis'!B20="",'Commercial Needs Analysis'!G21,'Commercial Needs Analysis'!B20)))</f>
        <v/>
      </c>
      <c r="G29" s="585"/>
      <c r="H29" s="585"/>
      <c r="I29" s="585"/>
      <c r="J29" s="585"/>
      <c r="K29" s="585"/>
      <c r="L29" s="585"/>
      <c r="M29" s="585"/>
      <c r="N29" s="585"/>
    </row>
    <row r="30" spans="1:14" x14ac:dyDescent="0.2">
      <c r="A30" s="95"/>
      <c r="B30" s="95"/>
      <c r="C30" s="95"/>
      <c r="D30" s="95"/>
      <c r="E30" s="95"/>
    </row>
    <row r="31" spans="1:14" ht="27" customHeight="1" x14ac:dyDescent="0.2">
      <c r="A31" s="95" t="s">
        <v>891</v>
      </c>
      <c r="D31" s="585"/>
      <c r="E31" s="585"/>
      <c r="F31" s="585"/>
      <c r="G31" s="585"/>
      <c r="H31" s="276" t="s">
        <v>4</v>
      </c>
      <c r="I31" s="585"/>
      <c r="J31" s="585"/>
      <c r="K31" s="585"/>
      <c r="L31" s="585"/>
      <c r="M31" s="585"/>
      <c r="N31" s="585"/>
    </row>
  </sheetData>
  <mergeCells count="22">
    <mergeCell ref="D31:G31"/>
    <mergeCell ref="I31:N31"/>
    <mergeCell ref="A27:E27"/>
    <mergeCell ref="F27:N27"/>
    <mergeCell ref="A29:E29"/>
    <mergeCell ref="F29:N29"/>
    <mergeCell ref="A11:M11"/>
    <mergeCell ref="C24:N24"/>
    <mergeCell ref="C25:N25"/>
    <mergeCell ref="C20:N20"/>
    <mergeCell ref="C21:N21"/>
    <mergeCell ref="C22:N22"/>
    <mergeCell ref="C23:N23"/>
    <mergeCell ref="A12:N12"/>
    <mergeCell ref="C16:N16"/>
    <mergeCell ref="C17:N17"/>
    <mergeCell ref="C18:N18"/>
    <mergeCell ref="C19:N19"/>
    <mergeCell ref="A13:B13"/>
    <mergeCell ref="C13:N13"/>
    <mergeCell ref="A14:B14"/>
    <mergeCell ref="C14:N14"/>
  </mergeCells>
  <printOptions horizontalCentered="1"/>
  <pageMargins left="0.23622047244094491" right="0.23622047244094491" top="0.19685039370078741" bottom="0.19685039370078741" header="0.31496062992125984" footer="0.31496062992125984"/>
  <pageSetup scale="7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3:P106"/>
  <sheetViews>
    <sheetView topLeftCell="A7" zoomScaleNormal="100" workbookViewId="0">
      <selection activeCell="P24" sqref="P24"/>
    </sheetView>
  </sheetViews>
  <sheetFormatPr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3" spans="1:16" ht="27" customHeight="1" x14ac:dyDescent="0.2">
      <c r="A13" s="600" t="s">
        <v>889</v>
      </c>
      <c r="B13" s="600"/>
      <c r="C13" s="600"/>
      <c r="D13" s="600"/>
      <c r="E13" s="600"/>
      <c r="F13" s="600"/>
      <c r="G13" s="601"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H13" s="601"/>
      <c r="I13" s="601"/>
      <c r="J13" s="601"/>
      <c r="K13" s="601"/>
      <c r="L13" s="601"/>
      <c r="M13" s="601"/>
      <c r="N13" s="601"/>
    </row>
    <row r="14" spans="1:16" ht="28.5" customHeight="1" x14ac:dyDescent="0.2">
      <c r="A14" s="600" t="s">
        <v>892</v>
      </c>
      <c r="B14" s="600"/>
      <c r="C14" s="600"/>
      <c r="D14" s="600"/>
      <c r="E14" s="600"/>
      <c r="F14" s="600"/>
      <c r="G14" s="601" t="str">
        <f>IF(IF(COUNTA('Commercial Needs Analysis'!G21,'Commercial Needs Analysis'!B20)=2,CONCATENATE('Commercial Needs Analysis'!G21," / ",'Commercial Needs Analysis'!B20),IF('Commercial Needs Analysis'!B20="",'Commercial Needs Analysis'!G21,'Commercial Needs Analysis'!B20))=0,"",IF(COUNTA('Commercial Needs Analysis'!G21,'Commercial Needs Analysis'!B20)=2,CONCATENATE('Commercial Needs Analysis'!G21," / ",'Commercial Needs Analysis'!B20),IF('Commercial Needs Analysis'!B20="",'Commercial Needs Analysis'!G21,'Commercial Needs Analysis'!B20)))</f>
        <v/>
      </c>
      <c r="H14" s="601"/>
      <c r="I14" s="601"/>
      <c r="J14" s="601"/>
      <c r="K14" s="601"/>
      <c r="L14" s="601"/>
      <c r="M14" s="601"/>
      <c r="N14" s="601"/>
    </row>
    <row r="16" spans="1:16" ht="15" x14ac:dyDescent="0.2">
      <c r="A16" s="577" t="s">
        <v>663</v>
      </c>
      <c r="B16" s="577"/>
      <c r="C16" s="577"/>
      <c r="D16" s="577"/>
      <c r="E16" s="577"/>
      <c r="F16" s="577"/>
      <c r="G16" s="577"/>
      <c r="H16" s="577"/>
      <c r="I16" s="577"/>
      <c r="J16" s="577"/>
      <c r="K16" s="577"/>
      <c r="L16" s="577"/>
      <c r="M16" s="577"/>
      <c r="N16" s="577"/>
      <c r="O16" s="277"/>
      <c r="P16" s="277"/>
    </row>
    <row r="17" spans="1:15" s="65" customFormat="1" x14ac:dyDescent="0.2">
      <c r="A17" s="587"/>
      <c r="B17" s="587"/>
      <c r="C17" s="587"/>
      <c r="D17" s="587"/>
      <c r="E17" s="587"/>
      <c r="F17" s="587"/>
      <c r="G17" s="587"/>
      <c r="H17" s="587"/>
      <c r="I17" s="587"/>
      <c r="J17" s="587"/>
      <c r="K17" s="587"/>
      <c r="L17" s="587"/>
      <c r="M17" s="587"/>
      <c r="N17" s="587"/>
      <c r="O17" s="587"/>
    </row>
    <row r="18" spans="1:15" s="65" customFormat="1" x14ac:dyDescent="0.2">
      <c r="A18" s="583" t="str">
        <f>IF('Commercial Needs Analysis'!B16="Smit &amp; Kie Pretoria Brokers (Pty) Ltd", CONCATENATE("Hereby I/we authorize",'Commercial Needs Analysis'!B16, " to obtain any applicable financial information"),"Hereby I/we authorize Smit &amp; Kie Brokers (Pty) Ltd to obtain any applicable financial information")</f>
        <v>Hereby I/we authorizeSmit &amp; Kie Pretoria Brokers (Pty) Ltd to obtain any applicable financial information</v>
      </c>
      <c r="B18" s="583"/>
      <c r="C18" s="583"/>
      <c r="D18" s="583"/>
      <c r="E18" s="583"/>
      <c r="F18" s="583"/>
      <c r="G18" s="583"/>
      <c r="H18" s="583"/>
      <c r="I18" s="583"/>
      <c r="J18" s="583"/>
      <c r="K18" s="583"/>
      <c r="L18" s="583"/>
      <c r="M18" s="583"/>
      <c r="N18" s="583"/>
    </row>
    <row r="19" spans="1:15" s="65" customFormat="1" x14ac:dyDescent="0.2">
      <c r="A19" s="69"/>
      <c r="B19" s="592" t="s">
        <v>664</v>
      </c>
      <c r="C19" s="592"/>
      <c r="D19" s="592"/>
      <c r="E19" s="592"/>
      <c r="F19" s="592"/>
      <c r="G19" s="592"/>
      <c r="H19" s="592"/>
      <c r="I19" s="592"/>
      <c r="J19" s="592"/>
      <c r="K19" s="592"/>
      <c r="L19" s="592"/>
      <c r="M19" s="592"/>
      <c r="N19" s="69"/>
    </row>
    <row r="20" spans="1:15" s="65" customFormat="1" x14ac:dyDescent="0.2">
      <c r="A20" s="69"/>
      <c r="B20" s="592" t="s">
        <v>665</v>
      </c>
      <c r="C20" s="592"/>
      <c r="D20" s="592"/>
      <c r="E20" s="592"/>
      <c r="F20" s="592"/>
      <c r="G20" s="592"/>
      <c r="H20" s="592"/>
      <c r="I20" s="592"/>
      <c r="J20" s="592"/>
      <c r="K20" s="592"/>
      <c r="L20" s="592"/>
      <c r="M20" s="592"/>
      <c r="N20" s="69"/>
    </row>
    <row r="21" spans="1:15" s="65" customFormat="1" x14ac:dyDescent="0.2">
      <c r="A21" s="67"/>
      <c r="B21" s="68"/>
      <c r="C21" s="578"/>
      <c r="D21" s="578"/>
      <c r="E21" s="578"/>
      <c r="F21" s="578"/>
      <c r="G21" s="578"/>
      <c r="H21" s="578"/>
      <c r="I21" s="578"/>
      <c r="J21" s="578"/>
      <c r="K21" s="578"/>
      <c r="L21" s="578"/>
      <c r="M21" s="578"/>
      <c r="N21" s="578"/>
      <c r="O21" s="74"/>
    </row>
    <row r="22" spans="1:15" s="65" customFormat="1" ht="20.25" customHeight="1" x14ac:dyDescent="0.2">
      <c r="A22" s="599" t="s">
        <v>758</v>
      </c>
      <c r="B22" s="599"/>
      <c r="C22" s="599"/>
      <c r="D22" s="599"/>
      <c r="E22" s="599"/>
      <c r="F22" s="593" t="s">
        <v>759</v>
      </c>
      <c r="G22" s="593"/>
      <c r="H22" s="593"/>
      <c r="I22" s="593"/>
      <c r="J22" s="596" t="s">
        <v>760</v>
      </c>
      <c r="K22" s="597"/>
      <c r="L22" s="597"/>
      <c r="M22" s="597"/>
      <c r="N22" s="598"/>
    </row>
    <row r="23" spans="1:15" ht="30.75" customHeight="1" x14ac:dyDescent="0.2">
      <c r="A23" s="594" t="str">
        <f>'Commercial Needs Analysis'!A28</f>
        <v>n/a</v>
      </c>
      <c r="B23" s="594"/>
      <c r="C23" s="594"/>
      <c r="D23" s="594"/>
      <c r="E23" s="594"/>
      <c r="F23" s="594" t="str">
        <f>'Commercial Needs Analysis'!B28</f>
        <v>n/a</v>
      </c>
      <c r="G23" s="594"/>
      <c r="H23" s="594"/>
      <c r="I23" s="594"/>
      <c r="J23" s="594" t="str">
        <f>IF('Commercial Needs Analysis'!D28=0,"",'Commercial Needs Analysis'!D28)</f>
        <v>n/a</v>
      </c>
      <c r="K23" s="594"/>
      <c r="L23" s="594"/>
      <c r="M23" s="594"/>
      <c r="N23" s="594"/>
    </row>
    <row r="24" spans="1:15" ht="30.75" customHeight="1" x14ac:dyDescent="0.2">
      <c r="A24" s="594" t="str">
        <f>'Commercial Needs Analysis'!A29</f>
        <v>n/a</v>
      </c>
      <c r="B24" s="594"/>
      <c r="C24" s="594"/>
      <c r="D24" s="594"/>
      <c r="E24" s="594"/>
      <c r="F24" s="594" t="str">
        <f>'Commercial Needs Analysis'!B29</f>
        <v>n/a</v>
      </c>
      <c r="G24" s="594"/>
      <c r="H24" s="594"/>
      <c r="I24" s="594"/>
      <c r="J24" s="594" t="str">
        <f>IF('Commercial Needs Analysis'!D29=0,"",'Commercial Needs Analysis'!D29)</f>
        <v>n/a</v>
      </c>
      <c r="K24" s="594"/>
      <c r="L24" s="594"/>
      <c r="M24" s="594"/>
      <c r="N24" s="594"/>
    </row>
    <row r="25" spans="1:15" ht="30.75" customHeight="1" x14ac:dyDescent="0.2">
      <c r="A25" s="594" t="str">
        <f>'Commercial Needs Analysis'!A30</f>
        <v>n/a</v>
      </c>
      <c r="B25" s="594"/>
      <c r="C25" s="594"/>
      <c r="D25" s="594"/>
      <c r="E25" s="594"/>
      <c r="F25" s="594" t="str">
        <f>'Commercial Needs Analysis'!B30</f>
        <v>n/a</v>
      </c>
      <c r="G25" s="594"/>
      <c r="H25" s="594"/>
      <c r="I25" s="594"/>
      <c r="J25" s="594" t="str">
        <f>IF('Commercial Needs Analysis'!D30=0,"",'Commercial Needs Analysis'!D30)</f>
        <v>n/a</v>
      </c>
      <c r="K25" s="594"/>
      <c r="L25" s="594"/>
      <c r="M25" s="594"/>
      <c r="N25" s="594"/>
    </row>
    <row r="26" spans="1:15" ht="30.75" customHeight="1" x14ac:dyDescent="0.2">
      <c r="A26" s="594" t="str">
        <f>'Commercial Needs Analysis'!A31</f>
        <v>n/a</v>
      </c>
      <c r="B26" s="594"/>
      <c r="C26" s="594"/>
      <c r="D26" s="594"/>
      <c r="E26" s="594"/>
      <c r="F26" s="594" t="str">
        <f>'Commercial Needs Analysis'!B31</f>
        <v>n/a</v>
      </c>
      <c r="G26" s="594"/>
      <c r="H26" s="594"/>
      <c r="I26" s="594"/>
      <c r="J26" s="594" t="str">
        <f>IF('Commercial Needs Analysis'!D31=0,"",'Commercial Needs Analysis'!D31)</f>
        <v>n/a</v>
      </c>
      <c r="K26" s="594"/>
      <c r="L26" s="594"/>
      <c r="M26" s="594"/>
      <c r="N26" s="594"/>
    </row>
    <row r="27" spans="1:15" x14ac:dyDescent="0.2">
      <c r="A27" s="70"/>
      <c r="C27" s="580"/>
      <c r="D27" s="580"/>
      <c r="E27" s="580"/>
      <c r="F27" s="580"/>
      <c r="G27" s="580"/>
      <c r="H27" s="580"/>
      <c r="I27" s="580"/>
      <c r="J27" s="580"/>
      <c r="K27" s="580"/>
      <c r="L27" s="580"/>
      <c r="M27" s="580"/>
      <c r="N27" s="580"/>
    </row>
    <row r="28" spans="1:15" x14ac:dyDescent="0.2">
      <c r="A28" s="595" t="s">
        <v>667</v>
      </c>
      <c r="B28" s="595"/>
      <c r="C28" s="595"/>
      <c r="D28" s="602"/>
      <c r="E28" s="602"/>
      <c r="F28" s="602"/>
      <c r="G28" s="602"/>
      <c r="H28" s="602"/>
      <c r="I28" s="602"/>
      <c r="J28" s="71"/>
      <c r="K28" s="71"/>
      <c r="L28" s="71"/>
      <c r="M28" s="71"/>
      <c r="N28" s="71"/>
    </row>
    <row r="29" spans="1:15" x14ac:dyDescent="0.2">
      <c r="A29" s="70"/>
      <c r="C29" s="580"/>
      <c r="D29" s="580"/>
      <c r="E29" s="580"/>
      <c r="F29" s="580"/>
      <c r="G29" s="580"/>
      <c r="H29" s="580"/>
      <c r="I29" s="580"/>
      <c r="J29" s="580"/>
      <c r="K29" s="580"/>
      <c r="L29" s="580"/>
      <c r="M29" s="580"/>
      <c r="N29" s="580"/>
    </row>
    <row r="30" spans="1:15" x14ac:dyDescent="0.2">
      <c r="A30" s="587"/>
      <c r="B30" s="587"/>
      <c r="C30" s="587"/>
      <c r="D30" s="587"/>
      <c r="E30" s="587"/>
      <c r="F30" s="587"/>
      <c r="G30" s="587"/>
      <c r="H30" s="587"/>
      <c r="I30" s="587"/>
      <c r="J30" s="587"/>
      <c r="K30" s="587"/>
      <c r="L30" s="587"/>
      <c r="M30" s="587"/>
      <c r="N30" s="587"/>
      <c r="O30" s="587"/>
    </row>
    <row r="31" spans="1:15" ht="90" customHeight="1" x14ac:dyDescent="0.2">
      <c r="A31" s="580" t="str">
        <f>IF('Commercial Needs Analysis'!B16="Smit &amp; Kie Pretoria Brokers (Pty) Ltd",
CONCATENATE("I hereby appoint ",'Commercial Needs Analysis'!B16,"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
CONCATENATE("I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f>
        <v>I hereby appoint Smit &amp; Kie Pretoria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v>
      </c>
      <c r="B31" s="580"/>
      <c r="C31" s="580"/>
      <c r="D31" s="580"/>
      <c r="E31" s="580"/>
      <c r="F31" s="580"/>
      <c r="G31" s="580"/>
      <c r="H31" s="580"/>
      <c r="I31" s="580"/>
      <c r="J31" s="580"/>
      <c r="K31" s="580"/>
      <c r="L31" s="580"/>
      <c r="M31" s="580"/>
      <c r="N31" s="580"/>
    </row>
    <row r="32" spans="1:15" x14ac:dyDescent="0.2">
      <c r="A32" s="70"/>
      <c r="C32" s="72"/>
      <c r="D32" s="72"/>
      <c r="E32" s="72"/>
      <c r="F32" s="72"/>
      <c r="G32" s="72"/>
      <c r="H32" s="72"/>
      <c r="I32" s="72"/>
      <c r="J32" s="72"/>
      <c r="K32" s="72"/>
      <c r="L32" s="72"/>
      <c r="M32" s="72"/>
      <c r="N32" s="72"/>
    </row>
    <row r="33" spans="1:14" x14ac:dyDescent="0.2">
      <c r="A33" s="595" t="s">
        <v>667</v>
      </c>
      <c r="B33" s="595"/>
      <c r="C33" s="595"/>
      <c r="D33" s="602"/>
      <c r="E33" s="602"/>
      <c r="F33" s="602"/>
      <c r="G33" s="602"/>
      <c r="H33" s="602"/>
      <c r="I33" s="602"/>
      <c r="J33" s="72"/>
      <c r="K33" s="72"/>
      <c r="L33" s="72"/>
      <c r="M33" s="72"/>
      <c r="N33" s="72"/>
    </row>
    <row r="34" spans="1:14" x14ac:dyDescent="0.2">
      <c r="A34" s="287"/>
      <c r="B34" s="287"/>
      <c r="C34" s="287"/>
      <c r="D34" s="287"/>
      <c r="E34" s="287"/>
      <c r="F34" s="287"/>
      <c r="G34" s="287"/>
      <c r="H34" s="287"/>
      <c r="I34" s="287"/>
      <c r="J34" s="72"/>
      <c r="K34" s="72"/>
      <c r="L34" s="72"/>
      <c r="M34" s="72"/>
      <c r="N34" s="72"/>
    </row>
    <row r="35" spans="1:14" x14ac:dyDescent="0.2">
      <c r="B35" s="591" t="s">
        <v>668</v>
      </c>
      <c r="C35" s="591"/>
      <c r="D35" s="591"/>
      <c r="E35" s="591"/>
      <c r="F35" s="591"/>
      <c r="G35" s="591"/>
      <c r="H35" s="591"/>
      <c r="I35" s="591"/>
      <c r="J35" s="591"/>
      <c r="K35" s="591"/>
      <c r="L35" s="591"/>
      <c r="M35" s="591"/>
      <c r="N35" s="591"/>
    </row>
    <row r="36" spans="1:14" ht="49.5" customHeight="1" x14ac:dyDescent="0.2">
      <c r="A36" s="287" t="s">
        <v>669</v>
      </c>
      <c r="B36" s="580" t="s">
        <v>670</v>
      </c>
      <c r="C36" s="580"/>
      <c r="D36" s="580"/>
      <c r="E36" s="580"/>
      <c r="F36" s="580"/>
      <c r="G36" s="580"/>
      <c r="H36" s="580"/>
      <c r="I36" s="580"/>
      <c r="J36" s="580"/>
      <c r="K36" s="580"/>
      <c r="L36" s="580"/>
      <c r="M36" s="580"/>
      <c r="N36" s="580"/>
    </row>
    <row r="37" spans="1:14" x14ac:dyDescent="0.2">
      <c r="A37" s="287" t="s">
        <v>671</v>
      </c>
      <c r="B37" s="588" t="s">
        <v>672</v>
      </c>
      <c r="C37" s="588"/>
      <c r="D37" s="588"/>
      <c r="E37" s="588"/>
      <c r="F37" s="588"/>
      <c r="G37" s="588"/>
      <c r="H37" s="588"/>
      <c r="I37" s="588"/>
      <c r="J37" s="588"/>
      <c r="K37" s="588"/>
      <c r="L37" s="588"/>
      <c r="M37" s="588"/>
      <c r="N37" s="588"/>
    </row>
    <row r="38" spans="1:14" x14ac:dyDescent="0.2">
      <c r="A38" s="287"/>
      <c r="B38" s="588" t="s">
        <v>673</v>
      </c>
      <c r="C38" s="588"/>
      <c r="D38" s="588"/>
      <c r="E38" s="588"/>
      <c r="F38" s="588"/>
      <c r="G38" s="588"/>
      <c r="H38" s="588"/>
      <c r="I38" s="588"/>
      <c r="J38" s="588"/>
      <c r="K38" s="588"/>
      <c r="L38" s="588"/>
      <c r="M38" s="588"/>
      <c r="N38" s="588"/>
    </row>
    <row r="39" spans="1:14" x14ac:dyDescent="0.2">
      <c r="A39" s="287"/>
      <c r="B39" s="278" t="s">
        <v>674</v>
      </c>
      <c r="C39" s="278"/>
      <c r="D39" s="278"/>
      <c r="E39" s="278"/>
      <c r="F39" s="278"/>
      <c r="G39" s="278"/>
      <c r="H39" s="278"/>
      <c r="I39" s="278"/>
      <c r="J39" s="278"/>
      <c r="K39" s="278"/>
      <c r="L39" s="278"/>
      <c r="M39" s="278"/>
      <c r="N39" s="278"/>
    </row>
    <row r="40" spans="1:14" x14ac:dyDescent="0.2">
      <c r="A40" s="287"/>
      <c r="B40" s="278"/>
      <c r="C40" s="278"/>
      <c r="D40" s="278"/>
      <c r="E40" s="278"/>
      <c r="F40" s="278"/>
      <c r="G40" s="278"/>
      <c r="H40" s="278"/>
      <c r="I40" s="278"/>
      <c r="J40" s="278"/>
      <c r="K40" s="278"/>
      <c r="L40" s="278"/>
      <c r="M40" s="278"/>
      <c r="N40" s="278"/>
    </row>
    <row r="41" spans="1:14" x14ac:dyDescent="0.2">
      <c r="A41" s="287"/>
      <c r="B41" s="278"/>
      <c r="C41" s="278"/>
      <c r="D41" s="278"/>
      <c r="E41" s="278"/>
      <c r="F41" s="278"/>
      <c r="G41" s="278"/>
      <c r="H41" s="278"/>
      <c r="I41" s="278"/>
      <c r="J41" s="278"/>
      <c r="K41" s="278"/>
      <c r="L41" s="278"/>
      <c r="M41" s="278"/>
      <c r="N41" s="278"/>
    </row>
    <row r="42" spans="1:14" ht="57.75" customHeight="1" x14ac:dyDescent="0.2">
      <c r="A42" s="580" t="s">
        <v>675</v>
      </c>
      <c r="B42" s="580"/>
      <c r="C42" s="580"/>
      <c r="D42" s="580"/>
      <c r="E42" s="580"/>
      <c r="F42" s="580"/>
      <c r="G42" s="580"/>
      <c r="H42" s="580"/>
      <c r="I42" s="580"/>
      <c r="J42" s="580"/>
      <c r="K42" s="580"/>
      <c r="L42" s="580"/>
      <c r="M42" s="580"/>
      <c r="N42" s="580"/>
    </row>
    <row r="43" spans="1:14" x14ac:dyDescent="0.2">
      <c r="A43" s="588" t="s">
        <v>676</v>
      </c>
      <c r="B43" s="588"/>
      <c r="C43" s="588"/>
      <c r="D43" s="588"/>
      <c r="E43" s="588"/>
      <c r="F43" s="588"/>
      <c r="G43" s="588"/>
      <c r="H43" s="588"/>
      <c r="I43" s="588"/>
      <c r="J43" s="588"/>
      <c r="K43" s="588"/>
      <c r="L43" s="588"/>
      <c r="M43" s="588"/>
      <c r="N43" s="588"/>
    </row>
    <row r="44" spans="1:14" x14ac:dyDescent="0.2">
      <c r="A44" s="278"/>
      <c r="B44" s="278"/>
      <c r="C44" s="278"/>
      <c r="D44" s="278"/>
      <c r="E44" s="278"/>
      <c r="F44" s="278"/>
      <c r="G44" s="278"/>
      <c r="H44" s="278"/>
      <c r="I44" s="278"/>
      <c r="J44" s="278"/>
      <c r="K44" s="278"/>
      <c r="L44" s="278"/>
      <c r="M44" s="278"/>
      <c r="N44" s="278"/>
    </row>
    <row r="45" spans="1:14" x14ac:dyDescent="0.2">
      <c r="A45" s="69"/>
      <c r="B45" s="588" t="s">
        <v>677</v>
      </c>
      <c r="C45" s="588"/>
      <c r="D45" s="588"/>
      <c r="E45" s="588"/>
      <c r="F45" s="588"/>
      <c r="G45" s="588"/>
      <c r="H45" s="588"/>
      <c r="I45" s="588"/>
      <c r="J45" s="588"/>
      <c r="K45" s="588"/>
      <c r="L45" s="588"/>
      <c r="M45" s="588"/>
      <c r="N45" s="588"/>
    </row>
    <row r="46" spans="1:14" x14ac:dyDescent="0.2">
      <c r="A46" s="69"/>
      <c r="B46" s="588" t="s">
        <v>678</v>
      </c>
      <c r="C46" s="588"/>
      <c r="D46" s="588"/>
      <c r="E46" s="588"/>
      <c r="F46" s="588"/>
      <c r="G46" s="588"/>
      <c r="H46" s="588"/>
      <c r="I46" s="588"/>
      <c r="J46" s="588"/>
      <c r="K46" s="588"/>
      <c r="L46" s="588"/>
      <c r="M46" s="588"/>
      <c r="N46" s="588"/>
    </row>
    <row r="47" spans="1:14" x14ac:dyDescent="0.2">
      <c r="A47" s="287"/>
      <c r="B47" s="278"/>
      <c r="C47" s="278"/>
      <c r="D47" s="278"/>
      <c r="E47" s="278"/>
      <c r="F47" s="278"/>
      <c r="G47" s="278"/>
      <c r="H47" s="278"/>
      <c r="I47" s="278"/>
      <c r="J47" s="278"/>
      <c r="K47" s="278"/>
      <c r="L47" s="278"/>
      <c r="M47" s="278"/>
      <c r="N47" s="278"/>
    </row>
    <row r="48" spans="1:14" ht="46.5" customHeight="1" x14ac:dyDescent="0.2">
      <c r="A48" s="580" t="s">
        <v>679</v>
      </c>
      <c r="B48" s="580"/>
      <c r="C48" s="580"/>
      <c r="D48" s="580"/>
      <c r="E48" s="580"/>
      <c r="F48" s="580"/>
      <c r="G48" s="580"/>
      <c r="H48" s="580"/>
      <c r="I48" s="580"/>
      <c r="J48" s="580"/>
      <c r="K48" s="580"/>
      <c r="L48" s="580"/>
      <c r="M48" s="580"/>
      <c r="N48" s="580"/>
    </row>
    <row r="49" spans="1:14" ht="8.25" customHeight="1" x14ac:dyDescent="0.2">
      <c r="A49" s="287"/>
      <c r="B49" s="278"/>
      <c r="C49" s="278"/>
      <c r="D49" s="278"/>
      <c r="E49" s="278"/>
      <c r="F49" s="278"/>
      <c r="G49" s="278"/>
      <c r="H49" s="278"/>
      <c r="I49" s="278"/>
      <c r="J49" s="278"/>
      <c r="K49" s="278"/>
      <c r="L49" s="278"/>
      <c r="M49" s="278"/>
      <c r="N49" s="278"/>
    </row>
    <row r="50" spans="1:14" ht="47.25" customHeight="1" x14ac:dyDescent="0.2">
      <c r="A50" s="580" t="s">
        <v>755</v>
      </c>
      <c r="B50" s="580"/>
      <c r="C50" s="580"/>
      <c r="D50" s="580"/>
      <c r="E50" s="580"/>
      <c r="F50" s="580"/>
      <c r="G50" s="580"/>
      <c r="H50" s="580"/>
      <c r="I50" s="580"/>
      <c r="J50" s="580"/>
      <c r="K50" s="580"/>
      <c r="L50" s="580"/>
      <c r="M50" s="580"/>
      <c r="N50" s="580"/>
    </row>
    <row r="51" spans="1:14" x14ac:dyDescent="0.2">
      <c r="A51" s="287"/>
      <c r="B51" s="278"/>
      <c r="C51" s="278"/>
      <c r="D51" s="278"/>
      <c r="E51" s="278"/>
      <c r="F51" s="278"/>
      <c r="G51" s="278"/>
      <c r="H51" s="278"/>
      <c r="I51" s="278"/>
      <c r="J51" s="278"/>
      <c r="K51" s="278"/>
      <c r="L51" s="278"/>
      <c r="M51" s="278"/>
      <c r="N51" s="278"/>
    </row>
    <row r="52" spans="1:14" ht="21" customHeight="1" x14ac:dyDescent="0.2">
      <c r="A52" s="70"/>
      <c r="C52" s="72"/>
      <c r="D52" s="72"/>
      <c r="E52" s="72"/>
      <c r="F52" s="72"/>
      <c r="G52" s="72"/>
      <c r="H52" s="72"/>
      <c r="I52" s="72"/>
      <c r="J52" s="72"/>
      <c r="K52" s="72"/>
      <c r="L52" s="72"/>
      <c r="M52" s="72"/>
      <c r="N52" s="72"/>
    </row>
    <row r="54" spans="1:14" x14ac:dyDescent="0.2">
      <c r="A54" s="586" t="s">
        <v>680</v>
      </c>
      <c r="B54" s="586"/>
      <c r="C54" s="586"/>
      <c r="D54" s="586"/>
      <c r="E54" s="590"/>
      <c r="F54" s="590"/>
      <c r="G54" s="590"/>
      <c r="H54" s="590"/>
      <c r="I54" s="590"/>
      <c r="J54" s="64" t="s">
        <v>4</v>
      </c>
      <c r="K54" s="589" t="str">
        <f ca="1">TEXT(TODAY(),"dd/mm/yyyy")</f>
        <v>25/01/2024</v>
      </c>
      <c r="L54" s="590"/>
      <c r="M54" s="590"/>
      <c r="N54" s="590"/>
    </row>
    <row r="55" spans="1:14" x14ac:dyDescent="0.2">
      <c r="A55" s="95"/>
      <c r="B55" s="95"/>
      <c r="C55" s="95"/>
      <c r="D55" s="95"/>
    </row>
    <row r="56" spans="1:14" ht="30.75" customHeight="1" x14ac:dyDescent="0.2">
      <c r="A56" s="586" t="s">
        <v>882</v>
      </c>
      <c r="B56" s="586"/>
      <c r="C56" s="586"/>
      <c r="D56" s="586"/>
      <c r="E56" s="585" t="str">
        <f>'Letter of Introduction'!F27</f>
        <v/>
      </c>
      <c r="F56" s="585"/>
      <c r="G56" s="585"/>
      <c r="H56" s="585"/>
      <c r="I56" s="585"/>
      <c r="J56" s="585"/>
      <c r="K56" s="585"/>
      <c r="L56" s="585"/>
      <c r="M56" s="585"/>
      <c r="N56" s="585"/>
    </row>
    <row r="106" ht="15.75" customHeight="1" x14ac:dyDescent="0.2"/>
  </sheetData>
  <mergeCells count="48">
    <mergeCell ref="A14:F14"/>
    <mergeCell ref="A13:F13"/>
    <mergeCell ref="G14:N14"/>
    <mergeCell ref="G13:N13"/>
    <mergeCell ref="A33:C33"/>
    <mergeCell ref="D33:I33"/>
    <mergeCell ref="D28:I28"/>
    <mergeCell ref="A17:O17"/>
    <mergeCell ref="A24:E24"/>
    <mergeCell ref="A23:E23"/>
    <mergeCell ref="J25:N25"/>
    <mergeCell ref="J24:N24"/>
    <mergeCell ref="J23:N23"/>
    <mergeCell ref="B19:M19"/>
    <mergeCell ref="A18:N18"/>
    <mergeCell ref="C21:N21"/>
    <mergeCell ref="B35:N35"/>
    <mergeCell ref="B36:N36"/>
    <mergeCell ref="B20:M20"/>
    <mergeCell ref="F22:I22"/>
    <mergeCell ref="C27:N27"/>
    <mergeCell ref="C29:N29"/>
    <mergeCell ref="F25:I25"/>
    <mergeCell ref="A28:C28"/>
    <mergeCell ref="A26:E26"/>
    <mergeCell ref="F26:I26"/>
    <mergeCell ref="J26:N26"/>
    <mergeCell ref="J22:N22"/>
    <mergeCell ref="F23:I23"/>
    <mergeCell ref="A25:E25"/>
    <mergeCell ref="A22:E22"/>
    <mergeCell ref="F24:I24"/>
    <mergeCell ref="A16:N16"/>
    <mergeCell ref="A30:O30"/>
    <mergeCell ref="A31:N31"/>
    <mergeCell ref="A56:D56"/>
    <mergeCell ref="A43:N43"/>
    <mergeCell ref="B45:N45"/>
    <mergeCell ref="B46:N46"/>
    <mergeCell ref="A48:N48"/>
    <mergeCell ref="A50:N50"/>
    <mergeCell ref="K54:N54"/>
    <mergeCell ref="A54:D54"/>
    <mergeCell ref="E54:I54"/>
    <mergeCell ref="E56:N56"/>
    <mergeCell ref="B37:N37"/>
    <mergeCell ref="B38:N38"/>
    <mergeCell ref="A42:N42"/>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17</xdr:row>
                    <xdr:rowOff>142875</xdr:rowOff>
                  </from>
                  <to>
                    <xdr:col>0</xdr:col>
                    <xdr:colOff>266700</xdr:colOff>
                    <xdr:row>19</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47625</xdr:colOff>
                    <xdr:row>18</xdr:row>
                    <xdr:rowOff>133350</xdr:rowOff>
                  </from>
                  <to>
                    <xdr:col>0</xdr:col>
                    <xdr:colOff>266700</xdr:colOff>
                    <xdr:row>20</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95250</xdr:colOff>
                    <xdr:row>43</xdr:row>
                    <xdr:rowOff>161925</xdr:rowOff>
                  </from>
                  <to>
                    <xdr:col>0</xdr:col>
                    <xdr:colOff>314325</xdr:colOff>
                    <xdr:row>45</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95250</xdr:colOff>
                    <xdr:row>44</xdr:row>
                    <xdr:rowOff>152400</xdr:rowOff>
                  </from>
                  <to>
                    <xdr:col>0</xdr:col>
                    <xdr:colOff>314325</xdr:colOff>
                    <xdr:row>46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0:O76"/>
  <sheetViews>
    <sheetView topLeftCell="A26" zoomScaleNormal="100" workbookViewId="0">
      <selection activeCell="S31" sqref="S31"/>
    </sheetView>
  </sheetViews>
  <sheetFormatPr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0" spans="1:15" s="65" customFormat="1" ht="15" x14ac:dyDescent="0.2">
      <c r="A10" s="577" t="s">
        <v>681</v>
      </c>
      <c r="B10" s="577"/>
      <c r="C10" s="577"/>
      <c r="D10" s="577"/>
      <c r="E10" s="577"/>
      <c r="F10" s="577"/>
      <c r="G10" s="577"/>
      <c r="H10" s="577"/>
      <c r="I10" s="577"/>
      <c r="J10" s="577"/>
      <c r="K10" s="577"/>
      <c r="L10" s="577"/>
      <c r="M10" s="577"/>
      <c r="N10" s="277"/>
      <c r="O10" s="277"/>
    </row>
    <row r="11" spans="1:15" s="65" customFormat="1" ht="15" x14ac:dyDescent="0.2">
      <c r="A11" s="66"/>
      <c r="B11" s="66"/>
      <c r="C11" s="66"/>
      <c r="D11" s="66"/>
      <c r="E11" s="66"/>
      <c r="F11" s="66"/>
      <c r="G11" s="66"/>
      <c r="H11" s="66"/>
      <c r="I11" s="66"/>
      <c r="J11" s="66"/>
      <c r="K11" s="66"/>
      <c r="L11" s="66"/>
      <c r="M11" s="66"/>
      <c r="N11" s="66"/>
      <c r="O11" s="66"/>
    </row>
    <row r="12" spans="1:15" s="65" customFormat="1" ht="16.5" customHeight="1" x14ac:dyDescent="0.2">
      <c r="A12" s="603" t="s">
        <v>883</v>
      </c>
      <c r="B12" s="603"/>
      <c r="D12" s="583" t="str">
        <f>IF('Commercial Needs Analysis'!B16="Smit &amp; Kie Pretoria Brokers (Pty) Ltd","Smit &amp; Kie Pretoria Brokers (Pty) Ltd","Smit &amp; Kie Brokers (Pty) Ltd")</f>
        <v>Smit &amp; Kie Pretoria Brokers (Pty) Ltd</v>
      </c>
      <c r="E12" s="583"/>
      <c r="F12" s="583"/>
      <c r="G12" s="583"/>
      <c r="H12" s="583"/>
      <c r="I12" s="583"/>
      <c r="J12" s="288"/>
      <c r="K12" s="288"/>
      <c r="L12" s="288"/>
      <c r="M12" s="288"/>
      <c r="N12" s="288"/>
    </row>
    <row r="13" spans="1:15" s="65" customFormat="1" ht="17.25" customHeight="1" x14ac:dyDescent="0.2">
      <c r="A13" s="592" t="s">
        <v>884</v>
      </c>
      <c r="B13" s="592"/>
      <c r="D13" s="583">
        <f>IF('Commercial Needs Analysis'!B16="Smit &amp; Kie Pretoria Brokers (Pty) Ltd",43148,11184)</f>
        <v>43148</v>
      </c>
      <c r="E13" s="583"/>
      <c r="F13" s="583"/>
      <c r="G13" s="583"/>
      <c r="H13" s="583"/>
      <c r="I13" s="583"/>
      <c r="J13" s="288"/>
      <c r="K13" s="288"/>
      <c r="L13" s="288"/>
      <c r="M13" s="288"/>
      <c r="N13" s="288"/>
    </row>
    <row r="14" spans="1:15" s="65" customFormat="1" ht="37.5" customHeight="1" x14ac:dyDescent="0.2">
      <c r="A14" s="605" t="s">
        <v>682</v>
      </c>
      <c r="B14" s="605"/>
      <c r="C14" s="605"/>
      <c r="D14" s="607"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E14" s="607"/>
      <c r="F14" s="607"/>
      <c r="G14" s="607"/>
      <c r="H14" s="607"/>
      <c r="I14" s="607"/>
      <c r="J14" s="73"/>
      <c r="K14" s="73"/>
      <c r="L14" s="73"/>
      <c r="M14" s="73"/>
      <c r="N14" s="69"/>
    </row>
    <row r="15" spans="1:15" s="65" customFormat="1" ht="40.5" customHeight="1" x14ac:dyDescent="0.2">
      <c r="A15" s="606" t="s">
        <v>74</v>
      </c>
      <c r="B15" s="606"/>
      <c r="C15" s="606"/>
      <c r="D15" s="607" t="str">
        <f>CONCATENATE('Authority to Obtain Information'!J23," / ",'Authority to Obtain Information'!J24," / ",'Authority to Obtain Information'!J25," / ",'Authority to Obtain Information'!J26)</f>
        <v>n/a / n/a / n/a / n/a</v>
      </c>
      <c r="E15" s="607"/>
      <c r="F15" s="607"/>
      <c r="G15" s="607"/>
      <c r="H15" s="607"/>
      <c r="I15" s="607"/>
      <c r="J15" s="73"/>
      <c r="K15" s="73"/>
      <c r="L15" s="73"/>
      <c r="M15" s="73"/>
      <c r="N15" s="73"/>
      <c r="O15" s="74"/>
    </row>
    <row r="16" spans="1:15" s="65" customFormat="1" ht="30.75" customHeight="1" x14ac:dyDescent="0.2">
      <c r="A16" s="68"/>
      <c r="B16" s="68"/>
      <c r="C16" s="68"/>
      <c r="D16" s="68"/>
      <c r="E16" s="68"/>
      <c r="F16" s="74"/>
      <c r="G16" s="74"/>
      <c r="H16" s="74"/>
      <c r="I16" s="74"/>
      <c r="J16" s="74"/>
      <c r="K16" s="74"/>
      <c r="L16" s="74"/>
      <c r="M16" s="74"/>
      <c r="N16" s="74"/>
    </row>
    <row r="17" spans="1:15" ht="48" customHeight="1" x14ac:dyDescent="0.2">
      <c r="A17" s="580" t="s">
        <v>683</v>
      </c>
      <c r="B17" s="580"/>
      <c r="C17" s="580"/>
      <c r="D17" s="580"/>
      <c r="E17" s="580"/>
      <c r="F17" s="580"/>
      <c r="G17" s="580"/>
      <c r="H17" s="580"/>
      <c r="I17" s="580"/>
      <c r="J17" s="580"/>
      <c r="K17" s="580"/>
      <c r="L17" s="580"/>
      <c r="M17" s="580"/>
      <c r="N17" s="580"/>
    </row>
    <row r="18" spans="1:15" x14ac:dyDescent="0.2">
      <c r="A18" s="70"/>
      <c r="B18" s="70"/>
      <c r="C18" s="70"/>
      <c r="D18" s="70"/>
      <c r="E18" s="70"/>
      <c r="F18" s="72"/>
      <c r="G18" s="72"/>
      <c r="H18" s="72"/>
      <c r="I18" s="72"/>
      <c r="J18" s="72"/>
      <c r="K18" s="72"/>
      <c r="L18" s="72"/>
      <c r="M18" s="72"/>
      <c r="N18" s="72"/>
    </row>
    <row r="19" spans="1:15" ht="91.5" customHeight="1" x14ac:dyDescent="0.2">
      <c r="A19" s="580" t="str">
        <f>IF('Commercial Needs Analysis'!B16="Smit &amp; Kie Pretoria Brokers (Pty) Ltd",CONCATENATE('Commercial Needs Analysis'!B16," provides advice and intermediary services"," in relation to your non-life insurance policy and for acting as an intermediary. ",'Commercial Needs Analysis'!B16,"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provided."),CONCATENATE("Smit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f>
        <v>Smit &amp; Kie Pretoria Brokers (Pty) Ltd provides advice and intermediary services in relation to your non-life insurance policy and for acting as an intermediary. Smit &amp; Kie Pretoria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v>
      </c>
      <c r="B19" s="580"/>
      <c r="C19" s="580"/>
      <c r="D19" s="580"/>
      <c r="E19" s="580"/>
      <c r="F19" s="580"/>
      <c r="G19" s="580"/>
      <c r="H19" s="580"/>
      <c r="I19" s="580"/>
      <c r="J19" s="580"/>
      <c r="K19" s="580"/>
      <c r="L19" s="580"/>
      <c r="M19" s="580"/>
      <c r="N19" s="580"/>
    </row>
    <row r="20" spans="1:15" x14ac:dyDescent="0.2">
      <c r="A20" s="70"/>
      <c r="C20" s="580"/>
      <c r="D20" s="580"/>
      <c r="E20" s="580"/>
      <c r="F20" s="580"/>
      <c r="G20" s="580"/>
      <c r="H20" s="580"/>
      <c r="I20" s="580"/>
      <c r="J20" s="580"/>
      <c r="K20" s="580"/>
      <c r="L20" s="580"/>
      <c r="M20" s="580"/>
      <c r="N20" s="580"/>
    </row>
    <row r="21" spans="1:15" ht="45" customHeight="1" x14ac:dyDescent="0.2">
      <c r="A21" s="580" t="s">
        <v>684</v>
      </c>
      <c r="B21" s="588"/>
      <c r="C21" s="588"/>
      <c r="D21" s="588"/>
      <c r="E21" s="588"/>
      <c r="F21" s="588"/>
      <c r="G21" s="588"/>
      <c r="H21" s="588"/>
      <c r="I21" s="588"/>
      <c r="J21" s="588"/>
      <c r="K21" s="588"/>
      <c r="L21" s="588"/>
      <c r="M21" s="588"/>
      <c r="N21" s="588"/>
    </row>
    <row r="22" spans="1:15" x14ac:dyDescent="0.2">
      <c r="A22" s="70"/>
      <c r="C22" s="72"/>
      <c r="D22" s="72"/>
      <c r="E22" s="72"/>
      <c r="F22" s="72"/>
      <c r="G22" s="72"/>
      <c r="H22" s="72"/>
      <c r="I22" s="72"/>
      <c r="J22" s="72"/>
      <c r="K22" s="72"/>
      <c r="L22" s="72"/>
      <c r="M22" s="72"/>
      <c r="N22" s="72"/>
    </row>
    <row r="23" spans="1:15" ht="204" customHeight="1" x14ac:dyDescent="0.2">
      <c r="A23" s="578" t="s">
        <v>955</v>
      </c>
      <c r="B23" s="604"/>
      <c r="C23" s="604"/>
      <c r="D23" s="604"/>
      <c r="E23" s="604"/>
      <c r="F23" s="604"/>
      <c r="G23" s="604"/>
      <c r="H23" s="604"/>
      <c r="I23" s="604"/>
      <c r="J23" s="604"/>
      <c r="K23" s="604"/>
      <c r="L23" s="604"/>
      <c r="M23" s="604"/>
      <c r="N23" s="604"/>
      <c r="O23" s="277"/>
    </row>
    <row r="25" spans="1:15" x14ac:dyDescent="0.2">
      <c r="A25" s="595" t="s">
        <v>894</v>
      </c>
      <c r="B25" s="595"/>
      <c r="C25" s="595"/>
      <c r="D25" s="278"/>
      <c r="E25" s="278"/>
      <c r="F25" s="278"/>
      <c r="G25" s="278"/>
      <c r="H25" s="278"/>
      <c r="I25" s="278"/>
      <c r="J25" s="278"/>
      <c r="K25" s="278"/>
      <c r="L25" s="278"/>
      <c r="M25" s="278"/>
      <c r="N25" s="278"/>
    </row>
    <row r="26" spans="1:15" ht="46.5" customHeight="1" x14ac:dyDescent="0.2">
      <c r="A26" s="580" t="str">
        <f>IF('Commercial Needs Analysis'!B16="Smit &amp; Kie Pretoria Brokers (Pty) Ltd", CONCATENATE("For the additional services set out above ",'Commercial Needs Analysis'!B16, " charges 10% of the monthly premium inclusive of VAT and will be reviewed at policy renewal stage."),"For the additional services set out above Smit and Kie Brokers (Pty) Ltd charges 10% of the monthly premium inclusive of VAT and will be reviewed at policy renewal stage.")</f>
        <v>For the additional services set out above Smit &amp; Kie Pretoria Brokers (Pty) Ltd charges 10% of the monthly premium inclusive of VAT and will be reviewed at policy renewal stage.</v>
      </c>
      <c r="B26" s="580"/>
      <c r="C26" s="580"/>
      <c r="D26" s="580"/>
      <c r="E26" s="580"/>
      <c r="F26" s="580"/>
      <c r="G26" s="580"/>
      <c r="H26" s="580"/>
      <c r="I26" s="580"/>
      <c r="J26" s="580"/>
      <c r="K26" s="580"/>
      <c r="L26" s="580"/>
      <c r="M26" s="580"/>
      <c r="N26" s="580"/>
    </row>
    <row r="27" spans="1:15" ht="8.25" customHeight="1" x14ac:dyDescent="0.2">
      <c r="A27" s="287"/>
      <c r="B27" s="278"/>
      <c r="C27" s="278"/>
      <c r="D27" s="278"/>
      <c r="E27" s="278"/>
      <c r="F27" s="278"/>
      <c r="G27" s="278"/>
      <c r="H27" s="278"/>
      <c r="I27" s="278"/>
      <c r="J27" s="278"/>
      <c r="K27" s="278"/>
      <c r="L27" s="278"/>
      <c r="M27" s="278"/>
      <c r="N27" s="278"/>
    </row>
    <row r="28" spans="1:15" ht="70.5" customHeight="1" x14ac:dyDescent="0.2">
      <c r="A28" s="580" t="s">
        <v>956</v>
      </c>
      <c r="B28" s="580"/>
      <c r="C28" s="580"/>
      <c r="D28" s="580"/>
      <c r="E28" s="580"/>
      <c r="F28" s="580"/>
      <c r="G28" s="580"/>
      <c r="H28" s="580"/>
      <c r="I28" s="580"/>
      <c r="J28" s="580"/>
      <c r="K28" s="580"/>
      <c r="L28" s="580"/>
      <c r="M28" s="580"/>
      <c r="N28" s="580"/>
    </row>
    <row r="30" spans="1:15" x14ac:dyDescent="0.2">
      <c r="A30" s="586" t="s">
        <v>680</v>
      </c>
      <c r="B30" s="586"/>
      <c r="C30" s="586"/>
      <c r="D30" s="586"/>
      <c r="E30" s="590"/>
      <c r="F30" s="590"/>
      <c r="G30" s="590"/>
      <c r="H30" s="590"/>
      <c r="I30" s="590"/>
      <c r="J30" s="64" t="s">
        <v>4</v>
      </c>
      <c r="K30" s="589"/>
      <c r="L30" s="590"/>
      <c r="M30" s="590"/>
      <c r="N30" s="590"/>
    </row>
    <row r="32" spans="1:15" ht="26.25" customHeight="1" x14ac:dyDescent="0.2">
      <c r="A32" s="586" t="s">
        <v>882</v>
      </c>
      <c r="B32" s="586"/>
      <c r="C32" s="586"/>
      <c r="D32" s="586"/>
      <c r="E32" s="585" t="str">
        <f>'Letter of Introduction'!F27</f>
        <v/>
      </c>
      <c r="F32" s="585"/>
      <c r="G32" s="585"/>
      <c r="H32" s="585"/>
      <c r="I32" s="585"/>
      <c r="J32" s="585"/>
      <c r="K32" s="585"/>
      <c r="L32" s="585"/>
      <c r="M32" s="585"/>
      <c r="N32" s="585"/>
    </row>
    <row r="76" ht="15.75" customHeight="1" x14ac:dyDescent="0.2"/>
  </sheetData>
  <mergeCells count="22">
    <mergeCell ref="E32:N32"/>
    <mergeCell ref="A32:D32"/>
    <mergeCell ref="A14:C14"/>
    <mergeCell ref="A15:C15"/>
    <mergeCell ref="D15:I15"/>
    <mergeCell ref="D14:I14"/>
    <mergeCell ref="A26:N26"/>
    <mergeCell ref="A28:N28"/>
    <mergeCell ref="A30:D30"/>
    <mergeCell ref="E30:I30"/>
    <mergeCell ref="K30:N30"/>
    <mergeCell ref="A17:N17"/>
    <mergeCell ref="A12:B12"/>
    <mergeCell ref="A13:B13"/>
    <mergeCell ref="A25:C25"/>
    <mergeCell ref="A10:M10"/>
    <mergeCell ref="D12:I12"/>
    <mergeCell ref="D13:I13"/>
    <mergeCell ref="A23:N23"/>
    <mergeCell ref="C20:N20"/>
    <mergeCell ref="A19:N19"/>
    <mergeCell ref="A21:N21"/>
  </mergeCells>
  <printOptions horizontalCentered="1"/>
  <pageMargins left="0.23622047244094491" right="0.23622047244094491" top="0.19685039370078741" bottom="0.19685039370078741" header="0.31496062992125984" footer="0.31496062992125984"/>
  <pageSetup scale="78"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2:P132"/>
  <sheetViews>
    <sheetView topLeftCell="A6" zoomScaleNormal="100" workbookViewId="0">
      <selection activeCell="K117" sqref="K117"/>
    </sheetView>
  </sheetViews>
  <sheetFormatPr defaultRowHeight="14.25" x14ac:dyDescent="0.2"/>
  <cols>
    <col min="1" max="1" width="5" style="108" customWidth="1"/>
    <col min="2" max="2" width="6.28515625" style="108" customWidth="1"/>
    <col min="3" max="3" width="10.85546875" style="108" customWidth="1"/>
    <col min="4" max="4" width="13" style="108" customWidth="1"/>
    <col min="5" max="5" width="2.42578125" style="108" customWidth="1"/>
    <col min="6" max="6" width="9.140625" style="108" customWidth="1"/>
    <col min="7" max="7" width="5.28515625" style="108" customWidth="1"/>
    <col min="8" max="8" width="5.85546875" style="108" customWidth="1"/>
    <col min="9" max="9" width="13.7109375" style="108" customWidth="1"/>
    <col min="10" max="10" width="9.140625" style="108"/>
    <col min="11" max="11" width="10.85546875" style="108" customWidth="1"/>
    <col min="12" max="12" width="9.140625" style="108"/>
    <col min="13" max="13" width="13.5703125" style="108" customWidth="1"/>
    <col min="14" max="14" width="4.85546875" style="108" customWidth="1"/>
    <col min="15" max="15" width="4.28515625" style="108" customWidth="1"/>
    <col min="16" max="16384" width="9.140625" style="108"/>
  </cols>
  <sheetData>
    <row r="12" spans="1:16" s="109" customFormat="1" ht="15" x14ac:dyDescent="0.2">
      <c r="A12" s="629" t="s">
        <v>756</v>
      </c>
      <c r="B12" s="629"/>
      <c r="C12" s="629"/>
      <c r="D12" s="629"/>
      <c r="E12" s="629"/>
      <c r="F12" s="629"/>
      <c r="G12" s="629"/>
      <c r="H12" s="629"/>
      <c r="I12" s="629"/>
      <c r="J12" s="629"/>
      <c r="K12" s="629"/>
      <c r="L12" s="629"/>
      <c r="M12" s="629"/>
      <c r="N12" s="289"/>
      <c r="O12" s="289"/>
      <c r="P12" s="289"/>
    </row>
    <row r="13" spans="1:16" s="109" customFormat="1" x14ac:dyDescent="0.2">
      <c r="A13" s="280"/>
      <c r="B13" s="280"/>
      <c r="C13" s="280"/>
      <c r="D13" s="280"/>
      <c r="E13" s="280"/>
      <c r="F13" s="280"/>
      <c r="G13" s="280"/>
      <c r="H13" s="280"/>
      <c r="I13" s="280"/>
      <c r="J13" s="280"/>
      <c r="K13" s="280"/>
      <c r="L13" s="280"/>
      <c r="M13" s="280"/>
      <c r="N13" s="280"/>
      <c r="O13" s="280"/>
    </row>
    <row r="14" spans="1:16" s="109" customFormat="1" ht="40.5" customHeight="1" x14ac:dyDescent="0.2">
      <c r="A14" s="600" t="s">
        <v>889</v>
      </c>
      <c r="B14" s="600"/>
      <c r="C14" s="600"/>
      <c r="D14" s="600"/>
      <c r="E14" s="600"/>
      <c r="F14" s="600"/>
      <c r="G14" s="601" t="str">
        <f>IF(IF(COUNTA('Commercial Needs Analysis'!$B$18:$G$19)=2,CONCATENATE('Commercial Needs Analysis'!$B$18," / ",'Commercial Needs Analysis'!B19),IF('Commercial Needs Analysis'!B19="",'Commercial Needs Analysis'!B18,'Commercial Needs Analysis'!B19))=0,"",IF(COUNTA('Commercial Needs Analysis'!$B$18:$G$19)=2,CONCATENATE('Commercial Needs Analysis'!$B$18," / ",'Commercial Needs Analysis'!B19),IF('Commercial Needs Analysis'!B19="",'Commercial Needs Analysis'!B18,'Commercial Needs Analysis'!B19)))</f>
        <v/>
      </c>
      <c r="H14" s="601"/>
      <c r="I14" s="601"/>
      <c r="J14" s="601"/>
      <c r="K14" s="601"/>
      <c r="L14" s="601"/>
      <c r="M14" s="601"/>
      <c r="N14" s="110"/>
    </row>
    <row r="15" spans="1:16" s="109" customFormat="1" ht="47.25" customHeight="1" x14ac:dyDescent="0.2">
      <c r="A15" s="600" t="s">
        <v>892</v>
      </c>
      <c r="B15" s="600"/>
      <c r="C15" s="600"/>
      <c r="D15" s="600"/>
      <c r="E15" s="600"/>
      <c r="F15" s="600"/>
      <c r="G15" s="633" t="str">
        <f>IF(IF(COUNTA('Commercial Needs Analysis'!G21,'Commercial Needs Analysis'!B20)=2,CONCATENATE('Commercial Needs Analysis'!G21," / ",'Commercial Needs Analysis'!B20),IF('Commercial Needs Analysis'!B20="",'Commercial Needs Analysis'!G21,'Commercial Needs Analysis'!B20))=0,"",IF(COUNTA('Commercial Needs Analysis'!G21,'Commercial Needs Analysis'!B20)=2,CONCATENATE('Commercial Needs Analysis'!G21," / ",'Commercial Needs Analysis'!B20),IF('Commercial Needs Analysis'!B20="",'Commercial Needs Analysis'!G21,'Commercial Needs Analysis'!B20)))</f>
        <v/>
      </c>
      <c r="H15" s="633"/>
      <c r="I15" s="633"/>
      <c r="J15" s="633"/>
      <c r="K15" s="633"/>
      <c r="L15" s="633"/>
      <c r="M15" s="633"/>
      <c r="N15" s="110"/>
    </row>
    <row r="16" spans="1:16" s="109" customFormat="1" ht="18.75" customHeight="1" x14ac:dyDescent="0.2">
      <c r="A16" s="634"/>
      <c r="B16" s="634"/>
      <c r="C16" s="634"/>
      <c r="D16" s="635"/>
      <c r="E16" s="635"/>
      <c r="F16" s="635"/>
      <c r="G16" s="635"/>
      <c r="H16" s="635"/>
      <c r="I16" s="635"/>
      <c r="J16" s="110"/>
      <c r="K16" s="110"/>
      <c r="L16" s="110"/>
      <c r="M16" s="110"/>
      <c r="N16" s="111"/>
    </row>
    <row r="17" spans="1:15" s="109" customFormat="1" ht="20.25" customHeight="1" x14ac:dyDescent="0.2">
      <c r="A17" s="630" t="s">
        <v>757</v>
      </c>
      <c r="B17" s="630"/>
      <c r="C17" s="630"/>
      <c r="D17" s="630"/>
      <c r="E17" s="630"/>
      <c r="F17" s="630"/>
      <c r="G17" s="630"/>
      <c r="H17" s="630"/>
      <c r="I17" s="630"/>
      <c r="J17" s="630"/>
      <c r="K17" s="630"/>
      <c r="L17" s="630"/>
      <c r="M17" s="630"/>
      <c r="N17" s="630"/>
      <c r="O17" s="113"/>
    </row>
    <row r="18" spans="1:15" s="109" customFormat="1" ht="6" customHeight="1" x14ac:dyDescent="0.2">
      <c r="A18" s="112"/>
      <c r="B18" s="112"/>
      <c r="C18" s="112"/>
      <c r="D18" s="112"/>
      <c r="E18" s="112"/>
      <c r="F18" s="112"/>
      <c r="G18" s="112"/>
      <c r="H18" s="112"/>
      <c r="I18" s="112"/>
      <c r="J18" s="112"/>
      <c r="K18" s="112"/>
      <c r="L18" s="112"/>
      <c r="M18" s="112"/>
      <c r="N18" s="112"/>
      <c r="O18" s="113"/>
    </row>
    <row r="19" spans="1:15" s="109" customFormat="1" x14ac:dyDescent="0.2">
      <c r="A19" s="631" t="s">
        <v>758</v>
      </c>
      <c r="B19" s="631"/>
      <c r="C19" s="631"/>
      <c r="D19" s="631"/>
      <c r="E19" s="632" t="s">
        <v>759</v>
      </c>
      <c r="F19" s="632"/>
      <c r="G19" s="632"/>
      <c r="H19" s="632"/>
      <c r="I19" s="632" t="s">
        <v>760</v>
      </c>
      <c r="J19" s="632"/>
      <c r="K19" s="632"/>
      <c r="L19" s="632"/>
      <c r="M19" s="113"/>
    </row>
    <row r="20" spans="1:15" ht="28.5" customHeight="1" x14ac:dyDescent="0.2">
      <c r="A20" s="628" t="str">
        <f>'Commercial Needs Analysis'!A28</f>
        <v>n/a</v>
      </c>
      <c r="B20" s="628"/>
      <c r="C20" s="628"/>
      <c r="D20" s="628"/>
      <c r="E20" s="628" t="str">
        <f>'Commercial Needs Analysis'!B28</f>
        <v>n/a</v>
      </c>
      <c r="F20" s="628"/>
      <c r="G20" s="628"/>
      <c r="H20" s="628"/>
      <c r="I20" s="628" t="str">
        <f>IF('Commercial Needs Analysis'!D28=0,"",'Commercial Needs Analysis'!D28)</f>
        <v>n/a</v>
      </c>
      <c r="J20" s="628"/>
      <c r="K20" s="628"/>
      <c r="L20" s="628"/>
      <c r="M20" s="114"/>
    </row>
    <row r="21" spans="1:15" ht="28.5" customHeight="1" x14ac:dyDescent="0.2">
      <c r="A21" s="628" t="str">
        <f>'Commercial Needs Analysis'!A29</f>
        <v>n/a</v>
      </c>
      <c r="B21" s="628"/>
      <c r="C21" s="628"/>
      <c r="D21" s="628"/>
      <c r="E21" s="628" t="str">
        <f>'Commercial Needs Analysis'!B29</f>
        <v>n/a</v>
      </c>
      <c r="F21" s="628"/>
      <c r="G21" s="628"/>
      <c r="H21" s="628"/>
      <c r="I21" s="628" t="str">
        <f>IF('Commercial Needs Analysis'!D29=0,"",'Commercial Needs Analysis'!D29)</f>
        <v>n/a</v>
      </c>
      <c r="J21" s="628"/>
      <c r="K21" s="628"/>
      <c r="L21" s="628"/>
      <c r="M21" s="114"/>
    </row>
    <row r="22" spans="1:15" ht="28.5" customHeight="1" x14ac:dyDescent="0.2">
      <c r="A22" s="628" t="str">
        <f>'Commercial Needs Analysis'!A30</f>
        <v>n/a</v>
      </c>
      <c r="B22" s="628"/>
      <c r="C22" s="628"/>
      <c r="D22" s="628"/>
      <c r="E22" s="628" t="str">
        <f>'Commercial Needs Analysis'!B30</f>
        <v>n/a</v>
      </c>
      <c r="F22" s="628"/>
      <c r="G22" s="628"/>
      <c r="H22" s="628"/>
      <c r="I22" s="628" t="str">
        <f>IF('Commercial Needs Analysis'!D30=0,"",'Commercial Needs Analysis'!D30)</f>
        <v>n/a</v>
      </c>
      <c r="J22" s="628"/>
      <c r="K22" s="628"/>
      <c r="L22" s="628"/>
      <c r="M22" s="114"/>
    </row>
    <row r="23" spans="1:15" ht="28.5" customHeight="1" x14ac:dyDescent="0.2">
      <c r="A23" s="628" t="str">
        <f>'Commercial Needs Analysis'!A31</f>
        <v>n/a</v>
      </c>
      <c r="B23" s="628"/>
      <c r="C23" s="628"/>
      <c r="D23" s="628"/>
      <c r="E23" s="628" t="str">
        <f>'Commercial Needs Analysis'!B31</f>
        <v>n/a</v>
      </c>
      <c r="F23" s="628"/>
      <c r="G23" s="628"/>
      <c r="H23" s="628"/>
      <c r="I23" s="628" t="str">
        <f>IF('Commercial Needs Analysis'!D31=0,"",'Commercial Needs Analysis'!D31)</f>
        <v>n/a</v>
      </c>
      <c r="J23" s="628"/>
      <c r="K23" s="628"/>
      <c r="L23" s="628"/>
      <c r="M23" s="114"/>
    </row>
    <row r="24" spans="1:15" x14ac:dyDescent="0.2">
      <c r="A24" s="115"/>
      <c r="C24" s="614"/>
      <c r="D24" s="614"/>
      <c r="E24" s="614"/>
      <c r="F24" s="614"/>
      <c r="G24" s="614"/>
      <c r="H24" s="614"/>
      <c r="I24" s="614"/>
      <c r="J24" s="614"/>
      <c r="K24" s="614"/>
      <c r="L24" s="614"/>
      <c r="M24" s="614"/>
      <c r="N24" s="614"/>
    </row>
    <row r="25" spans="1:15" x14ac:dyDescent="0.2">
      <c r="A25" s="624" t="s">
        <v>761</v>
      </c>
      <c r="B25" s="625"/>
      <c r="C25" s="625"/>
      <c r="D25" s="625"/>
      <c r="E25" s="625"/>
      <c r="F25" s="625"/>
      <c r="G25" s="625"/>
      <c r="H25" s="625"/>
      <c r="I25" s="625"/>
      <c r="J25" s="625"/>
      <c r="K25" s="625"/>
      <c r="L25" s="625"/>
      <c r="M25" s="625"/>
      <c r="N25" s="625"/>
    </row>
    <row r="26" spans="1:15" x14ac:dyDescent="0.2">
      <c r="A26" s="115"/>
      <c r="C26" s="114"/>
      <c r="D26" s="114"/>
      <c r="E26" s="114"/>
      <c r="F26" s="114"/>
      <c r="G26" s="114"/>
      <c r="H26" s="114"/>
      <c r="I26" s="114"/>
      <c r="J26" s="114"/>
      <c r="K26" s="114"/>
      <c r="L26" s="114"/>
      <c r="M26" s="114"/>
      <c r="N26" s="114"/>
    </row>
    <row r="27" spans="1:15" s="116" customFormat="1" ht="15" customHeight="1" x14ac:dyDescent="0.2">
      <c r="A27" s="617" t="s">
        <v>762</v>
      </c>
      <c r="B27" s="617"/>
      <c r="C27" s="617"/>
      <c r="D27" s="113"/>
      <c r="E27" s="626" t="s">
        <v>763</v>
      </c>
      <c r="F27" s="626"/>
      <c r="G27" s="626"/>
      <c r="I27" s="282" t="s">
        <v>764</v>
      </c>
      <c r="J27" s="282"/>
      <c r="K27" s="282"/>
      <c r="L27" s="113"/>
      <c r="M27" s="113"/>
      <c r="N27" s="113"/>
      <c r="O27" s="281"/>
    </row>
    <row r="28" spans="1:15" s="116" customFormat="1" ht="15" customHeight="1" x14ac:dyDescent="0.2">
      <c r="A28" s="283"/>
      <c r="B28" s="283"/>
      <c r="C28" s="283"/>
      <c r="D28" s="113"/>
      <c r="E28" s="284"/>
      <c r="F28" s="284"/>
      <c r="G28" s="284"/>
      <c r="H28" s="283"/>
      <c r="I28" s="283"/>
      <c r="J28" s="283"/>
      <c r="K28" s="283"/>
      <c r="L28" s="113"/>
      <c r="M28" s="113"/>
      <c r="N28" s="113"/>
      <c r="O28" s="281"/>
    </row>
    <row r="29" spans="1:15" s="116" customFormat="1" ht="15" customHeight="1" x14ac:dyDescent="0.2">
      <c r="A29" s="627" t="s">
        <v>897</v>
      </c>
      <c r="B29" s="627"/>
      <c r="C29" s="627"/>
      <c r="D29" s="627"/>
      <c r="E29" s="627"/>
      <c r="F29" s="627"/>
      <c r="G29" s="627"/>
      <c r="H29" s="627"/>
      <c r="I29" s="627"/>
      <c r="J29" s="627"/>
      <c r="K29" s="627"/>
      <c r="L29" s="627"/>
      <c r="M29" s="627"/>
      <c r="N29" s="113"/>
      <c r="O29" s="281"/>
    </row>
    <row r="30" spans="1:15" s="116" customFormat="1" ht="15" customHeight="1" x14ac:dyDescent="0.2">
      <c r="N30" s="113"/>
      <c r="O30" s="281"/>
    </row>
    <row r="31" spans="1:15" s="116" customFormat="1" ht="38.25" customHeight="1" x14ac:dyDescent="0.2">
      <c r="A31" s="614" t="str">
        <f>CONCATENATE("I confirm that the advising broker ", Broker_Name, " has made his recommendations available to me and my financial position is as follows:")</f>
        <v>I confirm that the advising broker Warren Bennett has made his recommendations available to me and my financial position is as follows:</v>
      </c>
      <c r="B31" s="613"/>
      <c r="C31" s="613"/>
      <c r="D31" s="613"/>
      <c r="E31" s="613"/>
      <c r="F31" s="613"/>
      <c r="G31" s="613"/>
      <c r="H31" s="613"/>
      <c r="I31" s="613"/>
      <c r="J31" s="613"/>
      <c r="K31" s="613"/>
      <c r="L31" s="613"/>
      <c r="M31" s="613"/>
      <c r="N31" s="113"/>
      <c r="O31" s="281"/>
    </row>
    <row r="32" spans="1:15" s="116" customFormat="1" x14ac:dyDescent="0.2">
      <c r="A32" s="618"/>
      <c r="B32" s="618"/>
      <c r="C32" s="618"/>
      <c r="D32" s="618"/>
      <c r="E32" s="618"/>
      <c r="F32" s="618"/>
      <c r="G32" s="618"/>
      <c r="H32" s="618"/>
      <c r="I32" s="618"/>
      <c r="J32" s="618"/>
      <c r="K32" s="618"/>
      <c r="L32" s="618"/>
      <c r="M32" s="618"/>
      <c r="N32" s="113"/>
      <c r="O32" s="281"/>
    </row>
    <row r="33" spans="1:15" s="116" customFormat="1" x14ac:dyDescent="0.2">
      <c r="A33" s="619"/>
      <c r="B33" s="619"/>
      <c r="C33" s="619"/>
      <c r="D33" s="619"/>
      <c r="E33" s="619"/>
      <c r="F33" s="619"/>
      <c r="G33" s="619"/>
      <c r="H33" s="619"/>
      <c r="I33" s="619"/>
      <c r="J33" s="619"/>
      <c r="K33" s="619"/>
      <c r="L33" s="619"/>
      <c r="M33" s="619"/>
      <c r="N33" s="113"/>
      <c r="O33" s="281"/>
    </row>
    <row r="34" spans="1:15" s="116" customFormat="1" x14ac:dyDescent="0.2">
      <c r="A34" s="619"/>
      <c r="B34" s="619"/>
      <c r="C34" s="619"/>
      <c r="D34" s="619"/>
      <c r="E34" s="619"/>
      <c r="F34" s="619"/>
      <c r="G34" s="619"/>
      <c r="H34" s="619"/>
      <c r="I34" s="619"/>
      <c r="J34" s="619"/>
      <c r="K34" s="619"/>
      <c r="L34" s="619"/>
      <c r="M34" s="619"/>
      <c r="N34" s="113"/>
      <c r="O34" s="281"/>
    </row>
    <row r="35" spans="1:15" s="116" customFormat="1" x14ac:dyDescent="0.2">
      <c r="A35" s="619"/>
      <c r="B35" s="619"/>
      <c r="C35" s="619"/>
      <c r="D35" s="619"/>
      <c r="E35" s="619"/>
      <c r="F35" s="619"/>
      <c r="G35" s="619"/>
      <c r="H35" s="619"/>
      <c r="I35" s="619"/>
      <c r="J35" s="619"/>
      <c r="K35" s="619"/>
      <c r="L35" s="619"/>
      <c r="M35" s="619"/>
      <c r="N35" s="113"/>
      <c r="O35" s="281"/>
    </row>
    <row r="36" spans="1:15" s="116" customFormat="1" x14ac:dyDescent="0.2">
      <c r="A36" s="285"/>
      <c r="B36" s="285"/>
      <c r="C36" s="285"/>
      <c r="D36" s="285"/>
      <c r="E36" s="285"/>
      <c r="F36" s="285"/>
      <c r="G36" s="285"/>
      <c r="H36" s="285"/>
      <c r="I36" s="285"/>
      <c r="J36" s="285"/>
      <c r="K36" s="285"/>
      <c r="L36" s="285"/>
      <c r="M36" s="285"/>
      <c r="N36" s="113"/>
      <c r="O36" s="281"/>
    </row>
    <row r="37" spans="1:15" s="116" customFormat="1" ht="15" customHeight="1" x14ac:dyDescent="0.2">
      <c r="A37" s="617" t="s">
        <v>765</v>
      </c>
      <c r="B37" s="617"/>
      <c r="C37" s="617"/>
      <c r="D37" s="617"/>
      <c r="E37" s="617"/>
      <c r="F37" s="617"/>
      <c r="G37" s="617"/>
      <c r="H37" s="617"/>
      <c r="I37" s="617"/>
      <c r="J37" s="617"/>
      <c r="K37" s="617"/>
      <c r="L37" s="617"/>
      <c r="M37" s="617"/>
      <c r="N37" s="113"/>
      <c r="O37" s="281"/>
    </row>
    <row r="38" spans="1:15" s="116" customFormat="1" ht="15" customHeight="1" x14ac:dyDescent="0.2">
      <c r="A38" s="618"/>
      <c r="B38" s="618"/>
      <c r="C38" s="618"/>
      <c r="D38" s="618"/>
      <c r="E38" s="618"/>
      <c r="F38" s="618"/>
      <c r="G38" s="618"/>
      <c r="H38" s="618"/>
      <c r="I38" s="618"/>
      <c r="J38" s="618"/>
      <c r="K38" s="618"/>
      <c r="L38" s="618"/>
      <c r="M38" s="618"/>
      <c r="N38" s="113"/>
      <c r="O38" s="281"/>
    </row>
    <row r="39" spans="1:15" s="116" customFormat="1" ht="15" customHeight="1" x14ac:dyDescent="0.2">
      <c r="A39" s="619"/>
      <c r="B39" s="619"/>
      <c r="C39" s="619"/>
      <c r="D39" s="619"/>
      <c r="E39" s="619"/>
      <c r="F39" s="619"/>
      <c r="G39" s="619"/>
      <c r="H39" s="619"/>
      <c r="I39" s="619"/>
      <c r="J39" s="619"/>
      <c r="K39" s="619"/>
      <c r="L39" s="619"/>
      <c r="M39" s="619"/>
      <c r="N39" s="113"/>
      <c r="O39" s="281"/>
    </row>
    <row r="40" spans="1:15" s="116" customFormat="1" ht="15" customHeight="1" x14ac:dyDescent="0.2">
      <c r="A40" s="619"/>
      <c r="B40" s="619"/>
      <c r="C40" s="619"/>
      <c r="D40" s="619"/>
      <c r="E40" s="619"/>
      <c r="F40" s="619"/>
      <c r="G40" s="619"/>
      <c r="H40" s="619"/>
      <c r="I40" s="619"/>
      <c r="J40" s="619"/>
      <c r="K40" s="619"/>
      <c r="L40" s="619"/>
      <c r="M40" s="619"/>
      <c r="N40" s="113"/>
      <c r="O40" s="281"/>
    </row>
    <row r="41" spans="1:15" s="116" customFormat="1" ht="15" customHeight="1" x14ac:dyDescent="0.2">
      <c r="A41" s="619"/>
      <c r="B41" s="619"/>
      <c r="C41" s="619"/>
      <c r="D41" s="619"/>
      <c r="E41" s="619"/>
      <c r="F41" s="619"/>
      <c r="G41" s="619"/>
      <c r="H41" s="619"/>
      <c r="I41" s="619"/>
      <c r="J41" s="619"/>
      <c r="K41" s="619"/>
      <c r="L41" s="619"/>
      <c r="M41" s="619"/>
      <c r="N41" s="113"/>
      <c r="O41" s="281"/>
    </row>
    <row r="42" spans="1:15" s="116" customFormat="1" ht="15" customHeight="1" x14ac:dyDescent="0.2">
      <c r="A42" s="619"/>
      <c r="B42" s="619"/>
      <c r="C42" s="619"/>
      <c r="D42" s="619"/>
      <c r="E42" s="619"/>
      <c r="F42" s="619"/>
      <c r="G42" s="619"/>
      <c r="H42" s="619"/>
      <c r="I42" s="619"/>
      <c r="J42" s="619"/>
      <c r="K42" s="619"/>
      <c r="L42" s="619"/>
      <c r="M42" s="619"/>
      <c r="N42" s="113"/>
      <c r="O42" s="281"/>
    </row>
    <row r="43" spans="1:15" s="116" customFormat="1" ht="15" customHeight="1" x14ac:dyDescent="0.2">
      <c r="A43" s="619"/>
      <c r="B43" s="619"/>
      <c r="C43" s="619"/>
      <c r="D43" s="619"/>
      <c r="E43" s="619"/>
      <c r="F43" s="619"/>
      <c r="G43" s="619"/>
      <c r="H43" s="619"/>
      <c r="I43" s="619"/>
      <c r="J43" s="619"/>
      <c r="K43" s="619"/>
      <c r="L43" s="619"/>
      <c r="M43" s="619"/>
      <c r="N43" s="113"/>
      <c r="O43" s="281"/>
    </row>
    <row r="44" spans="1:15" s="116" customFormat="1" ht="15" customHeight="1" x14ac:dyDescent="0.2">
      <c r="A44" s="619"/>
      <c r="B44" s="619"/>
      <c r="C44" s="619"/>
      <c r="D44" s="619"/>
      <c r="E44" s="619"/>
      <c r="F44" s="619"/>
      <c r="G44" s="619"/>
      <c r="H44" s="619"/>
      <c r="I44" s="619"/>
      <c r="J44" s="619"/>
      <c r="K44" s="619"/>
      <c r="L44" s="619"/>
      <c r="M44" s="619"/>
      <c r="N44" s="113"/>
      <c r="O44" s="281"/>
    </row>
    <row r="45" spans="1:15" s="116" customFormat="1" ht="15" customHeight="1" x14ac:dyDescent="0.2">
      <c r="A45" s="619"/>
      <c r="B45" s="619"/>
      <c r="C45" s="619"/>
      <c r="D45" s="619"/>
      <c r="E45" s="619"/>
      <c r="F45" s="619"/>
      <c r="G45" s="619"/>
      <c r="H45" s="619"/>
      <c r="I45" s="619"/>
      <c r="J45" s="619"/>
      <c r="K45" s="619"/>
      <c r="L45" s="619"/>
      <c r="M45" s="619"/>
      <c r="N45" s="113"/>
      <c r="O45" s="281"/>
    </row>
    <row r="46" spans="1:15" s="116" customFormat="1" ht="15" customHeight="1" x14ac:dyDescent="0.2">
      <c r="A46" s="283"/>
      <c r="B46" s="283"/>
      <c r="C46" s="283"/>
      <c r="D46" s="284"/>
      <c r="E46" s="284"/>
      <c r="F46" s="284"/>
      <c r="G46" s="284"/>
      <c r="H46" s="283"/>
      <c r="I46" s="283"/>
      <c r="J46" s="283"/>
      <c r="K46" s="283"/>
      <c r="L46" s="284"/>
      <c r="M46" s="284"/>
      <c r="N46" s="113"/>
      <c r="O46" s="281"/>
    </row>
    <row r="47" spans="1:15" x14ac:dyDescent="0.2">
      <c r="A47" s="614" t="s">
        <v>766</v>
      </c>
      <c r="B47" s="613"/>
      <c r="C47" s="613"/>
      <c r="D47" s="613"/>
      <c r="E47" s="613"/>
      <c r="F47" s="613"/>
      <c r="G47" s="613"/>
      <c r="H47" s="613"/>
      <c r="I47" s="613"/>
      <c r="J47" s="613"/>
      <c r="K47" s="613"/>
      <c r="L47" s="613"/>
      <c r="M47" s="613"/>
      <c r="N47" s="279"/>
    </row>
    <row r="48" spans="1:15" x14ac:dyDescent="0.2">
      <c r="A48" s="614" t="s">
        <v>767</v>
      </c>
      <c r="B48" s="614"/>
      <c r="C48" s="614"/>
      <c r="D48" s="614"/>
      <c r="E48" s="614"/>
      <c r="F48" s="614"/>
      <c r="G48" s="614"/>
      <c r="H48" s="614"/>
      <c r="I48" s="614"/>
      <c r="J48" s="614"/>
      <c r="K48" s="614"/>
      <c r="L48" s="614"/>
      <c r="M48" s="614"/>
      <c r="N48" s="114"/>
    </row>
    <row r="49" spans="1:14" x14ac:dyDescent="0.2">
      <c r="A49" s="621"/>
      <c r="B49" s="621"/>
      <c r="C49" s="621"/>
      <c r="D49" s="621"/>
      <c r="E49" s="621"/>
      <c r="F49" s="621"/>
      <c r="G49" s="621"/>
      <c r="H49" s="621"/>
      <c r="I49" s="621"/>
      <c r="J49" s="621"/>
      <c r="K49" s="621"/>
      <c r="L49" s="621"/>
      <c r="M49" s="621"/>
      <c r="N49" s="279"/>
    </row>
    <row r="50" spans="1:14" x14ac:dyDescent="0.2">
      <c r="A50" s="620"/>
      <c r="B50" s="620"/>
      <c r="C50" s="620"/>
      <c r="D50" s="620"/>
      <c r="E50" s="620"/>
      <c r="F50" s="620"/>
      <c r="G50" s="620"/>
      <c r="H50" s="620"/>
      <c r="I50" s="620"/>
      <c r="J50" s="620"/>
      <c r="K50" s="620"/>
      <c r="L50" s="620"/>
      <c r="M50" s="620"/>
      <c r="N50" s="114"/>
    </row>
    <row r="51" spans="1:14" x14ac:dyDescent="0.2">
      <c r="A51" s="620"/>
      <c r="B51" s="620"/>
      <c r="C51" s="620"/>
      <c r="D51" s="620"/>
      <c r="E51" s="620"/>
      <c r="F51" s="620"/>
      <c r="G51" s="620"/>
      <c r="H51" s="620"/>
      <c r="I51" s="620"/>
      <c r="J51" s="620"/>
      <c r="K51" s="620"/>
      <c r="L51" s="620"/>
      <c r="M51" s="620"/>
      <c r="N51" s="115"/>
    </row>
    <row r="52" spans="1:14" x14ac:dyDescent="0.2">
      <c r="A52" s="620"/>
      <c r="B52" s="620"/>
      <c r="C52" s="620"/>
      <c r="D52" s="620"/>
      <c r="E52" s="620"/>
      <c r="F52" s="620"/>
      <c r="G52" s="620"/>
      <c r="H52" s="620"/>
      <c r="I52" s="620"/>
      <c r="J52" s="620"/>
      <c r="K52" s="620"/>
      <c r="L52" s="620"/>
      <c r="M52" s="620"/>
      <c r="N52" s="114"/>
    </row>
    <row r="53" spans="1:14" x14ac:dyDescent="0.2">
      <c r="A53" s="620"/>
      <c r="B53" s="620"/>
      <c r="C53" s="620"/>
      <c r="D53" s="620"/>
      <c r="E53" s="620"/>
      <c r="F53" s="620"/>
      <c r="G53" s="620"/>
      <c r="H53" s="620"/>
      <c r="I53" s="620"/>
      <c r="J53" s="620"/>
      <c r="K53" s="620"/>
      <c r="L53" s="620"/>
      <c r="M53" s="620"/>
      <c r="N53" s="114"/>
    </row>
    <row r="54" spans="1:14" x14ac:dyDescent="0.2">
      <c r="A54" s="620"/>
      <c r="B54" s="620"/>
      <c r="C54" s="620"/>
      <c r="D54" s="620"/>
      <c r="E54" s="620"/>
      <c r="F54" s="620"/>
      <c r="G54" s="620"/>
      <c r="H54" s="620"/>
      <c r="I54" s="620"/>
      <c r="J54" s="620"/>
      <c r="K54" s="620"/>
      <c r="L54" s="620"/>
      <c r="M54" s="620"/>
    </row>
    <row r="55" spans="1:14" ht="17.25" customHeight="1" x14ac:dyDescent="0.2">
      <c r="A55" s="622" t="s">
        <v>768</v>
      </c>
      <c r="B55" s="622"/>
      <c r="C55" s="622"/>
      <c r="D55" s="622"/>
      <c r="E55" s="622"/>
      <c r="F55" s="622"/>
      <c r="G55" s="622"/>
      <c r="H55" s="622"/>
      <c r="I55" s="623" t="str">
        <f>CONCATENATE('Commercial Needs Analysis'!B28," / ",'Commercial Needs Analysis'!B29," / ",'Commercial Needs Analysis'!B30," / ",'Commercial Needs Analysis'!B31)</f>
        <v>n/a / n/a / n/a / n/a</v>
      </c>
      <c r="J55" s="623"/>
      <c r="K55" s="623"/>
      <c r="L55" s="623"/>
      <c r="M55" s="108" t="s">
        <v>769</v>
      </c>
    </row>
    <row r="56" spans="1:14" ht="117" customHeight="1" x14ac:dyDescent="0.2">
      <c r="A56" s="614" t="s">
        <v>770</v>
      </c>
      <c r="B56" s="613"/>
      <c r="C56" s="613"/>
      <c r="D56" s="613"/>
      <c r="E56" s="613"/>
      <c r="F56" s="613"/>
      <c r="G56" s="613"/>
      <c r="H56" s="613"/>
      <c r="I56" s="613"/>
      <c r="J56" s="613"/>
      <c r="K56" s="613"/>
      <c r="L56" s="613"/>
      <c r="M56" s="613"/>
    </row>
    <row r="57" spans="1:14" ht="37.5" customHeight="1" x14ac:dyDescent="0.2">
      <c r="A57" s="614" t="s">
        <v>771</v>
      </c>
      <c r="B57" s="613"/>
      <c r="C57" s="613"/>
      <c r="D57" s="613"/>
      <c r="E57" s="613"/>
      <c r="F57" s="613"/>
      <c r="G57" s="613"/>
      <c r="H57" s="613"/>
      <c r="I57" s="613"/>
      <c r="J57" s="613"/>
      <c r="K57" s="613"/>
      <c r="L57" s="613"/>
      <c r="M57" s="613"/>
    </row>
    <row r="58" spans="1:14" ht="172.5" customHeight="1" x14ac:dyDescent="0.2">
      <c r="A58" s="614" t="s">
        <v>885</v>
      </c>
      <c r="B58" s="613"/>
      <c r="C58" s="613"/>
      <c r="D58" s="613"/>
      <c r="E58" s="613"/>
      <c r="F58" s="613"/>
      <c r="G58" s="613"/>
      <c r="H58" s="613"/>
      <c r="I58" s="613"/>
      <c r="J58" s="613"/>
      <c r="K58" s="613"/>
      <c r="L58" s="613"/>
      <c r="M58" s="613"/>
    </row>
    <row r="59" spans="1:14" ht="32.25" customHeight="1" x14ac:dyDescent="0.2">
      <c r="A59" s="614" t="s">
        <v>772</v>
      </c>
      <c r="B59" s="614"/>
      <c r="C59" s="614"/>
      <c r="D59" s="614"/>
      <c r="E59" s="614"/>
      <c r="F59" s="614"/>
      <c r="G59" s="614"/>
      <c r="H59" s="614"/>
      <c r="I59" s="614"/>
      <c r="J59" s="614"/>
      <c r="K59" s="614"/>
      <c r="L59" s="614"/>
      <c r="M59" s="614"/>
    </row>
    <row r="60" spans="1:14" x14ac:dyDescent="0.2">
      <c r="A60" s="609"/>
      <c r="B60" s="609"/>
      <c r="C60" s="609"/>
      <c r="D60" s="609"/>
      <c r="E60" s="609"/>
      <c r="F60" s="609"/>
      <c r="G60" s="609"/>
      <c r="H60" s="609"/>
      <c r="I60" s="609"/>
      <c r="J60" s="609"/>
      <c r="K60" s="609"/>
      <c r="L60" s="609"/>
      <c r="M60" s="609"/>
    </row>
    <row r="61" spans="1:14" x14ac:dyDescent="0.2">
      <c r="A61" s="616"/>
      <c r="B61" s="616"/>
      <c r="C61" s="616"/>
      <c r="D61" s="616"/>
      <c r="E61" s="616"/>
      <c r="F61" s="616"/>
      <c r="G61" s="616"/>
      <c r="H61" s="616"/>
      <c r="I61" s="616"/>
      <c r="J61" s="616"/>
      <c r="K61" s="616"/>
      <c r="L61" s="616"/>
      <c r="M61" s="616"/>
    </row>
    <row r="62" spans="1:14" x14ac:dyDescent="0.2">
      <c r="A62" s="616"/>
      <c r="B62" s="616"/>
      <c r="C62" s="616"/>
      <c r="D62" s="616"/>
      <c r="E62" s="616"/>
      <c r="F62" s="616"/>
      <c r="G62" s="616"/>
      <c r="H62" s="616"/>
      <c r="I62" s="616"/>
      <c r="J62" s="616"/>
      <c r="K62" s="616"/>
      <c r="L62" s="616"/>
      <c r="M62" s="616"/>
    </row>
    <row r="63" spans="1:14" x14ac:dyDescent="0.2">
      <c r="A63" s="616"/>
      <c r="B63" s="616"/>
      <c r="C63" s="616"/>
      <c r="D63" s="616"/>
      <c r="E63" s="616"/>
      <c r="F63" s="616"/>
      <c r="G63" s="616"/>
      <c r="H63" s="616"/>
      <c r="I63" s="616"/>
      <c r="J63" s="616"/>
      <c r="K63" s="616"/>
      <c r="L63" s="616"/>
      <c r="M63" s="616"/>
    </row>
    <row r="64" spans="1:14" x14ac:dyDescent="0.2">
      <c r="A64" s="616"/>
      <c r="B64" s="616"/>
      <c r="C64" s="616"/>
      <c r="D64" s="616"/>
      <c r="E64" s="616"/>
      <c r="F64" s="616"/>
      <c r="G64" s="616"/>
      <c r="H64" s="616"/>
      <c r="I64" s="616"/>
      <c r="J64" s="616"/>
      <c r="K64" s="616"/>
      <c r="L64" s="616"/>
      <c r="M64" s="616"/>
    </row>
    <row r="65" spans="1:13" x14ac:dyDescent="0.2">
      <c r="A65" s="616"/>
      <c r="B65" s="616"/>
      <c r="C65" s="616"/>
      <c r="D65" s="616"/>
      <c r="E65" s="616"/>
      <c r="F65" s="616"/>
      <c r="G65" s="616"/>
      <c r="H65" s="616"/>
      <c r="I65" s="616"/>
      <c r="J65" s="616"/>
      <c r="K65" s="616"/>
      <c r="L65" s="616"/>
      <c r="M65" s="616"/>
    </row>
    <row r="66" spans="1:13" x14ac:dyDescent="0.2">
      <c r="A66" s="616"/>
      <c r="B66" s="616"/>
      <c r="C66" s="616"/>
      <c r="D66" s="616"/>
      <c r="E66" s="616"/>
      <c r="F66" s="616"/>
      <c r="G66" s="616"/>
      <c r="H66" s="616"/>
      <c r="I66" s="616"/>
      <c r="J66" s="616"/>
      <c r="K66" s="616"/>
      <c r="L66" s="616"/>
      <c r="M66" s="616"/>
    </row>
    <row r="67" spans="1:13" x14ac:dyDescent="0.2">
      <c r="A67" s="117"/>
      <c r="B67" s="117"/>
      <c r="C67" s="117"/>
      <c r="D67" s="117"/>
      <c r="E67" s="117"/>
      <c r="F67" s="117"/>
      <c r="G67" s="117"/>
      <c r="H67" s="117"/>
      <c r="I67" s="117"/>
      <c r="J67" s="117"/>
      <c r="K67" s="117"/>
      <c r="L67" s="117"/>
      <c r="M67" s="117"/>
    </row>
    <row r="68" spans="1:13" x14ac:dyDescent="0.2">
      <c r="A68" s="608" t="s">
        <v>773</v>
      </c>
      <c r="B68" s="608"/>
      <c r="C68" s="608"/>
      <c r="D68" s="608"/>
      <c r="E68" s="608"/>
      <c r="F68" s="608"/>
      <c r="G68" s="608"/>
      <c r="H68" s="608"/>
      <c r="I68" s="608"/>
      <c r="J68" s="608"/>
      <c r="K68" s="608"/>
      <c r="L68" s="608"/>
      <c r="M68" s="608"/>
    </row>
    <row r="70" spans="1:13" x14ac:dyDescent="0.2">
      <c r="A70" s="608" t="s">
        <v>774</v>
      </c>
      <c r="B70" s="608"/>
    </row>
    <row r="71" spans="1:13" x14ac:dyDescent="0.2">
      <c r="A71" s="608" t="s">
        <v>775</v>
      </c>
      <c r="B71" s="608"/>
    </row>
    <row r="72" spans="1:13" x14ac:dyDescent="0.2">
      <c r="A72" s="608" t="s">
        <v>776</v>
      </c>
      <c r="B72" s="608"/>
    </row>
    <row r="73" spans="1:13" x14ac:dyDescent="0.2">
      <c r="A73" s="608" t="s">
        <v>777</v>
      </c>
      <c r="B73" s="608"/>
      <c r="C73" s="608"/>
      <c r="D73" s="608"/>
      <c r="E73" s="608"/>
      <c r="F73" s="608"/>
      <c r="G73" s="608"/>
      <c r="H73" s="608"/>
      <c r="I73" s="608"/>
      <c r="J73" s="608"/>
      <c r="K73" s="608"/>
      <c r="L73" s="608"/>
      <c r="M73" s="608"/>
    </row>
    <row r="75" spans="1:13" ht="47.25" customHeight="1" x14ac:dyDescent="0.2">
      <c r="A75" s="614" t="s">
        <v>778</v>
      </c>
      <c r="B75" s="613"/>
      <c r="C75" s="613"/>
      <c r="D75" s="613"/>
      <c r="E75" s="613"/>
      <c r="F75" s="613"/>
      <c r="G75" s="613"/>
      <c r="H75" s="613"/>
      <c r="I75" s="613"/>
      <c r="J75" s="613"/>
      <c r="K75" s="613"/>
      <c r="L75" s="613"/>
      <c r="M75" s="613"/>
    </row>
    <row r="77" spans="1:13" ht="30.75" customHeight="1" x14ac:dyDescent="0.2">
      <c r="A77" s="614" t="s">
        <v>779</v>
      </c>
      <c r="B77" s="613"/>
      <c r="C77" s="613"/>
      <c r="D77" s="613"/>
      <c r="E77" s="613"/>
      <c r="F77" s="613"/>
      <c r="G77" s="613"/>
      <c r="H77" s="613"/>
      <c r="I77" s="613"/>
      <c r="J77" s="613"/>
      <c r="K77" s="613"/>
      <c r="L77" s="613"/>
      <c r="M77" s="613"/>
    </row>
    <row r="78" spans="1:13" x14ac:dyDescent="0.2">
      <c r="A78" s="108" t="s">
        <v>780</v>
      </c>
      <c r="E78" s="609"/>
      <c r="F78" s="609"/>
      <c r="G78" s="609"/>
      <c r="H78" s="609"/>
      <c r="I78" s="609"/>
      <c r="J78" s="609"/>
      <c r="K78" s="609"/>
      <c r="L78" s="608" t="s">
        <v>781</v>
      </c>
      <c r="M78" s="608"/>
    </row>
    <row r="80" spans="1:13" x14ac:dyDescent="0.2">
      <c r="A80" s="608" t="s">
        <v>782</v>
      </c>
      <c r="B80" s="608"/>
      <c r="C80" s="608"/>
      <c r="D80" s="608"/>
      <c r="E80" s="608"/>
      <c r="F80" s="608"/>
      <c r="G80" s="608"/>
      <c r="H80" s="608"/>
      <c r="I80" s="608"/>
      <c r="J80" s="608"/>
      <c r="K80" s="608"/>
      <c r="L80" s="608"/>
      <c r="M80" s="608"/>
    </row>
    <row r="82" spans="1:13" x14ac:dyDescent="0.2">
      <c r="A82" s="108" t="s">
        <v>783</v>
      </c>
    </row>
    <row r="83" spans="1:13" x14ac:dyDescent="0.2">
      <c r="A83" s="108" t="s">
        <v>784</v>
      </c>
    </row>
    <row r="84" spans="1:13" x14ac:dyDescent="0.2">
      <c r="A84" s="108" t="s">
        <v>278</v>
      </c>
    </row>
    <row r="85" spans="1:13" x14ac:dyDescent="0.2">
      <c r="A85" s="108" t="s">
        <v>785</v>
      </c>
      <c r="D85" s="290"/>
      <c r="E85" s="290"/>
      <c r="F85" s="290"/>
      <c r="G85" s="290"/>
      <c r="H85" s="290"/>
      <c r="I85" s="290"/>
      <c r="J85" s="290"/>
      <c r="K85" s="290"/>
    </row>
    <row r="87" spans="1:13" ht="38.25" customHeight="1" x14ac:dyDescent="0.2">
      <c r="A87" s="614" t="s">
        <v>893</v>
      </c>
      <c r="B87" s="613"/>
      <c r="C87" s="613"/>
      <c r="D87" s="613"/>
      <c r="E87" s="613"/>
      <c r="F87" s="613"/>
      <c r="G87" s="613"/>
      <c r="H87" s="613"/>
      <c r="I87" s="613"/>
      <c r="J87" s="613"/>
      <c r="K87" s="613"/>
      <c r="L87" s="613"/>
      <c r="M87" s="613"/>
    </row>
    <row r="88" spans="1:13" ht="34.5" customHeight="1" x14ac:dyDescent="0.2">
      <c r="A88" s="614" t="s">
        <v>786</v>
      </c>
      <c r="B88" s="614"/>
      <c r="C88" s="614"/>
      <c r="D88" s="614"/>
      <c r="E88" s="614"/>
      <c r="F88" s="614"/>
      <c r="G88" s="614"/>
      <c r="H88" s="614"/>
      <c r="I88" s="614"/>
      <c r="J88" s="614"/>
      <c r="K88" s="614"/>
      <c r="L88" s="614"/>
      <c r="M88" s="614"/>
    </row>
    <row r="89" spans="1:13" x14ac:dyDescent="0.2">
      <c r="A89" s="114" t="s">
        <v>787</v>
      </c>
      <c r="B89" s="613" t="s">
        <v>788</v>
      </c>
      <c r="C89" s="613"/>
      <c r="D89" s="613"/>
      <c r="E89" s="613"/>
      <c r="F89" s="613"/>
      <c r="G89" s="613"/>
      <c r="H89" s="613"/>
      <c r="I89" s="613"/>
      <c r="J89" s="613"/>
      <c r="K89" s="613"/>
      <c r="L89" s="613"/>
      <c r="M89" s="613"/>
    </row>
    <row r="90" spans="1:13" x14ac:dyDescent="0.2">
      <c r="A90" s="114" t="s">
        <v>787</v>
      </c>
      <c r="B90" s="613" t="s">
        <v>789</v>
      </c>
      <c r="C90" s="613"/>
      <c r="D90" s="613"/>
      <c r="E90" s="613"/>
      <c r="F90" s="613"/>
      <c r="G90" s="613"/>
      <c r="H90" s="613"/>
      <c r="I90" s="613"/>
      <c r="J90" s="613"/>
      <c r="K90" s="613"/>
      <c r="L90" s="613"/>
      <c r="M90" s="613"/>
    </row>
    <row r="91" spans="1:13" x14ac:dyDescent="0.2">
      <c r="A91" s="114" t="s">
        <v>787</v>
      </c>
      <c r="B91" s="613" t="s">
        <v>790</v>
      </c>
      <c r="C91" s="613"/>
      <c r="D91" s="613"/>
      <c r="E91" s="613"/>
      <c r="F91" s="613"/>
      <c r="G91" s="613"/>
      <c r="H91" s="613"/>
      <c r="I91" s="613"/>
      <c r="J91" s="613"/>
      <c r="K91" s="613"/>
      <c r="L91" s="613"/>
      <c r="M91" s="613"/>
    </row>
    <row r="92" spans="1:13" x14ac:dyDescent="0.2">
      <c r="A92" s="114" t="s">
        <v>787</v>
      </c>
      <c r="B92" s="613" t="s">
        <v>886</v>
      </c>
      <c r="C92" s="613"/>
      <c r="D92" s="613"/>
      <c r="E92" s="613"/>
      <c r="F92" s="613"/>
      <c r="G92" s="613"/>
      <c r="H92" s="613"/>
      <c r="I92" s="613"/>
      <c r="J92" s="613"/>
      <c r="K92" s="613"/>
      <c r="L92" s="613"/>
      <c r="M92" s="613"/>
    </row>
    <row r="93" spans="1:13" x14ac:dyDescent="0.2">
      <c r="A93" s="114" t="s">
        <v>787</v>
      </c>
      <c r="B93" s="613" t="s">
        <v>791</v>
      </c>
      <c r="C93" s="613"/>
      <c r="D93" s="613"/>
      <c r="E93" s="613"/>
      <c r="F93" s="613"/>
      <c r="G93" s="613"/>
      <c r="H93" s="613"/>
      <c r="I93" s="613"/>
      <c r="J93" s="613"/>
      <c r="K93" s="613"/>
      <c r="L93" s="613"/>
      <c r="M93" s="613"/>
    </row>
    <row r="94" spans="1:13" ht="28.5" customHeight="1" x14ac:dyDescent="0.2">
      <c r="A94" s="114" t="s">
        <v>787</v>
      </c>
      <c r="B94" s="614" t="s">
        <v>792</v>
      </c>
      <c r="C94" s="614"/>
      <c r="D94" s="614"/>
      <c r="E94" s="614"/>
      <c r="F94" s="614"/>
      <c r="G94" s="614"/>
      <c r="H94" s="614"/>
      <c r="I94" s="614"/>
      <c r="J94" s="614"/>
      <c r="K94" s="614"/>
      <c r="L94" s="614"/>
      <c r="M94" s="614"/>
    </row>
    <row r="95" spans="1:13" x14ac:dyDescent="0.2">
      <c r="A95" s="114" t="s">
        <v>787</v>
      </c>
      <c r="B95" s="613" t="s">
        <v>793</v>
      </c>
      <c r="C95" s="613"/>
      <c r="D95" s="613"/>
      <c r="E95" s="613"/>
      <c r="F95" s="613"/>
      <c r="G95" s="613"/>
      <c r="H95" s="613"/>
      <c r="I95" s="613"/>
      <c r="J95" s="613"/>
      <c r="K95" s="613"/>
      <c r="L95" s="613"/>
      <c r="M95" s="613"/>
    </row>
    <row r="96" spans="1:13" x14ac:dyDescent="0.2">
      <c r="A96" s="114" t="s">
        <v>787</v>
      </c>
      <c r="B96" s="613" t="s">
        <v>794</v>
      </c>
      <c r="C96" s="613"/>
      <c r="D96" s="613"/>
      <c r="E96" s="613"/>
      <c r="F96" s="613"/>
      <c r="G96" s="613"/>
      <c r="H96" s="613"/>
      <c r="I96" s="613"/>
      <c r="J96" s="613"/>
      <c r="K96" s="613"/>
      <c r="L96" s="613"/>
      <c r="M96" s="613"/>
    </row>
    <row r="97" spans="1:13" ht="28.5" customHeight="1" x14ac:dyDescent="0.2">
      <c r="A97" s="114" t="s">
        <v>787</v>
      </c>
      <c r="B97" s="614" t="s">
        <v>795</v>
      </c>
      <c r="C97" s="614"/>
      <c r="D97" s="614"/>
      <c r="E97" s="614"/>
      <c r="F97" s="614"/>
      <c r="G97" s="614"/>
      <c r="H97" s="614"/>
      <c r="I97" s="614"/>
      <c r="J97" s="614"/>
      <c r="K97" s="614"/>
      <c r="L97" s="614"/>
      <c r="M97" s="614"/>
    </row>
    <row r="100" spans="1:13" x14ac:dyDescent="0.2">
      <c r="A100" s="608" t="s">
        <v>796</v>
      </c>
      <c r="B100" s="608"/>
      <c r="C100" s="608"/>
      <c r="D100" s="609"/>
      <c r="E100" s="609"/>
      <c r="F100" s="609"/>
      <c r="G100" s="609"/>
      <c r="H100" s="609"/>
      <c r="J100" s="108" t="s">
        <v>4</v>
      </c>
      <c r="K100" s="615" t="str">
        <f ca="1">TEXT(TODAY(),"dd/mm/yyyy")</f>
        <v>25/01/2024</v>
      </c>
      <c r="L100" s="615"/>
      <c r="M100" s="615"/>
    </row>
    <row r="102" spans="1:13" x14ac:dyDescent="0.2">
      <c r="A102" s="608" t="s">
        <v>797</v>
      </c>
      <c r="B102" s="608"/>
      <c r="C102" s="608"/>
      <c r="D102" s="609" t="str">
        <f>IF('Commercial Needs Analysis'!B23=0,"",'Commercial Needs Analysis'!B23)</f>
        <v/>
      </c>
      <c r="E102" s="609"/>
      <c r="F102" s="609"/>
      <c r="G102" s="609"/>
      <c r="H102" s="609"/>
    </row>
    <row r="105" spans="1:13" x14ac:dyDescent="0.2">
      <c r="A105" s="611" t="s">
        <v>798</v>
      </c>
      <c r="B105" s="611"/>
      <c r="C105" s="611"/>
      <c r="D105" s="611"/>
      <c r="E105" s="611"/>
      <c r="F105" s="611"/>
      <c r="G105" s="611"/>
      <c r="H105" s="611"/>
      <c r="I105" s="611"/>
      <c r="J105" s="611"/>
      <c r="K105" s="611"/>
      <c r="L105" s="611"/>
      <c r="M105" s="611"/>
    </row>
    <row r="107" spans="1:13" ht="28.5" customHeight="1" x14ac:dyDescent="0.2">
      <c r="A107" s="612" t="s">
        <v>799</v>
      </c>
      <c r="B107" s="612"/>
      <c r="C107" s="612"/>
      <c r="D107" s="612"/>
      <c r="E107" s="612"/>
      <c r="F107" s="612"/>
      <c r="G107" s="612"/>
      <c r="H107" s="612"/>
      <c r="I107" s="612"/>
      <c r="J107" s="612"/>
      <c r="K107" s="612"/>
      <c r="L107" s="612"/>
      <c r="M107" s="612"/>
    </row>
    <row r="109" spans="1:13" ht="42.75" customHeight="1" x14ac:dyDescent="0.2">
      <c r="A109" s="612" t="s">
        <v>800</v>
      </c>
      <c r="B109" s="612"/>
      <c r="C109" s="612"/>
      <c r="D109" s="612"/>
      <c r="E109" s="612"/>
      <c r="F109" s="612"/>
      <c r="G109" s="612"/>
      <c r="H109" s="612"/>
      <c r="I109" s="612"/>
      <c r="J109" s="612"/>
      <c r="K109" s="612"/>
      <c r="L109" s="612"/>
      <c r="M109" s="612"/>
    </row>
    <row r="111" spans="1:13" ht="28.5" customHeight="1" x14ac:dyDescent="0.2">
      <c r="A111" s="612" t="s">
        <v>801</v>
      </c>
      <c r="B111" s="612"/>
      <c r="C111" s="612"/>
      <c r="D111" s="612"/>
      <c r="E111" s="612"/>
      <c r="F111" s="612"/>
      <c r="G111" s="612"/>
      <c r="H111" s="612"/>
      <c r="I111" s="612"/>
      <c r="J111" s="612"/>
      <c r="K111" s="612"/>
      <c r="L111" s="612"/>
      <c r="M111" s="612"/>
    </row>
    <row r="113" spans="1:9" x14ac:dyDescent="0.2">
      <c r="A113" s="117"/>
      <c r="B113" s="117"/>
      <c r="C113" s="117"/>
    </row>
    <row r="114" spans="1:9" x14ac:dyDescent="0.2">
      <c r="A114" s="608" t="s">
        <v>802</v>
      </c>
      <c r="B114" s="608"/>
      <c r="C114" s="608"/>
      <c r="D114" s="609" t="str">
        <f>Broker_Name</f>
        <v>Warren Bennett</v>
      </c>
      <c r="E114" s="609"/>
      <c r="F114" s="609"/>
      <c r="G114" s="609"/>
      <c r="H114" s="609"/>
      <c r="I114" s="609"/>
    </row>
    <row r="115" spans="1:9" x14ac:dyDescent="0.2">
      <c r="A115" s="117"/>
      <c r="B115" s="117"/>
      <c r="C115" s="117"/>
      <c r="D115" s="117"/>
      <c r="E115" s="117"/>
      <c r="F115" s="117"/>
      <c r="G115" s="117"/>
      <c r="H115" s="117"/>
      <c r="I115" s="117"/>
    </row>
    <row r="116" spans="1:9" x14ac:dyDescent="0.2">
      <c r="A116" s="608" t="s">
        <v>803</v>
      </c>
      <c r="B116" s="608"/>
      <c r="C116" s="608"/>
      <c r="D116" s="609">
        <f>IFERROR(VLOOKUP(Broker_House,Logos,3,FALSE),"")</f>
        <v>43148</v>
      </c>
      <c r="E116" s="609"/>
      <c r="F116" s="609"/>
      <c r="G116" s="609"/>
      <c r="H116" s="609"/>
      <c r="I116" s="609"/>
    </row>
    <row r="117" spans="1:9" x14ac:dyDescent="0.2">
      <c r="A117" s="117"/>
      <c r="B117" s="117"/>
      <c r="C117" s="117"/>
      <c r="D117" s="117"/>
      <c r="E117" s="117"/>
      <c r="F117" s="117"/>
      <c r="G117" s="117"/>
      <c r="H117" s="117"/>
      <c r="I117" s="117"/>
    </row>
    <row r="118" spans="1:9" x14ac:dyDescent="0.2">
      <c r="A118" s="608" t="s">
        <v>804</v>
      </c>
      <c r="B118" s="608"/>
      <c r="C118" s="608"/>
      <c r="D118" s="609"/>
      <c r="E118" s="609"/>
      <c r="F118" s="609"/>
      <c r="G118" s="609"/>
      <c r="H118" s="609"/>
      <c r="I118" s="609"/>
    </row>
    <row r="119" spans="1:9" x14ac:dyDescent="0.2">
      <c r="A119" s="117"/>
      <c r="B119" s="117"/>
      <c r="C119" s="117"/>
      <c r="D119" s="286"/>
      <c r="E119" s="286"/>
      <c r="F119" s="286"/>
      <c r="G119" s="286"/>
      <c r="H119" s="286"/>
      <c r="I119" s="286"/>
    </row>
    <row r="120" spans="1:9" x14ac:dyDescent="0.2">
      <c r="A120" s="610" t="s">
        <v>805</v>
      </c>
      <c r="B120" s="610"/>
      <c r="C120" s="610"/>
      <c r="D120" s="609" t="str">
        <f>IFERROR(VLOOKUP(Broker_Name,Broker_Table,5,FALSE),"")</f>
        <v>warren@smitk.co.za</v>
      </c>
      <c r="E120" s="609"/>
      <c r="F120" s="609"/>
      <c r="G120" s="609"/>
      <c r="H120" s="609"/>
      <c r="I120" s="609"/>
    </row>
    <row r="132" ht="15.75" customHeight="1" x14ac:dyDescent="0.2"/>
  </sheetData>
  <mergeCells count="101">
    <mergeCell ref="A12:M12"/>
    <mergeCell ref="A17:N17"/>
    <mergeCell ref="A19:D19"/>
    <mergeCell ref="E19:H19"/>
    <mergeCell ref="I19:L19"/>
    <mergeCell ref="A20:D20"/>
    <mergeCell ref="E20:H20"/>
    <mergeCell ref="I20:L20"/>
    <mergeCell ref="A14:F14"/>
    <mergeCell ref="G14:M14"/>
    <mergeCell ref="A15:F15"/>
    <mergeCell ref="G15:M15"/>
    <mergeCell ref="A16:C16"/>
    <mergeCell ref="D16:I16"/>
    <mergeCell ref="C24:N24"/>
    <mergeCell ref="A25:N25"/>
    <mergeCell ref="A27:C27"/>
    <mergeCell ref="E27:G27"/>
    <mergeCell ref="A29:M29"/>
    <mergeCell ref="A31:M31"/>
    <mergeCell ref="A21:D21"/>
    <mergeCell ref="E21:H21"/>
    <mergeCell ref="I21:L21"/>
    <mergeCell ref="A22:D22"/>
    <mergeCell ref="E22:H22"/>
    <mergeCell ref="I22:L22"/>
    <mergeCell ref="A23:D23"/>
    <mergeCell ref="E23:H23"/>
    <mergeCell ref="I23:L23"/>
    <mergeCell ref="A32:M32"/>
    <mergeCell ref="A33:M33"/>
    <mergeCell ref="A34:M34"/>
    <mergeCell ref="A35:M35"/>
    <mergeCell ref="A41:M41"/>
    <mergeCell ref="A42:M42"/>
    <mergeCell ref="A43:M43"/>
    <mergeCell ref="A44:M44"/>
    <mergeCell ref="A45:M45"/>
    <mergeCell ref="A59:M59"/>
    <mergeCell ref="A60:M60"/>
    <mergeCell ref="A61:M61"/>
    <mergeCell ref="A62:M62"/>
    <mergeCell ref="A63:M63"/>
    <mergeCell ref="A64:M64"/>
    <mergeCell ref="A47:M47"/>
    <mergeCell ref="A37:M37"/>
    <mergeCell ref="A38:M38"/>
    <mergeCell ref="A39:M39"/>
    <mergeCell ref="A40:M40"/>
    <mergeCell ref="A54:M54"/>
    <mergeCell ref="A56:M56"/>
    <mergeCell ref="A57:M57"/>
    <mergeCell ref="A58:M58"/>
    <mergeCell ref="A48:M48"/>
    <mergeCell ref="A49:M49"/>
    <mergeCell ref="A50:M50"/>
    <mergeCell ref="A51:M51"/>
    <mergeCell ref="A52:M52"/>
    <mergeCell ref="A53:M53"/>
    <mergeCell ref="A55:H55"/>
    <mergeCell ref="I55:L55"/>
    <mergeCell ref="A73:M73"/>
    <mergeCell ref="A75:M75"/>
    <mergeCell ref="A77:M77"/>
    <mergeCell ref="E78:K78"/>
    <mergeCell ref="L78:M78"/>
    <mergeCell ref="A80:M80"/>
    <mergeCell ref="A65:M65"/>
    <mergeCell ref="A66:M66"/>
    <mergeCell ref="A68:M68"/>
    <mergeCell ref="A70:B70"/>
    <mergeCell ref="A71:B71"/>
    <mergeCell ref="A72:B72"/>
    <mergeCell ref="B93:M93"/>
    <mergeCell ref="B94:M94"/>
    <mergeCell ref="B95:M95"/>
    <mergeCell ref="B96:M96"/>
    <mergeCell ref="B97:M97"/>
    <mergeCell ref="A100:C100"/>
    <mergeCell ref="D100:H100"/>
    <mergeCell ref="K100:M100"/>
    <mergeCell ref="A87:M87"/>
    <mergeCell ref="A88:M88"/>
    <mergeCell ref="B89:M89"/>
    <mergeCell ref="B90:M90"/>
    <mergeCell ref="B91:M91"/>
    <mergeCell ref="B92:M92"/>
    <mergeCell ref="A118:C118"/>
    <mergeCell ref="D118:I118"/>
    <mergeCell ref="A120:C120"/>
    <mergeCell ref="D120:I120"/>
    <mergeCell ref="A114:C114"/>
    <mergeCell ref="D114:I114"/>
    <mergeCell ref="A116:C116"/>
    <mergeCell ref="D116:I116"/>
    <mergeCell ref="A102:C102"/>
    <mergeCell ref="D102:H102"/>
    <mergeCell ref="A105:M105"/>
    <mergeCell ref="A107:M107"/>
    <mergeCell ref="A109:M109"/>
    <mergeCell ref="A111:M111"/>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390525</xdr:colOff>
                    <xdr:row>25</xdr:row>
                    <xdr:rowOff>133350</xdr:rowOff>
                  </from>
                  <to>
                    <xdr:col>2</xdr:col>
                    <xdr:colOff>609600</xdr:colOff>
                    <xdr:row>27</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561975</xdr:colOff>
                    <xdr:row>25</xdr:row>
                    <xdr:rowOff>142875</xdr:rowOff>
                  </from>
                  <to>
                    <xdr:col>6</xdr:col>
                    <xdr:colOff>171450</xdr:colOff>
                    <xdr:row>27</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447675</xdr:colOff>
                    <xdr:row>25</xdr:row>
                    <xdr:rowOff>142875</xdr:rowOff>
                  </from>
                  <to>
                    <xdr:col>10</xdr:col>
                    <xdr:colOff>57150</xdr:colOff>
                    <xdr:row>27</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381000</xdr:colOff>
                    <xdr:row>80</xdr:row>
                    <xdr:rowOff>152400</xdr:rowOff>
                  </from>
                  <to>
                    <xdr:col>2</xdr:col>
                    <xdr:colOff>180975</xdr:colOff>
                    <xdr:row>82</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81</xdr:row>
                    <xdr:rowOff>142875</xdr:rowOff>
                  </from>
                  <to>
                    <xdr:col>2</xdr:col>
                    <xdr:colOff>180975</xdr:colOff>
                    <xdr:row>83</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82</xdr:row>
                    <xdr:rowOff>133350</xdr:rowOff>
                  </from>
                  <to>
                    <xdr:col>2</xdr:col>
                    <xdr:colOff>180975</xdr:colOff>
                    <xdr:row>84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381000</xdr:colOff>
                    <xdr:row>83</xdr:row>
                    <xdr:rowOff>123825</xdr:rowOff>
                  </from>
                  <to>
                    <xdr:col>2</xdr:col>
                    <xdr:colOff>180975</xdr:colOff>
                    <xdr:row>85</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171450</xdr:colOff>
                    <xdr:row>68</xdr:row>
                    <xdr:rowOff>133350</xdr:rowOff>
                  </from>
                  <to>
                    <xdr:col>3</xdr:col>
                    <xdr:colOff>409575</xdr:colOff>
                    <xdr:row>70</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171450</xdr:colOff>
                    <xdr:row>69</xdr:row>
                    <xdr:rowOff>142875</xdr:rowOff>
                  </from>
                  <to>
                    <xdr:col>3</xdr:col>
                    <xdr:colOff>409575</xdr:colOff>
                    <xdr:row>71</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171450</xdr:colOff>
                    <xdr:row>70</xdr:row>
                    <xdr:rowOff>142875</xdr:rowOff>
                  </from>
                  <to>
                    <xdr:col>3</xdr:col>
                    <xdr:colOff>409575</xdr:colOff>
                    <xdr:row>72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Lists</vt:lpstr>
      <vt:lpstr>Commercial Needs Analysis</vt:lpstr>
      <vt:lpstr>Letter of Introduction</vt:lpstr>
      <vt:lpstr>Authority to Obtain Information</vt:lpstr>
      <vt:lpstr>Broker Service Fee</vt:lpstr>
      <vt:lpstr>Client Advice Record</vt:lpstr>
      <vt:lpstr>Broker_House</vt:lpstr>
      <vt:lpstr>Broker_Name</vt:lpstr>
      <vt:lpstr>Broker_Table</vt:lpstr>
      <vt:lpstr>Business</vt:lpstr>
      <vt:lpstr>Client</vt:lpstr>
      <vt:lpstr>Client_And_Business</vt:lpstr>
      <vt:lpstr>Logos</vt:lpstr>
      <vt:lpstr>'Commercial Needs Analysis'!Print_Area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Trudie Pienaar</cp:lastModifiedBy>
  <cp:lastPrinted>2023-04-19T13:02:27Z</cp:lastPrinted>
  <dcterms:created xsi:type="dcterms:W3CDTF">2022-07-04T09:19:51Z</dcterms:created>
  <dcterms:modified xsi:type="dcterms:W3CDTF">2024-01-25T09:20:46Z</dcterms:modified>
</cp:coreProperties>
</file>