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G:\Shared drives\Needs Analysis (Warren)\PRETORIA\"/>
    </mc:Choice>
  </mc:AlternateContent>
  <xr:revisionPtr revIDLastSave="0" documentId="13_ncr:1_{B1C1862D-46AE-47CB-8D1B-932A7F57DA01}" xr6:coauthVersionLast="47" xr6:coauthVersionMax="47" xr10:uidLastSave="{00000000-0000-0000-0000-000000000000}"/>
  <bookViews>
    <workbookView xWindow="23880" yWindow="-120" windowWidth="24240" windowHeight="13140" firstSheet="1" activeTab="1" xr2:uid="{00000000-000D-0000-FFFF-FFFF00000000}"/>
  </bookViews>
  <sheets>
    <sheet name="Lists" sheetId="10" state="hidden" r:id="rId1"/>
    <sheet name="Commercial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1" hidden="1">'Commercial Needs Analysis'!$A$984:$F$1016</definedName>
    <definedName name="_xlnm._FilterDatabase" localSheetId="0" hidden="1">Lists!$A$28:$H$28</definedName>
    <definedName name="Admin_Logo">IF(Lists!$O$2='Commercial Needs Analysis'!$B$16,Lists!$P$3,Lists!$P$2)</definedName>
    <definedName name="Broker_House">'Commercial Needs Analysis'!$B$16</definedName>
    <definedName name="Broker_Name">Lists!$A$26</definedName>
    <definedName name="Broker_Table">Lists!$A$28:$H$35</definedName>
    <definedName name="Business">'Commercial Needs Analysis'!$B$19</definedName>
    <definedName name="Client">'Commercial Needs Analysis'!$B$18</definedName>
    <definedName name="Client_And_Business">'Commercial Needs Analysis'!$B$18:$G$19</definedName>
    <definedName name="logo">INDEX(Lists!$C$2:$C$16,MATCH('Commercial Needs Analysis'!$B$16,Lists!$B$2:$B$16,0))</definedName>
    <definedName name="Logos">Lists!$B$2:$I$16</definedName>
    <definedName name="_xlnm.Print_Area" localSheetId="1">'Commercial Needs Analysis'!$A$1:$G$1259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0" i="11" l="1"/>
  <c r="D114" i="11"/>
  <c r="D102" i="11"/>
  <c r="K100" i="11"/>
  <c r="I55" i="11"/>
  <c r="A31" i="11"/>
  <c r="I23" i="11"/>
  <c r="E23" i="11"/>
  <c r="A23" i="11"/>
  <c r="I22" i="11"/>
  <c r="E22" i="11"/>
  <c r="A22" i="11"/>
  <c r="I21" i="11"/>
  <c r="E21" i="11"/>
  <c r="A21" i="11"/>
  <c r="I20" i="11"/>
  <c r="E20" i="11"/>
  <c r="A20" i="11"/>
  <c r="G15" i="11"/>
  <c r="G14" i="11"/>
  <c r="D14" i="9"/>
  <c r="K54" i="8"/>
  <c r="J26" i="8"/>
  <c r="F26" i="8"/>
  <c r="A26" i="8"/>
  <c r="J25" i="8"/>
  <c r="F25" i="8"/>
  <c r="A25" i="8"/>
  <c r="J24" i="8"/>
  <c r="F24" i="8"/>
  <c r="A24" i="8"/>
  <c r="J23" i="8"/>
  <c r="F23" i="8"/>
  <c r="A23" i="8"/>
  <c r="G14" i="8"/>
  <c r="G13" i="8"/>
  <c r="F29" i="6"/>
  <c r="F27" i="6"/>
  <c r="E32" i="9" s="1"/>
  <c r="C17" i="6"/>
  <c r="C14" i="6"/>
  <c r="C13" i="6"/>
  <c r="G1245" i="3"/>
  <c r="I1237" i="3"/>
  <c r="G1234" i="3"/>
  <c r="F1191" i="3"/>
  <c r="G1165" i="3"/>
  <c r="G1153" i="3"/>
  <c r="G1147" i="3"/>
  <c r="G1146" i="3"/>
  <c r="G1145" i="3"/>
  <c r="G1144" i="3"/>
  <c r="G1143" i="3"/>
  <c r="G1142" i="3"/>
  <c r="G1139" i="3"/>
  <c r="G1138" i="3"/>
  <c r="G1137" i="3"/>
  <c r="G1136" i="3"/>
  <c r="G1135" i="3"/>
  <c r="G1134" i="3"/>
  <c r="G1126" i="3"/>
  <c r="G1099" i="3"/>
  <c r="G1084" i="3"/>
  <c r="G1070" i="3"/>
  <c r="G1049" i="3"/>
  <c r="A1046" i="3"/>
  <c r="G1034" i="3"/>
  <c r="G1006" i="3"/>
  <c r="G1000" i="3"/>
  <c r="A986" i="3"/>
  <c r="G980" i="3"/>
  <c r="G946" i="3"/>
  <c r="A937" i="3"/>
  <c r="G923" i="3"/>
  <c r="G905" i="3"/>
  <c r="A896" i="3"/>
  <c r="F876" i="3"/>
  <c r="F875" i="3"/>
  <c r="F874" i="3"/>
  <c r="F873" i="3"/>
  <c r="F872" i="3"/>
  <c r="F871" i="3"/>
  <c r="D803" i="3"/>
  <c r="C803" i="3"/>
  <c r="B803" i="3"/>
  <c r="D802" i="3"/>
  <c r="C802" i="3"/>
  <c r="B802" i="3"/>
  <c r="A802" i="3"/>
  <c r="D801" i="3"/>
  <c r="C801" i="3"/>
  <c r="B801" i="3"/>
  <c r="A801" i="3"/>
  <c r="D800" i="3"/>
  <c r="C800" i="3"/>
  <c r="B800" i="3"/>
  <c r="A800" i="3"/>
  <c r="D799" i="3"/>
  <c r="C799" i="3"/>
  <c r="B799" i="3"/>
  <c r="A799" i="3"/>
  <c r="D798" i="3"/>
  <c r="C798" i="3"/>
  <c r="B798" i="3"/>
  <c r="A798" i="3"/>
  <c r="D797" i="3"/>
  <c r="C797" i="3"/>
  <c r="B797" i="3"/>
  <c r="A797" i="3"/>
  <c r="D796" i="3"/>
  <c r="C796" i="3"/>
  <c r="B796" i="3"/>
  <c r="A796" i="3"/>
  <c r="D795" i="3"/>
  <c r="C795" i="3"/>
  <c r="B795" i="3"/>
  <c r="A795" i="3"/>
  <c r="D794" i="3"/>
  <c r="C794" i="3"/>
  <c r="B794" i="3"/>
  <c r="A794" i="3"/>
  <c r="D793" i="3"/>
  <c r="C793" i="3"/>
  <c r="B793" i="3"/>
  <c r="A793" i="3"/>
  <c r="D792" i="3"/>
  <c r="C792" i="3"/>
  <c r="B792" i="3"/>
  <c r="A792" i="3"/>
  <c r="D791" i="3"/>
  <c r="C791" i="3"/>
  <c r="B791" i="3"/>
  <c r="A791" i="3"/>
  <c r="G768" i="3"/>
  <c r="A649" i="3"/>
  <c r="G615" i="3"/>
  <c r="A603" i="3"/>
  <c r="A591" i="3"/>
  <c r="G574" i="3"/>
  <c r="G581" i="3" s="1"/>
  <c r="A510" i="3"/>
  <c r="G492" i="3"/>
  <c r="A487" i="3"/>
  <c r="A482" i="3"/>
  <c r="A477" i="3"/>
  <c r="G449" i="3"/>
  <c r="A442" i="3"/>
  <c r="G440" i="3"/>
  <c r="A433" i="3"/>
  <c r="G431" i="3"/>
  <c r="A424" i="3"/>
  <c r="G416" i="3"/>
  <c r="G404" i="3"/>
  <c r="A399" i="3"/>
  <c r="G397" i="3"/>
  <c r="G390" i="3"/>
  <c r="A385" i="3"/>
  <c r="A367" i="3"/>
  <c r="G336" i="3"/>
  <c r="G358" i="3" s="1"/>
  <c r="A327" i="3"/>
  <c r="G317" i="3"/>
  <c r="G306" i="3"/>
  <c r="G305" i="3"/>
  <c r="G302" i="3"/>
  <c r="G307" i="3" s="1"/>
  <c r="A300" i="3"/>
  <c r="G298" i="3"/>
  <c r="G297" i="3"/>
  <c r="G296" i="3"/>
  <c r="G293" i="3"/>
  <c r="A291" i="3"/>
  <c r="G288" i="3"/>
  <c r="G287" i="3"/>
  <c r="G284" i="3"/>
  <c r="G289" i="3" s="1"/>
  <c r="A282" i="3"/>
  <c r="G275" i="3"/>
  <c r="G267" i="3"/>
  <c r="G262" i="3"/>
  <c r="A258" i="3"/>
  <c r="G256" i="3"/>
  <c r="G251" i="3"/>
  <c r="A247" i="3"/>
  <c r="G240" i="3"/>
  <c r="G245" i="3" s="1"/>
  <c r="A236" i="3"/>
  <c r="G227" i="3"/>
  <c r="G211" i="3"/>
  <c r="G203" i="3"/>
  <c r="G195" i="3"/>
  <c r="A195" i="3"/>
  <c r="G193" i="3"/>
  <c r="G185" i="3"/>
  <c r="G282" i="3" s="1"/>
  <c r="G291" i="3" s="1"/>
  <c r="G300" i="3" s="1"/>
  <c r="A185" i="3"/>
  <c r="A597" i="3" s="1"/>
  <c r="G183" i="3"/>
  <c r="G207" i="3" s="1"/>
  <c r="A175" i="3"/>
  <c r="A962" i="3" s="1"/>
  <c r="B16" i="3"/>
  <c r="G578" i="3" l="1"/>
  <c r="D15" i="9"/>
  <c r="E56" i="8"/>
  <c r="D116" i="11"/>
  <c r="F6" i="3"/>
  <c r="B2" i="3"/>
  <c r="G206" i="3"/>
  <c r="G215" i="3" s="1"/>
  <c r="A392" i="3"/>
  <c r="A918" i="3"/>
  <c r="A6" i="3"/>
  <c r="C20" i="6"/>
  <c r="A18" i="8"/>
  <c r="D12" i="9"/>
  <c r="A19" i="9"/>
  <c r="C16" i="6"/>
  <c r="A31" i="8"/>
  <c r="D13" i="9"/>
  <c r="A26" i="9"/>
  <c r="B5" i="3" l="1"/>
  <c r="B3" i="3"/>
  <c r="B4" i="3"/>
</calcChain>
</file>

<file path=xl/sharedStrings.xml><?xml version="1.0" encoding="utf-8"?>
<sst xmlns="http://schemas.openxmlformats.org/spreadsheetml/2006/main" count="2274" uniqueCount="944">
  <si>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</si>
  <si>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</si>
  <si>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</si>
  <si>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</si>
  <si>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</si>
  <si>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</si>
  <si>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</si>
  <si>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</si>
  <si>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</si>
  <si>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</si>
  <si>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</si>
  <si>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</si>
  <si>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</si>
  <si>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</si>
  <si>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</si>
  <si>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</si>
  <si>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Website Address:</t>
  </si>
  <si>
    <t>Mobile Number:</t>
  </si>
  <si>
    <r>
      <t>Nature of Business:</t>
    </r>
    <r>
      <rPr>
        <b/>
        <sz val="11"/>
        <color rgb="FFFF0000"/>
        <rFont val="Tahoma"/>
        <family val="2"/>
      </rPr>
      <t xml:space="preserve"> (Include full description of business activities)</t>
    </r>
  </si>
  <si>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</si>
  <si>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</si>
  <si>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</si>
  <si>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</si>
  <si>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</si>
  <si>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</si>
  <si>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</si>
  <si>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</si>
  <si>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</si>
  <si>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</si>
  <si>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</si>
  <si>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</si>
  <si>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</si>
  <si>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</si>
  <si>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</si>
  <si>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</si>
  <si>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Any form of heating taking place:</t>
  </si>
  <si>
    <t>Signed Hot Works Permit:</t>
  </si>
  <si>
    <t>Hazardous Materials:</t>
  </si>
  <si>
    <t>Flammable Liquids</t>
  </si>
  <si>
    <t>Gases</t>
  </si>
  <si>
    <t>Chemicals</t>
  </si>
  <si>
    <t>Type:</t>
  </si>
  <si>
    <t>N/A</t>
  </si>
  <si>
    <t>Quantity:</t>
  </si>
  <si>
    <t>Storage:</t>
  </si>
  <si>
    <t>What are they used for:</t>
  </si>
  <si>
    <t>Burglar Bars:</t>
  </si>
  <si>
    <t>Security Gates:</t>
  </si>
  <si>
    <t>Alarm - SAIDSA approved:</t>
  </si>
  <si>
    <t>Electric Fence:</t>
  </si>
  <si>
    <t>Alarm - Radio linked in working order:</t>
  </si>
  <si>
    <t>24hr Guards:</t>
  </si>
  <si>
    <t>Yes</t>
  </si>
  <si>
    <t>ASIB Sprinkler System Installed:</t>
  </si>
  <si>
    <t>ASIB Certificate available:</t>
  </si>
  <si>
    <t>If "NO" ASIB system, what Water Dispersing system do you use?</t>
  </si>
  <si>
    <t>Fire Extinguishers:</t>
  </si>
  <si>
    <t>How many:</t>
  </si>
  <si>
    <t>Fire Hoses:</t>
  </si>
  <si>
    <t>Fire Hydrants:</t>
  </si>
  <si>
    <t>Automatic Suppression System:</t>
  </si>
  <si>
    <t>Serviced in last 12 months:</t>
  </si>
  <si>
    <t>Fire Prevention Plan in forced and Visible:</t>
  </si>
  <si>
    <t>Smoke Detection System:</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</si>
  <si>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</si>
  <si>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</si>
  <si>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</si>
  <si>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</si>
  <si>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</si>
  <si>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</si>
  <si>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</si>
  <si>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</si>
  <si>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</si>
  <si>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</si>
  <si>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</si>
  <si>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</si>
  <si>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</si>
  <si>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</si>
  <si>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</si>
  <si>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</si>
  <si>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</si>
  <si>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</si>
  <si>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</si>
  <si>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</si>
  <si>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</si>
  <si>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</si>
  <si>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</si>
  <si>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FIRE SECTION</t>
  </si>
  <si>
    <t>Cover Required</t>
  </si>
  <si>
    <t xml:space="preserve">Cover Required </t>
  </si>
  <si>
    <t>Item 1 - Buildings</t>
  </si>
  <si>
    <t>Item 2 - Rent</t>
  </si>
  <si>
    <t>Item 4 - Stock and materials in Trade</t>
  </si>
  <si>
    <t>Additional Claims Preparation Costs</t>
  </si>
  <si>
    <t>Item 5 - Miscellaneous</t>
  </si>
  <si>
    <t>ADDITIONAL PERILS</t>
  </si>
  <si>
    <t>Earthquake</t>
  </si>
  <si>
    <t>Special Perils</t>
  </si>
  <si>
    <t>Leakage (First Loss limit)</t>
  </si>
  <si>
    <t>Subsidence &amp; Landslip</t>
  </si>
  <si>
    <t>Riot &amp; Strike(Excl RSA &amp; Namibia)</t>
  </si>
  <si>
    <t>Malicious Damage</t>
  </si>
  <si>
    <t>Power Surge</t>
  </si>
  <si>
    <t>Cost of demolition, clearing, erection of hoardings</t>
  </si>
  <si>
    <t>Stock Declaration Condition - 75%</t>
  </si>
  <si>
    <t>CLAUSES AND EXTENSIONS</t>
  </si>
  <si>
    <t>Consignment Stock</t>
  </si>
  <si>
    <t>Disposal of Salvage</t>
  </si>
  <si>
    <t>Debris Removal</t>
  </si>
  <si>
    <t>Escalator Clause</t>
  </si>
  <si>
    <t>Fire Extinguishing Charges</t>
  </si>
  <si>
    <t>Goods in the Open</t>
  </si>
  <si>
    <t>Client Goods</t>
  </si>
  <si>
    <t>Spontaneous Combustion</t>
  </si>
  <si>
    <t>Total</t>
  </si>
  <si>
    <t>Lightning Protection Plug (has an impact on your excesses)</t>
  </si>
  <si>
    <t>Please refer to wording for conditions and exclusions</t>
  </si>
  <si>
    <t>Sub-Section A - Buildings</t>
  </si>
  <si>
    <t>Sub-Section B - Public Supply Connections</t>
  </si>
  <si>
    <t>Sub-Section C - Rent (25% of Sum Insured)</t>
  </si>
  <si>
    <t>Sub-Section D - Liability</t>
  </si>
  <si>
    <t>Subsidence &amp; Landslip - Extended Cover (Subject to survey)</t>
  </si>
  <si>
    <t>Prevention of access Extension - Sub Section C</t>
  </si>
  <si>
    <t xml:space="preserve">Riot and Strike (other than R.S.A. &amp; Namibia) </t>
  </si>
  <si>
    <t>Section A - Contents</t>
  </si>
  <si>
    <t>Section B - Rent (25% of Contents)</t>
  </si>
  <si>
    <t>Section C - Documents</t>
  </si>
  <si>
    <t>Section D - Legal liability Documents</t>
  </si>
  <si>
    <t>Section E - Increase cost of working</t>
  </si>
  <si>
    <t>Theft (Forcible/Violent Entry/Exit)</t>
  </si>
  <si>
    <t>Additional Fire Extinguishing charges</t>
  </si>
  <si>
    <t xml:space="preserve">Riot &amp; Strike (other than R.S.A. &amp; Namibia) </t>
  </si>
  <si>
    <t>Locks and Keys (Increased limit)</t>
  </si>
  <si>
    <t>Leakage - First Loss</t>
  </si>
  <si>
    <t>Removal of Debris</t>
  </si>
  <si>
    <t>WARRANTY</t>
  </si>
  <si>
    <t>Burglar Alarm Warranty applies</t>
  </si>
  <si>
    <t>Sum Insured</t>
  </si>
  <si>
    <t>Item 1 - Gross Profit - Difference basis</t>
  </si>
  <si>
    <t xml:space="preserve">            - Gross Profit - Additions basis</t>
  </si>
  <si>
    <t>Item 2 - Gross Rentals</t>
  </si>
  <si>
    <t>Item 3 - Revenue</t>
  </si>
  <si>
    <t>Item 4 - Additional Increase in Cost of working</t>
  </si>
  <si>
    <t>Item 5 - Wages</t>
  </si>
  <si>
    <t>Item 5 - Wages number of weeks</t>
  </si>
  <si>
    <t>Item 6 - Fines &amp; Penalties for Breach of Contract</t>
  </si>
  <si>
    <t>INDEMNITY PERIOD</t>
  </si>
  <si>
    <t>OTHER</t>
  </si>
  <si>
    <t xml:space="preserve">Wages </t>
  </si>
  <si>
    <t>TBA</t>
  </si>
  <si>
    <t xml:space="preserve">Gross rentals - Maximum nr of months </t>
  </si>
  <si>
    <t>Insured standing charges</t>
  </si>
  <si>
    <t>Uninsured Costs (Difference basis)</t>
  </si>
  <si>
    <t>Accidental Damage</t>
  </si>
  <si>
    <t>Suppliers / Subcontractors (Specified)</t>
  </si>
  <si>
    <t>Suppliers / Subcontractors (Unspecified)</t>
  </si>
  <si>
    <t>Customers (specified - Supply List)</t>
  </si>
  <si>
    <t>Public Utilities - Insured Perils only</t>
  </si>
  <si>
    <t>Public Telecommunications - Insured perils only</t>
  </si>
  <si>
    <t>Deposit premium clause</t>
  </si>
  <si>
    <t>Outstanding Debit Balances</t>
  </si>
  <si>
    <t>WARRANTIES</t>
  </si>
  <si>
    <t>Duplicate Records</t>
  </si>
  <si>
    <t>Protections</t>
  </si>
  <si>
    <t>EXTENSIONS</t>
  </si>
  <si>
    <t>Transit</t>
  </si>
  <si>
    <t>First Loss Limit</t>
  </si>
  <si>
    <t>Buildings - Increased limit</t>
  </si>
  <si>
    <t>Malicious damage</t>
  </si>
  <si>
    <t xml:space="preserve">Burglar Alarm warranty </t>
  </si>
  <si>
    <t>All thefts are subject to forcible &amp; violent entry/exit into all premises</t>
  </si>
  <si>
    <t>Is the Insured premises closed for Annual Shutdown?</t>
  </si>
  <si>
    <t>How many watchmen are under employment?</t>
  </si>
  <si>
    <t>What are the patrolling hours?</t>
  </si>
  <si>
    <t>Do the watchmen on duty have access to a telephone?</t>
  </si>
  <si>
    <t>Loss of keys and locks - Increased limit</t>
  </si>
  <si>
    <t>Major Limit</t>
  </si>
  <si>
    <t>Collectors Limit</t>
  </si>
  <si>
    <t>Burglar Alarm Warranty</t>
  </si>
  <si>
    <t>Crossed Cheques</t>
  </si>
  <si>
    <t xml:space="preserve">Clothing </t>
  </si>
  <si>
    <t>Receptacles</t>
  </si>
  <si>
    <t>Locks and Keys</t>
  </si>
  <si>
    <t>PERSONAL ACCIDENT ASSAULT EXTENSION</t>
  </si>
  <si>
    <t>Death and Permanent Disability</t>
  </si>
  <si>
    <t>Temporary Total Disability - per week</t>
  </si>
  <si>
    <t>Medical Expenses</t>
  </si>
  <si>
    <t>Do you have a scheduled Collection Agent:</t>
  </si>
  <si>
    <t xml:space="preserve">How often do you Bank: </t>
  </si>
  <si>
    <t>Daily</t>
  </si>
  <si>
    <t>Do you have a Safe or Strong Room:</t>
  </si>
  <si>
    <t>Safe</t>
  </si>
  <si>
    <t>Is it a SABS grading category safe / strong room?</t>
  </si>
  <si>
    <t>What type of SABS grading category safe / strong room is it:</t>
  </si>
  <si>
    <t>NO SABS GRADING - LIMITED R 5000</t>
  </si>
  <si>
    <r>
      <t xml:space="preserve">Alarm - </t>
    </r>
    <r>
      <rPr>
        <sz val="11"/>
        <color rgb="FFFF0000"/>
        <rFont val="Tahoma"/>
        <family val="2"/>
      </rPr>
      <t>Alarm linked to a 24hr Armed Response required</t>
    </r>
  </si>
  <si>
    <t>Internal &amp; External Glass</t>
  </si>
  <si>
    <t>Billboards / "Signwriting"</t>
  </si>
  <si>
    <t>Neon Signs</t>
  </si>
  <si>
    <t>Burglar Alarm Strips to be included</t>
  </si>
  <si>
    <t xml:space="preserve">Special Replacement </t>
  </si>
  <si>
    <t>Unless specifically agreed, all glass (other than mirrors) insured by this section is presumed to be plain plate/ float glass not exceeding 6 mm in thickness, whether coated with a film or not, or 8 mm laminated safety glass.</t>
  </si>
  <si>
    <t>Please refer to wording conditions and exclusions</t>
  </si>
  <si>
    <t>Blanket Basis</t>
  </si>
  <si>
    <t>Extended cover for past Employees</t>
  </si>
  <si>
    <t>Computer Losses</t>
  </si>
  <si>
    <t>Superseded Cover</t>
  </si>
  <si>
    <t>Losses discovered more than 12 months after they were committed</t>
  </si>
  <si>
    <t>Reduction/Reinstatement</t>
  </si>
  <si>
    <t>Cost of Recovery</t>
  </si>
  <si>
    <t>Extension for losses discovered more than 24 months after being committed but not more than 36 months thereafter</t>
  </si>
  <si>
    <t>Extension granted on receipt of a satisfactory systems audit in respect of losses discovered more than 24 months after being committed</t>
  </si>
  <si>
    <t>Number of Employees :-</t>
  </si>
  <si>
    <t>Load Limit</t>
  </si>
  <si>
    <r>
      <rPr>
        <sz val="11"/>
        <rFont val="Tahoma"/>
        <family val="2"/>
      </rPr>
      <t>Estimated Annual Carriage :-</t>
    </r>
    <r>
      <rPr>
        <b/>
        <sz val="11"/>
        <color rgb="FFFF0000"/>
        <rFont val="Tahoma"/>
        <family val="2"/>
      </rPr>
      <t xml:space="preserve"> NO QUOTE WITHOUT AMOUNT</t>
    </r>
  </si>
  <si>
    <t xml:space="preserve">Basis : All Risks </t>
  </si>
  <si>
    <t xml:space="preserve">Basis : Fire, Collision &amp; Overturning </t>
  </si>
  <si>
    <t>Means of Conveyance : Road, Rail, Air, Post</t>
  </si>
  <si>
    <t>Own Vehicles</t>
  </si>
  <si>
    <t>Sub-Contractors</t>
  </si>
  <si>
    <t>Riot and Strike (other than R.S.A. &amp; Namibia)</t>
  </si>
  <si>
    <t>Description of Commodity being transported?</t>
  </si>
  <si>
    <t>Any property transported under Contract?</t>
  </si>
  <si>
    <t>Provide full details of Transporter/s?</t>
  </si>
  <si>
    <t>Territorial Limits</t>
  </si>
  <si>
    <t>The conveying vehicle must be fitted with a VESA approved tracking system where the load is above R100,000.</t>
  </si>
  <si>
    <t>Please refer to wording and conditions and exclusions</t>
  </si>
  <si>
    <t>Increased Cost of Working</t>
  </si>
  <si>
    <t>Replacement Value Conditions</t>
  </si>
  <si>
    <t>Reinstatement of Data</t>
  </si>
  <si>
    <t>Power Surge or Lightning Strike</t>
  </si>
  <si>
    <t>Fire Brigade Charges</t>
  </si>
  <si>
    <r>
      <rPr>
        <b/>
        <sz val="11"/>
        <rFont val="Tahoma"/>
        <family val="2"/>
      </rPr>
      <t xml:space="preserve">Defined events: </t>
    </r>
    <r>
      <rPr>
        <sz val="11"/>
        <rFont val="Tahoma"/>
        <family val="2"/>
      </rPr>
      <t xml:space="preserve">Accidental physical loss or damage to the insured property at or about the premises not otherwise insured or for which insurance is available and described in terms of any section other than Business All Risk. </t>
    </r>
  </si>
  <si>
    <t>Defined Event (I) -  Property</t>
  </si>
  <si>
    <t>Defined Event (II) - Leakage</t>
  </si>
  <si>
    <t>Average</t>
  </si>
  <si>
    <t>First Loss Average</t>
  </si>
  <si>
    <t>Excluded Property - Detailed Information</t>
  </si>
  <si>
    <t>Reinstatement</t>
  </si>
  <si>
    <t>PUBLIC LIABILITY</t>
  </si>
  <si>
    <t>Limit of Indemnity</t>
  </si>
  <si>
    <t>Retro-active Date : Inception (Please Specify Date)</t>
  </si>
  <si>
    <t>Public Liability - General &amp; Tenants</t>
  </si>
  <si>
    <t>Claims Made Basis</t>
  </si>
  <si>
    <t xml:space="preserve">Umbrella Liability </t>
  </si>
  <si>
    <t>Work Away</t>
  </si>
  <si>
    <r>
      <t xml:space="preserve"> - Annual Turnover :</t>
    </r>
    <r>
      <rPr>
        <sz val="11"/>
        <color rgb="FFFF0000"/>
        <rFont val="Tahoma"/>
        <family val="2"/>
      </rPr>
      <t xml:space="preserve"> </t>
    </r>
    <r>
      <rPr>
        <b/>
        <sz val="11"/>
        <color rgb="FFFF0000"/>
        <rFont val="Tahoma"/>
        <family val="2"/>
      </rPr>
      <t>NO QUOTE WITHOUT TURNOVER</t>
    </r>
  </si>
  <si>
    <t>Food and Drink Extension</t>
  </si>
  <si>
    <r>
      <t xml:space="preserve"> - Annual Wages : </t>
    </r>
    <r>
      <rPr>
        <b/>
        <sz val="11"/>
        <color rgb="FFFF0000"/>
        <rFont val="Tahoma"/>
        <family val="2"/>
      </rPr>
      <t>NO QUOTE WITHOUT WAGES</t>
    </r>
  </si>
  <si>
    <t>Spread of Fire</t>
  </si>
  <si>
    <t>Extinguishing Cost (Only Field Fire)</t>
  </si>
  <si>
    <t>Hunting</t>
  </si>
  <si>
    <t>Customer Goods</t>
  </si>
  <si>
    <t>Use of Subcontractors</t>
  </si>
  <si>
    <t>Extended Reporting Period</t>
  </si>
  <si>
    <t>Liability in Terms of Agreement (Transnet)</t>
  </si>
  <si>
    <t>Legal Defence Costs</t>
  </si>
  <si>
    <t>Wrongful Arrest &amp; Defamation</t>
  </si>
  <si>
    <t>R100,000 per annum</t>
  </si>
  <si>
    <t>Do you have visible disclaimers:</t>
  </si>
  <si>
    <t>Custody &amp; Control is excluded under this cover</t>
  </si>
  <si>
    <r>
      <rPr>
        <b/>
        <sz val="11"/>
        <rFont val="Tahoma"/>
        <family val="2"/>
      </rPr>
      <t>Defined events:</t>
    </r>
    <r>
      <rPr>
        <sz val="11"/>
        <rFont val="Tahoma"/>
        <family val="2"/>
      </rPr>
      <t xml:space="preserve"> Damages which the insured shall become legally liable to pay consequent upon death of or bodily injury to or illness of any person employed under a contract of service or apprenticeship with the insured, which occurred in the course of and in connection with such person's employment by the insured within the territorial limits and on or after the retroactive date shown in the schedule, and which results in a claim or claims first being made against the insured in writing during the period of insurance.</t>
    </r>
  </si>
  <si>
    <t>Limit</t>
  </si>
  <si>
    <r>
      <t xml:space="preserve">Wages </t>
    </r>
    <r>
      <rPr>
        <sz val="11"/>
        <color rgb="FFFF0000"/>
        <rFont val="Tahoma"/>
        <family val="2"/>
      </rPr>
      <t>(Compulsory Disclosure)</t>
    </r>
  </si>
  <si>
    <t>Extended Reporting Option</t>
  </si>
  <si>
    <t>Death Benefit</t>
  </si>
  <si>
    <t>Permanent Disablement</t>
  </si>
  <si>
    <t>Temporary Total Disablement</t>
  </si>
  <si>
    <t>Weeks required</t>
  </si>
  <si>
    <t>Total Annual Salary / Wages : R</t>
  </si>
  <si>
    <t>Number of Employees :</t>
  </si>
  <si>
    <t>Position :</t>
  </si>
  <si>
    <t>EXTENSIONS / LIMITATIONS</t>
  </si>
  <si>
    <t>Business Limitation</t>
  </si>
  <si>
    <t>Burns &amp; Disfigurement</t>
  </si>
  <si>
    <t>Paraplegia</t>
  </si>
  <si>
    <t>Quadriplegia</t>
  </si>
  <si>
    <t>GROUP PERSONAL ACCIDENT</t>
  </si>
  <si>
    <t>Cover</t>
  </si>
  <si>
    <t>Total Sum Insured</t>
  </si>
  <si>
    <t>Number of Private Vehicles</t>
  </si>
  <si>
    <t>Number of Commercial Vehicles / LDV's</t>
  </si>
  <si>
    <t>Number of Mobile Plant</t>
  </si>
  <si>
    <t>Number of vehicles</t>
  </si>
  <si>
    <t>Excess Waiver - Including Windscreen</t>
  </si>
  <si>
    <t>30 Days Car Hire - Manual</t>
  </si>
  <si>
    <t>30 Days Car Hire - Automatic</t>
  </si>
  <si>
    <t>Sub-Section B: Liabilities to Third Parties</t>
  </si>
  <si>
    <t>Passenger Liability</t>
  </si>
  <si>
    <t>Fare Paying Passengers</t>
  </si>
  <si>
    <t>Unauthorised Passenger Liability</t>
  </si>
  <si>
    <t>Contingent Liability</t>
  </si>
  <si>
    <t>Parking Facilities</t>
  </si>
  <si>
    <t>Loss of Keys</t>
  </si>
  <si>
    <t xml:space="preserve">Wreckage Removal </t>
  </si>
  <si>
    <t>Windscreen</t>
  </si>
  <si>
    <t>Included</t>
  </si>
  <si>
    <t>MOTOR TRADE INTERNAL</t>
  </si>
  <si>
    <r>
      <rPr>
        <b/>
        <sz val="11"/>
        <rFont val="Tahoma"/>
        <family val="2"/>
      </rPr>
      <t>Defined events:</t>
    </r>
    <r>
      <rPr>
        <sz val="11"/>
        <rFont val="Tahoma"/>
        <family val="2"/>
      </rPr>
      <t xml:space="preserve"> The company will indemnify the insured against damage to any insured vehicle the property of the Insured occurring in or on the premises.</t>
    </r>
  </si>
  <si>
    <t>EXTENSIONS:</t>
  </si>
  <si>
    <t>Work away from premises</t>
  </si>
  <si>
    <t>Third party only limitation</t>
  </si>
  <si>
    <t>Riot &amp; Strike</t>
  </si>
  <si>
    <t>MOTOR TRADE EXTERNAL</t>
  </si>
  <si>
    <r>
      <rPr>
        <b/>
        <sz val="11"/>
        <rFont val="Tahoma"/>
        <family val="2"/>
      </rPr>
      <t>Defined events:</t>
    </r>
    <r>
      <rPr>
        <sz val="11"/>
        <rFont val="Tahoma"/>
        <family val="2"/>
      </rPr>
      <t xml:space="preserve"> Any accident, loss or damage occurring whilst any insured vehicle is elsewhere than in or on any business premises owned by or in the occupation of the Insured and such insured vehicle is being used in accordance with the terms of the policy. </t>
    </r>
  </si>
  <si>
    <t>Sub-Section A - Loss or Damage</t>
  </si>
  <si>
    <t>Named driver Basis</t>
  </si>
  <si>
    <t>Trade Plate Basis</t>
  </si>
  <si>
    <t>Use for Social, domestic and pleasure purposes</t>
  </si>
  <si>
    <t>Loss of use of customers vehicles</t>
  </si>
  <si>
    <t>Unauthorised use of vehicles by Employees</t>
  </si>
  <si>
    <t xml:space="preserve">Legal Liability of passengers </t>
  </si>
  <si>
    <t>Driving of motor cycles</t>
  </si>
  <si>
    <t xml:space="preserve">Passenger Liability - Motor cycles </t>
  </si>
  <si>
    <t>Exclusion of Own Vehicles</t>
  </si>
  <si>
    <t>Exclusion of demonstration risk</t>
  </si>
  <si>
    <t>Restricted Cover (TP, Fire and Theft)</t>
  </si>
  <si>
    <t>Third Party Only</t>
  </si>
  <si>
    <t>Additional repatriation costs - Mozambique</t>
  </si>
  <si>
    <t>Riot &amp; Strike (other than R.S.A. &amp; Namibia)</t>
  </si>
  <si>
    <t>Additional claims preparation costs</t>
  </si>
  <si>
    <t xml:space="preserve">Loss of use extension </t>
  </si>
  <si>
    <t>Contingent liability</t>
  </si>
  <si>
    <t>Total Fleet Value</t>
  </si>
  <si>
    <t>Number of Vehicles :</t>
  </si>
  <si>
    <t>14 x Trailers</t>
  </si>
  <si>
    <t>9 x Trucks</t>
  </si>
  <si>
    <t>22 x LDV's</t>
  </si>
  <si>
    <t xml:space="preserve">Cover : </t>
  </si>
  <si>
    <t>Comprehensive</t>
  </si>
  <si>
    <t>Excesses :</t>
  </si>
  <si>
    <t>Security requirements for vehicles :</t>
  </si>
  <si>
    <t>Cover :</t>
  </si>
  <si>
    <t>Total Annual Premium :</t>
  </si>
  <si>
    <t>Burning Costs Basis :</t>
  </si>
  <si>
    <t>Deposit Premium (60%) :</t>
  </si>
  <si>
    <t>Retained Premium 1 (40%) :</t>
  </si>
  <si>
    <t>Retained Premium 2  :</t>
  </si>
  <si>
    <t>Third Party Liability</t>
  </si>
  <si>
    <t>Wreckage Removal</t>
  </si>
  <si>
    <t>Parking Facilities / Movement of TP vehicles</t>
  </si>
  <si>
    <t xml:space="preserve">Credit Shortfall </t>
  </si>
  <si>
    <t>Riot &amp; Strike (other than in RSA and Namibia)</t>
  </si>
  <si>
    <t>MACHINERY BREAKDOWN</t>
  </si>
  <si>
    <r>
      <t xml:space="preserve">Defined events: </t>
    </r>
    <r>
      <rPr>
        <sz val="11"/>
        <rFont val="Tahoma"/>
        <family val="2"/>
      </rPr>
      <t>Unforeseen and sudden fortuitous physical damage to the insured property (or any part thereof) whilst on the premises from any cause not specifically excluded whilst at work or at rest or being dismantled for the purpose of cleaning, inspection, repair, overhaul or removal to another position within the premises or in the course of these operations and subsequent re-erection by, but not restricted to, defects in casting, defects in material, faulty design, faults at workshop or in erection, bad workmanship, lack of skill, carelessness, shortage of water in boilers, physical explosion, tearing apart on account of centrifugal force, short circuit or from any other cause not specifically excluded in terms of any exception that is applicable to this policy as a whole or this section in particular that necessitates repair or replacement of the insured property.</t>
    </r>
  </si>
  <si>
    <t>Item Description:</t>
  </si>
  <si>
    <t>Clauses &amp; Extensions</t>
  </si>
  <si>
    <t>Overtime, Night Work, Work on Public Holidays and Express Flights</t>
  </si>
  <si>
    <t>Capital Additions</t>
  </si>
  <si>
    <t>Subject to a maintenance contract in respect of the machinery</t>
  </si>
  <si>
    <t>MACHINERY BREAKDOWN (BUSINESS INTERRUPTION) PROFITS</t>
  </si>
  <si>
    <t xml:space="preserve">Basis of cover </t>
  </si>
  <si>
    <t>Difference</t>
  </si>
  <si>
    <t>Increase in Cost of working</t>
  </si>
  <si>
    <t>Claims Preparation Costs</t>
  </si>
  <si>
    <t>INDEMNITY PERIOD (Months)</t>
  </si>
  <si>
    <t xml:space="preserve">Time Excess of 72 hours applies </t>
  </si>
  <si>
    <t>Maintenance Contract in place?</t>
  </si>
  <si>
    <t>Working Hours</t>
  </si>
  <si>
    <t>DETERIORATION OF STOCK</t>
  </si>
  <si>
    <t>Contents in Freezer:</t>
  </si>
  <si>
    <t>Basis of Cover Granted: -</t>
  </si>
  <si>
    <t>All Risks</t>
  </si>
  <si>
    <t>Time Excess</t>
  </si>
  <si>
    <t>24 hours</t>
  </si>
  <si>
    <t>Optional Conditions</t>
  </si>
  <si>
    <t>Constant Supervision</t>
  </si>
  <si>
    <t>Temperature Readings</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</si>
  <si>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</si>
  <si>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</si>
  <si>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</si>
  <si>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</si>
  <si>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</si>
  <si>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</si>
  <si>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</si>
  <si>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</si>
  <si>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</si>
  <si>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</si>
  <si>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</si>
  <si>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</si>
  <si>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</si>
  <si>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</si>
  <si>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</si>
  <si>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</si>
  <si>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</si>
  <si>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</si>
  <si>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</si>
  <si>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</si>
  <si>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</si>
  <si>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</si>
  <si>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</si>
  <si>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</si>
  <si>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</si>
  <si>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</si>
  <si>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</si>
  <si>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</si>
  <si>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</si>
  <si>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</si>
  <si>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</si>
  <si>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</si>
  <si>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</si>
  <si>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r>
      <rPr>
        <b/>
        <sz val="11"/>
        <rFont val="Tahoma"/>
        <family val="2"/>
      </rPr>
      <t>Defined events:</t>
    </r>
    <r>
      <rPr>
        <sz val="11"/>
        <rFont val="Tahoma"/>
        <family val="2"/>
      </rPr>
      <t xml:space="preserve"> Your property is covered up to the limit of the insured amount shown hereunder.</t>
    </r>
  </si>
  <si>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</si>
  <si>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</si>
  <si>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</si>
  <si>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</si>
  <si>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</si>
  <si>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</si>
  <si>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</si>
  <si>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</si>
  <si>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</si>
  <si>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</si>
  <si>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</si>
  <si>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</si>
  <si>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</si>
  <si>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</si>
  <si>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</si>
  <si>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</si>
  <si>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</si>
  <si>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Aviation/Aircraft cover</t>
  </si>
  <si>
    <t>Credit Guarantee (Debtor's Risk)</t>
  </si>
  <si>
    <t>Cyber Liability</t>
  </si>
  <si>
    <t>Directors and Officers Liability</t>
  </si>
  <si>
    <t>Environmental Liability</t>
  </si>
  <si>
    <t>Exotic Cars - Standalone</t>
  </si>
  <si>
    <t>Game / Pedigree Animals</t>
  </si>
  <si>
    <t>Irrigation Equipment on wheels and Pivots</t>
  </si>
  <si>
    <t>Kidnap &amp; Ransom Liability</t>
  </si>
  <si>
    <t>Marine (Commercial Shipment)</t>
  </si>
  <si>
    <t>Plantation / Crop</t>
  </si>
  <si>
    <t>Prize Liability e.g. Golf course hole-in one</t>
  </si>
  <si>
    <t>Professional Indemnity</t>
  </si>
  <si>
    <t>Engineering Risks</t>
  </si>
  <si>
    <t>Erection &amp; Testing</t>
  </si>
  <si>
    <t>Guarantee's</t>
  </si>
  <si>
    <t>Plant All Risk (Yellow Equipment)</t>
  </si>
  <si>
    <t>Road Risk Liability &amp; Construction Site Liability</t>
  </si>
  <si>
    <t>DECLARATION</t>
  </si>
  <si>
    <t>TOTAL MONTHLY PREMIUM</t>
  </si>
  <si>
    <t>GENERAL DETAILS</t>
  </si>
  <si>
    <t>Discussed</t>
  </si>
  <si>
    <t>Number of Special Types</t>
  </si>
  <si>
    <t>Section Discussed</t>
  </si>
  <si>
    <t>* All Quotes are subject to satisfactory claims history before the Insurer accepts cover.</t>
  </si>
  <si>
    <t>YES</t>
  </si>
  <si>
    <t>Droving of Livestock</t>
  </si>
  <si>
    <t>ADDITIONAL NOTES:</t>
  </si>
  <si>
    <t>18 Hiden Road, Bloukrans Building, 5th Floor, Lynnwood Bridge, Pretoria, 0081</t>
  </si>
  <si>
    <t xml:space="preserve">  between the Insurer and Yourself shall be.</t>
  </si>
  <si>
    <t xml:space="preserve">Item 5 - Miscellaneous: </t>
  </si>
  <si>
    <r>
      <t xml:space="preserve">Power Surge </t>
    </r>
    <r>
      <rPr>
        <sz val="11"/>
        <color rgb="FFFF0000"/>
        <rFont val="Tahoma"/>
        <family val="2"/>
      </rPr>
      <t>{Limited per insurer}</t>
    </r>
  </si>
  <si>
    <r>
      <t xml:space="preserve">Power Surge </t>
    </r>
    <r>
      <rPr>
        <sz val="11"/>
        <color rgb="FFFF0000"/>
        <rFont val="Tahoma"/>
        <family val="2"/>
      </rPr>
      <t>{Some Insurers include automatically}</t>
    </r>
  </si>
  <si>
    <r>
      <rPr>
        <b/>
        <sz val="11"/>
        <rFont val="Tahoma"/>
        <family val="2"/>
      </rPr>
      <t>SASRIA :</t>
    </r>
    <r>
      <rPr>
        <sz val="11"/>
        <rFont val="Tahoma"/>
        <family val="2"/>
      </rPr>
      <t xml:space="preserve"> Can only be done on a Standing Charges Expenses Basis</t>
    </r>
  </si>
  <si>
    <t>How many watchmen are on duty at any time?</t>
  </si>
  <si>
    <r>
      <rPr>
        <b/>
        <sz val="11"/>
        <rFont val="Tahoma"/>
        <family val="2"/>
      </rPr>
      <t>Defined events:</t>
    </r>
    <r>
      <rPr>
        <sz val="11"/>
        <rFont val="Tahoma"/>
        <family val="2"/>
      </rPr>
      <t xml:space="preserve"> Loss or damage to the whole or part of the insured property including containers and or covers in which the load is packed, during transit by any means of conveyance, directly caused by accident or misfortune not otherwise excluded. 
1. Method of conveyance per road, rail, air or post 
2. No theft cover from unattended vehicles 
3. No cover for breakdown of cooling equipment – machinery breakdown </t>
    </r>
  </si>
  <si>
    <r>
      <rPr>
        <b/>
        <sz val="11"/>
        <rFont val="Tahoma"/>
        <family val="2"/>
      </rPr>
      <t xml:space="preserve">Emergency Assist </t>
    </r>
    <r>
      <rPr>
        <sz val="11"/>
        <rFont val="Tahoma"/>
        <family val="2"/>
      </rPr>
      <t>- This Section covers towing of insured vehicles that have been involved in an accident. Should this product not be taken, the Insurer may limit or exclude the towing/storage cost, the balance being for your account</t>
    </r>
  </si>
  <si>
    <t>Credit shortfall:- Comprehensive Vehicles only</t>
  </si>
  <si>
    <t>Vehicle:</t>
  </si>
  <si>
    <r>
      <t xml:space="preserve">Wages: </t>
    </r>
    <r>
      <rPr>
        <sz val="11"/>
        <color rgb="FFFF0000"/>
        <rFont val="Tahoma"/>
        <family val="2"/>
      </rPr>
      <t>No quote without wages</t>
    </r>
  </si>
  <si>
    <t>Use of hoists</t>
  </si>
  <si>
    <t>Number of hoist</t>
  </si>
  <si>
    <r>
      <rPr>
        <b/>
        <sz val="11"/>
        <rFont val="Tahoma"/>
        <family val="2"/>
      </rPr>
      <t>Note:</t>
    </r>
    <r>
      <rPr>
        <sz val="11"/>
        <rFont val="Tahoma"/>
        <family val="2"/>
      </rPr>
      <t xml:space="preserve"> Defective Workmanship is excluded from this cover. Defective Workmanship cover is available under the Public Liability section.</t>
    </r>
  </si>
  <si>
    <t>Sub-Section B - Liability to Third Party</t>
  </si>
  <si>
    <r>
      <t xml:space="preserve">Wages:  </t>
    </r>
    <r>
      <rPr>
        <sz val="11"/>
        <color rgb="FFFF0000"/>
        <rFont val="Tahoma"/>
        <family val="2"/>
      </rPr>
      <t>No quote without Wages</t>
    </r>
  </si>
  <si>
    <t xml:space="preserve">14 x Special Types </t>
  </si>
  <si>
    <t>Brick</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</si>
  <si>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</si>
  <si>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</si>
  <si>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</si>
  <si>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</si>
  <si>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</si>
  <si>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</si>
  <si>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t>Additional power surge</t>
  </si>
  <si>
    <r>
      <t xml:space="preserve">Miscellaneous items </t>
    </r>
    <r>
      <rPr>
        <sz val="11"/>
        <color rgb="FFFF0000"/>
        <rFont val="Tahoma"/>
        <family val="2"/>
      </rPr>
      <t>{Provide description}</t>
    </r>
  </si>
  <si>
    <t>Accidental damage not otherwise covered</t>
  </si>
  <si>
    <t>Breakdown of fixed machinery</t>
  </si>
  <si>
    <t>Additional Power surge</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</si>
  <si>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</si>
  <si>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</si>
  <si>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</si>
  <si>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</si>
  <si>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</si>
  <si>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</si>
  <si>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</si>
  <si>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</si>
  <si>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</si>
  <si>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</si>
  <si>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</si>
  <si>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Named Position: </t>
    </r>
    <r>
      <rPr>
        <sz val="11"/>
        <color rgb="FFFF0000"/>
        <rFont val="Tahoma"/>
        <family val="2"/>
      </rPr>
      <t>{e.g. Accountant}</t>
    </r>
  </si>
  <si>
    <t>Sub-Section B Liability to Third Parties</t>
  </si>
  <si>
    <t>Third-party only</t>
  </si>
  <si>
    <r>
      <rPr>
        <b/>
        <sz val="11"/>
        <rFont val="Tahoma"/>
        <family val="2"/>
      </rPr>
      <t>Defined events:</t>
    </r>
    <r>
      <rPr>
        <sz val="11"/>
        <rFont val="Tahoma"/>
        <family val="2"/>
      </rPr>
      <t xml:space="preserve"> If during the period of insurance any of the insured machinery and plant indemnified in the Machinery Breakdown section used by the insured at the premises for the purpose of the business be affected by an accident and the business carried on by the insured at the premises be in consequence thereof interrupted or interfered with, the company will (subject to the exceptions and conditions of this section and of this policy) pay to the insured as indemnity.</t>
    </r>
  </si>
  <si>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</si>
  <si>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</si>
  <si>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</si>
  <si>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</si>
  <si>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</si>
  <si>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</si>
  <si>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</si>
  <si>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</si>
  <si>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</si>
  <si>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</si>
  <si>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</si>
  <si>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</si>
  <si>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From:                            To:</t>
  </si>
  <si>
    <t xml:space="preserve">Seasonal Increase: </t>
  </si>
  <si>
    <r>
      <t xml:space="preserve">Products Liability </t>
    </r>
    <r>
      <rPr>
        <b/>
        <sz val="11"/>
        <color rgb="FFFF0000"/>
        <rFont val="Tahoma"/>
        <family val="2"/>
      </rPr>
      <t>{NO QUOTE WITHOUT PROPOSALFORM}</t>
    </r>
  </si>
  <si>
    <r>
      <t xml:space="preserve">Defective Workmanship </t>
    </r>
    <r>
      <rPr>
        <b/>
        <sz val="11"/>
        <color rgb="FFFF0000"/>
        <rFont val="Tahoma"/>
        <family val="2"/>
      </rPr>
      <t>{NO QUOTE WITHOUT PROPOSALFORM}</t>
    </r>
  </si>
  <si>
    <t>Aggregate Excess Basis</t>
  </si>
  <si>
    <t>Theft</t>
  </si>
  <si>
    <t>Additional Claim Preparation Costs</t>
  </si>
  <si>
    <t>Public Liability</t>
  </si>
  <si>
    <t>Products Liability</t>
  </si>
  <si>
    <t>Incidental Medical Malpractice</t>
  </si>
  <si>
    <t>Sum Insureds</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</si>
  <si>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</si>
  <si>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</si>
  <si>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</si>
  <si>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</si>
  <si>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</si>
  <si>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</si>
  <si>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</si>
  <si>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</si>
  <si>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</si>
  <si>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</si>
  <si>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</si>
  <si>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</si>
  <si>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</si>
  <si>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</si>
  <si>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</si>
  <si>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</si>
  <si>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</si>
  <si>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</si>
  <si>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</si>
  <si>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</si>
  <si>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</si>
  <si>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</si>
  <si>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</si>
  <si>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</si>
  <si>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</si>
  <si>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</si>
  <si>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</si>
  <si>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</si>
  <si>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</si>
  <si>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</si>
  <si>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</si>
  <si>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</si>
  <si>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</si>
  <si>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</si>
  <si>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</si>
  <si>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</si>
  <si>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</si>
  <si>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</si>
  <si>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</si>
  <si>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</si>
  <si>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</si>
  <si>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</si>
  <si>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</si>
  <si>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</si>
  <si>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</si>
  <si>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</si>
  <si>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</si>
  <si>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</si>
  <si>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</si>
  <si>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</si>
  <si>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</si>
  <si>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</si>
  <si>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</si>
  <si>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</si>
  <si>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</si>
  <si>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</si>
  <si>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t xml:space="preserve">LIABILITY LIMITS </t>
    </r>
    <r>
      <rPr>
        <b/>
        <sz val="11"/>
        <color rgb="FFFF0000"/>
        <rFont val="Tahoma"/>
        <family val="2"/>
      </rPr>
      <t>{Limits differs from insurer to insurer}</t>
    </r>
  </si>
  <si>
    <t>Registration No.</t>
  </si>
  <si>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</si>
  <si>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t xml:space="preserve">1. Have any of the directors/partners/shareholders in your company ever been convicted of arson or any other criminal offence. </t>
    </r>
    <r>
      <rPr>
        <b/>
        <sz val="11"/>
        <rFont val="Tahoma"/>
        <family val="2"/>
      </rPr>
      <t>If yes</t>
    </r>
    <r>
      <rPr>
        <sz val="11"/>
        <rFont val="Tahoma"/>
        <family val="2"/>
      </rPr>
      <t>, please provide details:</t>
    </r>
  </si>
  <si>
    <t>Please provide full details on questions 1-4:</t>
  </si>
  <si>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</si>
  <si>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</si>
  <si>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r>
      <t xml:space="preserve">4. Have any of the directors/partners/shareholders or your business ever been declared insolvent? </t>
    </r>
    <r>
      <rPr>
        <b/>
        <sz val="11"/>
        <rFont val="Tahoma"/>
        <family val="2"/>
      </rPr>
      <t>If yes</t>
    </r>
    <r>
      <rPr>
        <sz val="11"/>
        <rFont val="Tahoma"/>
        <family val="2"/>
      </rPr>
      <t xml:space="preserve">, please provide details: </t>
    </r>
  </si>
  <si>
    <r>
      <t xml:space="preserve">Geysers/Solar/Heat pumps </t>
    </r>
    <r>
      <rPr>
        <sz val="11"/>
        <color rgb="FFFF0000"/>
        <rFont val="Tahoma"/>
        <family val="2"/>
      </rPr>
      <t>{To be specified to enjoy cover}</t>
    </r>
  </si>
  <si>
    <t>Annual Earnings - Per Individual</t>
  </si>
  <si>
    <t>Emergency Benefits - Limit per Individual</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</si>
  <si>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</si>
  <si>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</si>
  <si>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</si>
  <si>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</si>
  <si>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5. I the undersigned hereby agree in terms of the PROTECTION OF PERSONAL INFORMATION ACT (POPIA) any relevant personal information may be provided to affiliates and linked entities to Smit &amp; Kie Pretoria Brokers (Pty) Ltd, to market /introduce me/us to further financial products.</t>
  </si>
  <si>
    <t>Sub-Section A - Geyser/Solar/Heat Pumps</t>
  </si>
  <si>
    <t xml:space="preserve">MONTHLY BROKER FEE </t>
  </si>
  <si>
    <t xml:space="preserve">ANNUAL SASRIA </t>
  </si>
  <si>
    <t>ANNUAL BROKER FEE</t>
  </si>
  <si>
    <t>PREMIUM</t>
  </si>
  <si>
    <t xml:space="preserve">MONTHLY SASRIA </t>
  </si>
  <si>
    <t>DATE</t>
  </si>
  <si>
    <t>INCEPTION DATE</t>
  </si>
  <si>
    <t>AUTHORISED SIGNATURE OF INSURED</t>
  </si>
  <si>
    <t>THEFT</t>
  </si>
  <si>
    <t>ELECTRONIC EQUIPMENT</t>
  </si>
  <si>
    <t>PERSONAL ALL RISKS</t>
  </si>
  <si>
    <t>EMPLOYERS LIABILITY</t>
  </si>
  <si>
    <t>ACCIDENTAL DAMAGE</t>
  </si>
  <si>
    <t>BUSINESS ALL RISKS</t>
  </si>
  <si>
    <t>GOODS IN TRANSIT</t>
  </si>
  <si>
    <t>FIDELITY</t>
  </si>
  <si>
    <t>GLASS</t>
  </si>
  <si>
    <t>MONEY</t>
  </si>
  <si>
    <t>ACCOUNTS RECEIVABLE</t>
  </si>
  <si>
    <t>BUSINESS INTERRUPTION</t>
  </si>
  <si>
    <t>OFFICE CONTENTS</t>
  </si>
  <si>
    <t>BUILDINGS COMBINED</t>
  </si>
  <si>
    <t>STATED BENEFITS</t>
  </si>
  <si>
    <t>MOTOR FLEET</t>
  </si>
  <si>
    <t>MOTOR</t>
  </si>
  <si>
    <r>
      <rPr>
        <b/>
        <sz val="11"/>
        <rFont val="Tahoma"/>
        <family val="2"/>
      </rPr>
      <t>Defined events:</t>
    </r>
    <r>
      <rPr>
        <sz val="11"/>
        <rFont val="Tahoma"/>
        <family val="2"/>
      </rPr>
      <t xml:space="preserve"> Loss or damage as a result of accident or misfortune (hereinafter termed Damage) to the insured’s books of account or other business books or records at the premises or at the residence of any director, partner or employee or the premises of any accountant of the insured, in consequence whereof the insured is unable to trace or establish the outstanding debit balances in whole or part due to them, provided that the liability of the company shall not exceed the sums insured stated in the schedule and that the basis of indemnity will be as set out in the specification which forms part of this section.</t>
    </r>
  </si>
  <si>
    <t>INCEPTION POLICY VALUE - IVP {Underwritten by Renasa}</t>
  </si>
  <si>
    <t xml:space="preserve">RSUM LIABILITY </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</si>
  <si>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</si>
  <si>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</si>
  <si>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</si>
  <si>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</si>
  <si>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</si>
  <si>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</si>
  <si>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</si>
  <si>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</si>
  <si>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</si>
  <si>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</si>
  <si>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</si>
  <si>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</si>
  <si>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</si>
  <si>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</si>
  <si>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</si>
  <si>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</si>
  <si>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</si>
  <si>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</si>
  <si>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</si>
  <si>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</si>
  <si>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</si>
  <si>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</si>
  <si>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</si>
  <si>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</si>
  <si>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</si>
  <si>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</si>
  <si>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</si>
  <si>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</si>
  <si>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</si>
  <si>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</si>
  <si>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</si>
  <si>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</si>
  <si>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</si>
  <si>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</si>
  <si>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</si>
  <si>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</si>
  <si>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</si>
  <si>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</si>
  <si>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</si>
  <si>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</si>
  <si>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</si>
  <si>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</si>
  <si>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</si>
  <si>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</si>
  <si>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</si>
  <si>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</si>
  <si>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</si>
  <si>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AUTHORITY TO OBTAIN INFORMATION</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</si>
  <si>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</si>
  <si>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</si>
  <si>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</si>
  <si>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</si>
  <si>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</si>
  <si>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</si>
  <si>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</si>
  <si>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</si>
  <si>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</si>
  <si>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</si>
  <si>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</si>
  <si>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</si>
  <si>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</si>
  <si>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</si>
  <si>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</si>
  <si>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</si>
  <si>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</si>
  <si>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</si>
  <si>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</si>
  <si>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</si>
  <si>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</si>
  <si>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RSUM</t>
  </si>
  <si>
    <t>Can this Car Hire Group get Mechanical Breakdown?</t>
  </si>
  <si>
    <t>Do you want mechanical breakdown?</t>
  </si>
  <si>
    <t>Broker Name</t>
  </si>
  <si>
    <t>Info</t>
  </si>
  <si>
    <t>Fichardt Brokers CC, - Compliance with the FAIS Act is monitored by Moonstone (Pty) Ltd, a compliance practice approved by the Financial Sector Conduct Authority. Their postal address is PO Box 12662, Die Boord 7613 Stellenbosch. Their contact numbers are 021 883 8000(t) and 021 883 8005/2590(f).</t>
  </si>
  <si>
    <t>Name</t>
  </si>
  <si>
    <t>`</t>
  </si>
  <si>
    <t>Smit &amp; Kie Brokers (Pty) Ltd - Compliance with the FAIS Act is monitored by Masthead (Pty) Ltd, a compliance practice approved by the Financial Sector Conduct Authority. Their postal address is PO Box 856, Howard Place, 7450. Their contact numbers are 021 686 3588(t) and 021 686 3589(f).</t>
  </si>
  <si>
    <t xml:space="preserve"> Compliance with the FAIS Act is monitored by Masthead (Pty) Ltd, a compliance practice approved by the Financial Sector Conduct Authority. Their postal address is PO Box 856, Howard Place, 7450. Their contact numbers are 021 686 3588(t) and 021 686 3589(f).</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</si>
  <si>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</si>
  <si>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</si>
  <si>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</si>
  <si>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</si>
  <si>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</si>
  <si>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</si>
  <si>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</si>
  <si>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</si>
  <si>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</si>
  <si>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</si>
  <si>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</si>
  <si>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</si>
  <si>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</si>
  <si>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</si>
  <si>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</si>
  <si>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</si>
  <si>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</si>
  <si>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</si>
  <si>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</si>
  <si>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</si>
  <si>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</si>
  <si>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</si>
  <si>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</si>
  <si>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</si>
  <si>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</si>
  <si>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</si>
  <si>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</si>
  <si>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</si>
  <si>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</si>
  <si>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</si>
  <si>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</si>
  <si>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</si>
  <si>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</si>
  <si>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</si>
  <si>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</si>
  <si>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</si>
  <si>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</si>
  <si>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</si>
  <si>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</si>
  <si>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</si>
  <si>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</si>
  <si>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</si>
  <si>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</si>
  <si>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</si>
  <si>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</si>
  <si>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</si>
  <si>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</si>
  <si>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</si>
  <si>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</si>
  <si>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</si>
  <si>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</si>
  <si>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</si>
  <si>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</si>
  <si>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</si>
  <si>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</si>
  <si>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</si>
  <si>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</si>
  <si>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</si>
  <si>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</si>
  <si>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</si>
  <si>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</si>
  <si>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</si>
  <si>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</si>
  <si>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</si>
  <si>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</si>
  <si>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</si>
  <si>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</si>
  <si>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</si>
  <si>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</si>
  <si>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</si>
  <si>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</si>
  <si>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</si>
  <si>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</si>
  <si>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</si>
  <si>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</si>
  <si>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</si>
  <si>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</si>
  <si>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</si>
  <si>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</si>
  <si>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</si>
  <si>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</si>
  <si>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</si>
  <si>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</si>
  <si>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</si>
  <si>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</si>
  <si>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Client’s own word choice:</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</si>
  <si>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</si>
  <si>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</si>
  <si>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</si>
  <si>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</si>
  <si>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</si>
  <si>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</si>
  <si>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</si>
  <si>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</si>
  <si>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</si>
  <si>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</si>
  <si>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</si>
  <si>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</si>
  <si>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</si>
  <si>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</si>
  <si>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</si>
  <si>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</si>
  <si>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</si>
  <si>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</si>
  <si>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</si>
  <si>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</si>
  <si>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</si>
  <si>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</si>
  <si>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</si>
  <si>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</si>
  <si>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</si>
  <si>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</si>
  <si>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</si>
  <si>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</si>
  <si>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</si>
  <si>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</si>
  <si>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</si>
  <si>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</si>
  <si>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</si>
  <si>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</si>
  <si>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</si>
  <si>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</si>
  <si>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</si>
  <si>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r>
      <rPr>
        <b/>
        <sz val="11"/>
        <rFont val="Tahoma"/>
        <family val="2"/>
      </rPr>
      <t>Defined events</t>
    </r>
    <r>
      <rPr>
        <b/>
        <u/>
        <sz val="11"/>
        <rFont val="Tahoma"/>
        <family val="2"/>
      </rPr>
      <t>:</t>
    </r>
    <r>
      <rPr>
        <sz val="11"/>
        <rFont val="Tahoma"/>
        <family val="2"/>
      </rPr>
      <t xml:space="preserve"> Loss or damage to office contents (other than documents and electronic equipment) due to fire, lightning, explosion, malicious damage, storm, wind, water, impact, theft or attempt thereto. 
1. All items must be insured for replacement value 
2. Claims settlement is subject to Average/Under insurance 
3. Theft subject to forcible violent entry / exit 
4. Average is applicable
Electronic equipment such as computers, printers, laptops is excluded and must be insured under Electronic section </t>
    </r>
  </si>
  <si>
    <t>Number of Principles :-</t>
  </si>
  <si>
    <t>Motor Details:  Year, Make, Model &amp; Extras</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</si>
  <si>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</si>
  <si>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</si>
  <si>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</si>
  <si>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</si>
  <si>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</si>
  <si>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</si>
  <si>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</si>
  <si>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</si>
  <si>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</si>
  <si>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</si>
  <si>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r>
      <t xml:space="preserve">Contractors All risk - </t>
    </r>
    <r>
      <rPr>
        <sz val="11"/>
        <color rgb="FFFF0000"/>
        <rFont val="Tahoma"/>
        <family val="2"/>
      </rPr>
      <t>cover excludes plant &amp; machinery/tools {To be specified}, defective workmanship and products liability</t>
    </r>
  </si>
  <si>
    <t>Performance, Advance Payment, Credit, Fuel, Retention, Bid Bonds, Airline &amp;Transnet Guarantees</t>
  </si>
  <si>
    <t>Annual Turnover</t>
  </si>
  <si>
    <t>Maximum Contract Value are calculated as follows: Establishment fees+Professional Fees+Materials(Cost of sales), Labour+Vat {Per any one contract}</t>
  </si>
  <si>
    <t>Admin Log</t>
  </si>
  <si>
    <t>Warren Bennett</t>
  </si>
  <si>
    <t>warren@smitk.co.za</t>
  </si>
  <si>
    <t>wally@smitk.co.za</t>
  </si>
  <si>
    <t xml:space="preserve">ADDITIONAL NOTES: </t>
  </si>
  <si>
    <t>30 Days</t>
  </si>
  <si>
    <t xml:space="preserve">This mandate shall remain in force until cancelled by giving 30 days’ notice in writing to Smit and Kie Pretoria Brokers (Pty) Ltd and/or its Authorised Agents and/or Cessionary. Cancellation of this mandate does not cancel the Agreement.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</si>
  <si>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Pretoria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Pretoria Brokers (Pty) Ltd or its nominated agents performing credit checks as they deem fit.</t>
  </si>
  <si>
    <r>
      <rPr>
        <b/>
        <sz val="11"/>
        <rFont val="Tahoma"/>
        <family val="2"/>
      </rPr>
      <t xml:space="preserve">AUTHORITY </t>
    </r>
    <r>
      <rPr>
        <sz val="11"/>
        <rFont val="Tahoma"/>
        <family val="2"/>
      </rPr>
      <t xml:space="preserve">
a) I hereby Authorise Smit and Kie Pretoria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Pretoria Brokers (Pty) Ltd.  I confirm that the amount debited from my account may be paid to an Insurer/s (by the Beneficiary) for Insurance Cover. 
b) I acknowledge that all payment instructions issued by Smit and Kie Pretoria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r>
  </si>
  <si>
    <t>VIN Number</t>
  </si>
  <si>
    <t>Engine Number</t>
  </si>
  <si>
    <t xml:space="preserve">* Should this quotation be accepted, this document becomes the Proposal Form &amp; Needs Analysis upon which the basis of the Insurance Contract </t>
  </si>
  <si>
    <t>NEW POLICY - PROPOSAL FORM &amp; NEEDS ANALYSIS</t>
  </si>
  <si>
    <r>
      <t xml:space="preserve">2. Are there any pending criminal investigations against you or any partner/shareholder/member of the organisation? </t>
    </r>
    <r>
      <rPr>
        <b/>
        <sz val="11"/>
        <rFont val="Tahoma"/>
        <family val="2"/>
      </rPr>
      <t>If yes</t>
    </r>
    <r>
      <rPr>
        <sz val="11"/>
        <rFont val="Tahoma"/>
        <family val="2"/>
      </rPr>
      <t>, please provide details:</t>
    </r>
  </si>
  <si>
    <r>
      <t xml:space="preserve">3. Do any of the directors/partners/shareholders in your company have any judgements, sequestration or financial administration order made against you? </t>
    </r>
    <r>
      <rPr>
        <b/>
        <sz val="11"/>
        <rFont val="Tahoma"/>
        <family val="2"/>
      </rPr>
      <t>If yes</t>
    </r>
    <r>
      <rPr>
        <sz val="11"/>
        <rFont val="Tahoma"/>
        <family val="2"/>
      </rPr>
      <t xml:space="preserve">, please provide details: </t>
    </r>
  </si>
  <si>
    <t>Item 3 - Plant &amp; Machinery</t>
  </si>
  <si>
    <t xml:space="preserve">Escalation Clause </t>
  </si>
  <si>
    <t xml:space="preserve">Inflation Contingency Extension </t>
  </si>
  <si>
    <t>Escalation Clause</t>
  </si>
  <si>
    <t>Sub-Section C - Rent</t>
  </si>
  <si>
    <t>Inflation Contingency Extension</t>
  </si>
  <si>
    <r>
      <rPr>
        <b/>
        <sz val="11"/>
        <rFont val="Tahoma"/>
        <family val="2"/>
      </rPr>
      <t>Defined events:</t>
    </r>
    <r>
      <rPr>
        <sz val="11"/>
        <rFont val="Tahoma"/>
        <family val="2"/>
      </rPr>
      <t xml:space="preserve"> Loss or damage to all contents from any insured building at the insured premises as a result of theft accompanied by forcible and violent entry into or exit from such building or any attempt thereto or as a result of theft following violence or threat of violence. 
1. It is important to keep all the alarms and / or security measures in a good working condition
2. Property in the open is not covered
3. </t>
    </r>
    <r>
      <rPr>
        <b/>
        <sz val="11"/>
        <rFont val="Tahoma"/>
        <family val="2"/>
      </rPr>
      <t>First Loss Basis:</t>
    </r>
    <r>
      <rPr>
        <sz val="11"/>
        <rFont val="Tahoma"/>
        <family val="2"/>
      </rPr>
      <t xml:space="preserve"> No Average applicable, insurer will pay the loss up to the Sum Insured per event. </t>
    </r>
  </si>
  <si>
    <r>
      <rPr>
        <b/>
        <sz val="11"/>
        <rFont val="Tahoma"/>
        <family val="2"/>
      </rPr>
      <t>Defined events:</t>
    </r>
    <r>
      <rPr>
        <sz val="11"/>
        <rFont val="Tahoma"/>
        <family val="2"/>
      </rPr>
      <t xml:space="preserve"> Loss of money and/or property belonging to the insured or for which they are responsible stolen by an insured employee or direct financial loss sustained by the insured as a result of fraud or dishonesty of an insured employee all of which occurs during the currency of this section which result in personal financial gain for the employee concerned. </t>
    </r>
    <r>
      <rPr>
        <b/>
        <sz val="11"/>
        <rFont val="Tahoma"/>
        <family val="2"/>
      </rPr>
      <t>NOTE:</t>
    </r>
    <r>
      <rPr>
        <sz val="11"/>
        <rFont val="Tahoma"/>
        <family val="2"/>
      </rPr>
      <t xml:space="preserve"> Insurance does not cover losses that occurred 24 months prior to discovery. COVER </t>
    </r>
    <r>
      <rPr>
        <b/>
        <sz val="11"/>
        <rFont val="Tahoma"/>
        <family val="2"/>
      </rPr>
      <t>MAY BE</t>
    </r>
    <r>
      <rPr>
        <sz val="11"/>
        <rFont val="Tahoma"/>
        <family val="2"/>
      </rPr>
      <t xml:space="preserve"> SUBJECT TO A SEPARATE ACCEPTABLE FIDELITY GUARANTEE PROPOSAL</t>
    </r>
  </si>
  <si>
    <t>List of Items (make, model, serial/IMEI number required)</t>
  </si>
  <si>
    <t>Products Guarantee (Questionnaire will be required before acceptance of quotation)</t>
  </si>
  <si>
    <t>Products Recall (Questionnaire will be required before acceptance of quotation)</t>
  </si>
  <si>
    <t>Spread of Fire To Plantations  (Questionnaire will be required before acceptance of quotation)</t>
  </si>
  <si>
    <t>Pollution Cover (Questionnaire will be required before acceptance of quotation)</t>
  </si>
  <si>
    <t>Bursting of Dam walls (Questionnaire &amp; Engineering Report will be required before acceptance of quotation)</t>
  </si>
  <si>
    <t>As per quote</t>
  </si>
  <si>
    <t>Is it internally or specialised?</t>
  </si>
  <si>
    <t>Are the machines locally sourced?</t>
  </si>
  <si>
    <r>
      <rPr>
        <b/>
        <sz val="11"/>
        <rFont val="Tahoma"/>
        <family val="2"/>
      </rPr>
      <t>Defined events:</t>
    </r>
    <r>
      <rPr>
        <sz val="11"/>
        <rFont val="Tahoma"/>
        <family val="2"/>
      </rPr>
      <t xml:space="preserve"> Loss of or damage to the insured property specified in the schedule caused by deterioration due to unforeseen physical loss of or damage to the machinery specified in the machinery breakdown section and indemnifiable under the machinery breakdown section in force. </t>
    </r>
  </si>
  <si>
    <t>Wall Construction</t>
  </si>
  <si>
    <t>If building roofed with thatch lapa, is a SABS lightening conductor installed?</t>
  </si>
  <si>
    <t>ANNUAL OFFICE ASSIST</t>
  </si>
  <si>
    <t>ANNUAL DOMESTIC ASSIST</t>
  </si>
  <si>
    <t>ANNUAL FLEET ASSIST</t>
  </si>
  <si>
    <t>ANNUAL COMMERCIAL MOTOR ASSIST</t>
  </si>
  <si>
    <t>MONTHLY DOMESTIC ASSIST</t>
  </si>
  <si>
    <t>MONTHLY FLEET ASSIST</t>
  </si>
  <si>
    <t>MONTHLY COMMERCIAL MOTOR ASSIST</t>
  </si>
  <si>
    <t>MONTHLY OFFICE ASSIST</t>
  </si>
  <si>
    <t>MONTHLY HEAVY COMMERCIAL VEHICLE (HCV) ASSIST</t>
  </si>
  <si>
    <t>ANNUAL HEAVY COMMERCIAL VEHICLE (HCV) ASSIST</t>
  </si>
  <si>
    <t>Emergency Heavy Commercial vehicle (HCV) Assist</t>
  </si>
  <si>
    <t xml:space="preserve">Registration Number: </t>
  </si>
  <si>
    <t>Gross Profit : Twelve (12) months</t>
  </si>
  <si>
    <t>Locked Boot Warranty</t>
  </si>
  <si>
    <t>INSURED</t>
  </si>
  <si>
    <t xml:space="preserve">Insured Name and Surname: </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</si>
  <si>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</si>
  <si>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</si>
  <si>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</si>
  <si>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Completed Application, Needs and Risk Assessment / Renewal Assessment</t>
  </si>
  <si>
    <t>082 569 3632 / 012 881 4580</t>
  </si>
  <si>
    <r>
      <rPr>
        <b/>
        <sz val="11"/>
        <color theme="1"/>
        <rFont val="Tahoma"/>
        <family val="2"/>
      </rPr>
      <t>List of broker services</t>
    </r>
    <r>
      <rPr>
        <sz val="11"/>
        <color theme="1"/>
        <rFont val="Tahoma"/>
        <family val="2"/>
      </rPr>
      <t xml:space="preserve">
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when a claim has been rejected and assisting with approaching the insurer for settlement
negotiations.
8. Assisting with the preparation of documentation to lodge an appeal to the Ombudsman.
9. Assisting Third Parties with their claims.
10. Assisting with the determination of insured values.
11. After hours service. 
12. Obtaining quotes for claim processing.
13. Arranging online building/premises surveys
14. Management of car hire when a claim occurs, including follow up with motor repairers.
15. Risk advice and risk management services.</t>
    </r>
  </si>
  <si>
    <t xml:space="preserve">The Company does not received more than 30% remuneration from any particular Insurance Company.  It does not hold more than 10% of the shares issued by any Insurer, nor is it an associated company of any Insurer. </t>
  </si>
  <si>
    <r>
      <rPr>
        <b/>
        <sz val="11"/>
        <color theme="1"/>
        <rFont val="Tahoma"/>
        <family val="2"/>
      </rPr>
      <t>Outsourced Fee:</t>
    </r>
    <r>
      <rPr>
        <sz val="11"/>
        <color theme="1"/>
        <rFont val="Tahoma"/>
        <family val="2"/>
      </rPr>
      <t xml:space="preserve">
Carnextion
Smit &amp; Kie Assist
RSUM</t>
    </r>
  </si>
  <si>
    <t>Client/Business Name:</t>
  </si>
  <si>
    <t>ID Number/Registration Number:</t>
  </si>
  <si>
    <t>Client Signature:</t>
  </si>
  <si>
    <t>ID Number/Company Registration Number:</t>
  </si>
  <si>
    <t>If I would like to add / delete my cover or make any changes to it, I need to confirm by fax, phone or email to my advising broker.</t>
  </si>
  <si>
    <t>Broker Fee</t>
  </si>
  <si>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</si>
  <si>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t>Contractors Public Liability</t>
  </si>
  <si>
    <t>Declaration by the Client</t>
  </si>
  <si>
    <t>Walter Gast</t>
  </si>
  <si>
    <r>
      <rPr>
        <b/>
        <sz val="11"/>
        <rFont val="Tahoma"/>
        <family val="2"/>
      </rPr>
      <t>Defined events:</t>
    </r>
    <r>
      <rPr>
        <sz val="11"/>
        <rFont val="Tahoma"/>
        <family val="2"/>
      </rPr>
      <t xml:space="preserve"> Damage to the whole or part of the property by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1. All items must be insured for replacement value 
2. Claims settlement is subject to Average/Underinsurance
3. This section does not cover theft, wear and tear or gradual weathering                                                                                                                                                                                                                                                                                                                                                                                                                                         4. Geysers must be insured under All Risk Section {Different with various insurers}
5. Average is applicable</t>
    </r>
  </si>
  <si>
    <r>
      <rPr>
        <b/>
        <sz val="11"/>
        <rFont val="Tahoma"/>
        <family val="2"/>
      </rPr>
      <t>Defined events:</t>
    </r>
    <r>
      <rPr>
        <sz val="11"/>
        <rFont val="Tahoma"/>
        <family val="2"/>
      </rPr>
      <t xml:space="preserve"> Damage to the whole or part of the building, including all outbuildings, sporting and recreational structures due to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Theft or attempt thereto accompanied by forcible and violent entry or exit to the building.  Accidental damage to sanitary ware.                                                                                                                                                                                                                                                                                                                                               
1. All items must be insured for replacement value 
2. Claims settlement is subject to Average/Underinsurance 
3. This section does not cover wear and tear or gradual deterioration 
4. Geysers must be insured under All Risk Section {Different with various insurers}
5. Average is applicable</t>
    </r>
  </si>
  <si>
    <r>
      <rPr>
        <b/>
        <sz val="11"/>
        <rFont val="Tahoma"/>
        <family val="2"/>
      </rPr>
      <t>Defined events:</t>
    </r>
    <r>
      <rPr>
        <sz val="11"/>
        <rFont val="Tahoma"/>
        <family val="2"/>
      </rPr>
      <t xml:space="preserve"> Loss following interruption of or interference with the business in consequence of damage occurring during the twelve month period of insurance at the premises in respect of which liability has been admitted under the sections of this policy: Fire, Buildings Combined, Office contents, or any other material damage insurance, but only in respect of perils covered on the Fire section. 
                                                                                                                                                                                                                                                                                                                                                                                                                                                                                                                                                                           Claims settlement is subject to Average/Underinsurance. Insured amount must reflect 12 months.                                                                                                                                                                                                                            </t>
    </r>
  </si>
  <si>
    <r>
      <rPr>
        <b/>
        <sz val="11"/>
        <rFont val="Tahoma"/>
        <family val="2"/>
      </rPr>
      <t>Defined events:</t>
    </r>
    <r>
      <rPr>
        <sz val="11"/>
        <rFont val="Tahoma"/>
        <family val="2"/>
      </rPr>
      <t xml:space="preserve"> Loss or damage to money (as defined) at the insured premises and/or in transit.                                                                                                                                                                                                                                                                                                                                                                                       Transit must be direct between noted risk address and bank.</t>
    </r>
  </si>
  <si>
    <r>
      <t>Defined events:</t>
    </r>
    <r>
      <rPr>
        <sz val="11"/>
        <rFont val="Tahoma"/>
        <family val="2"/>
      </rPr>
      <t xml:space="preserve"> Loss or damage to internal and external glass (including mirrors) sign writing and treatment thereon. 
1. All items must be insured for replacement value in terms of legislation 
2. Claims settlement is subject to Average/Under insurance 
3. Insured amount must include sign writing/stickers as well as frames
</t>
    </r>
  </si>
  <si>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sign of forcible entry is not covered
2. Electrical and mechanical breakdown, wear and tear, failure or breakage is excluded</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</si>
  <si>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returned/handed over
4. The use of radioactive material and explosives is excluded                                                                                                                                                                                                                                                                                                                                                                                                                                                               The product is underwritten by RSUM (Pty) Ltd Liability Specialist  - FSP: 51113.</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</si>
  <si>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returned/handed over
4. The use of radioactive material and explosives is excluded</t>
    </r>
  </si>
  <si>
    <r>
      <rPr>
        <b/>
        <sz val="11"/>
        <rFont val="Tahoma"/>
        <family val="2"/>
      </rPr>
      <t>Defined events:</t>
    </r>
    <r>
      <rPr>
        <sz val="11"/>
        <rFont val="Tahoma"/>
        <family val="2"/>
      </rPr>
      <t xml:space="preserve"> Bodily injury caused by accidental, violent, external and visible means to any person as defined in the schedule.  Refer to policy wording for limitations  
Detail of pre-existing conditions, dangerous occupancies / hobbies must be declared                                                                                                                                                                                                                                                                                                                                                                                                                 1. Refer to policy wording for limitations 
2. Detail of pre-existing conditions, dangerous occupancies / hobbies must be declared </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</si>
  <si>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</si>
  <si>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</si>
  <si>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                                                                                                                                                                                                                                                                                                                          </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</si>
  <si>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needs to be installed as stated in the quote,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</si>
  <si>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</si>
  <si>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</si>
  <si>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is not covered
5. Alarm warranty is applicable as required by the Insurer</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</si>
  <si>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 50million per annum will be covered.
- All your taxes must be up to date at the start of this policy.                                                                                                                                                                                                                                                                                                                                                                                                                                                              The product is underwritten by Bryte Insurance Company Limited - FSP number: 17703.</t>
    </r>
  </si>
  <si>
    <t xml:space="preserve">ofentse@smitk.co.za
</t>
  </si>
  <si>
    <t>073 662 4494 / 012 881 4580</t>
  </si>
  <si>
    <t>9 Bryan Brook Estate, Witkoppen Rd &amp; Main Rd, Witkoppen Rd, Paulshof, Sandton, 2191</t>
  </si>
  <si>
    <t>Ofentse Bodigelo</t>
  </si>
  <si>
    <t>Remote Jamming</t>
  </si>
  <si>
    <t>Duane Cloete</t>
  </si>
  <si>
    <t>(Under supervision of Warren Bennett)</t>
  </si>
  <si>
    <t>Duane@smitk.co.za</t>
  </si>
  <si>
    <t>210 Amarand Avenue, Pegasus Building 1 Menlyn Maine, Waterkloof Glen Ext 2,  Pretoria 0097.</t>
  </si>
  <si>
    <t>Sakkie Venter</t>
  </si>
  <si>
    <t>sventerwm@gmail.com</t>
  </si>
  <si>
    <t>082 578 3380 / 012 546 9108</t>
  </si>
  <si>
    <t>562 Generaal De Wet str Pretoria North 0182</t>
  </si>
  <si>
    <t>Jarcques Venter</t>
  </si>
  <si>
    <t>jventerwm@gmail.com</t>
  </si>
  <si>
    <t>076 734 1214 / 012 546 9108</t>
  </si>
  <si>
    <t>012 546 9108</t>
  </si>
  <si>
    <t>086 696 2125</t>
  </si>
  <si>
    <t>Mainet Makelaars BK</t>
  </si>
  <si>
    <t>132 Deo Favere, 347 Parsley Avenue, Annlin, 0182</t>
  </si>
  <si>
    <t>061 410 3081</t>
  </si>
  <si>
    <t>eugene@mainet.co.za</t>
  </si>
  <si>
    <t>Eugene Alberts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</si>
</sst>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R-1C09]\ * #,##0.00_ ;_ [$R-1C09]\ * \-#,##0.00_ ;_ [$R-1C09]\ * &quot;-&quot;??_ ;_ @_ "/>
    <numFmt numFmtId="165" formatCode="0.000%"/>
    <numFmt numFmtId="166" formatCode="_-[$R-1C09]* #,##0.00_-;\-[$R-1C09]* #,##0.00_-;_-[$R-1C09]* &quot;-&quot;??_-;_-@_-"/>
    <numFmt numFmtId="167" formatCode="_ &quot;R&quot;\ * #,##0.00_ ;_ &quot;R&quot;\ * \-#,##0.00_ ;_ &quot;R&quot;\ * &quot;-&quot;??_ ;_ @_ "/>
    <numFmt numFmtId="168" formatCode="&quot;R&quot;#,##0.00"/>
    <numFmt numFmtId="169" formatCode="#,##0_ ;\-#,##0\ "/>
  </numFmts>
  <fonts count="4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u/>
      <sz val="11"/>
      <color theme="10"/>
      <name val="Tahoma"/>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sz val="18"/>
      <color theme="0"/>
      <name val="Verdana"/>
      <family val="2"/>
    </font>
    <font>
      <b/>
      <sz val="11"/>
      <color rgb="FF0070C0"/>
      <name val="Tahoma"/>
      <family val="2"/>
    </font>
    <font>
      <sz val="11"/>
      <color rgb="FF0070C0"/>
      <name val="Tahoma"/>
      <family val="2"/>
    </font>
    <font>
      <sz val="8"/>
      <color rgb="FF0070C0"/>
      <name val="Verdana"/>
      <family val="2"/>
    </font>
    <font>
      <sz val="11"/>
      <color rgb="FFFF0000"/>
      <name val="Tahoma"/>
      <family val="2"/>
    </font>
    <font>
      <b/>
      <sz val="8"/>
      <color rgb="FF0070C0"/>
      <name val="Verdana"/>
      <family val="2"/>
    </font>
    <font>
      <sz val="9"/>
      <name val="Verdana"/>
      <family val="2"/>
    </font>
    <font>
      <sz val="11"/>
      <color theme="1"/>
      <name val="Tahoma"/>
      <family val="2"/>
    </font>
    <font>
      <sz val="8"/>
      <color rgb="FFFF0000"/>
      <name val="Verdana"/>
      <family val="2"/>
    </font>
    <font>
      <sz val="8"/>
      <color theme="1"/>
      <name val="Verdan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631">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0" fontId="23" fillId="0" borderId="18" xfId="0" applyFont="1" applyBorder="1" applyAlignment="1">
      <alignment horizontal="left" wrapText="1"/>
    </xf>
    <xf numFmtId="164" fontId="23" fillId="0" borderId="41" xfId="1" applyFont="1" applyBorder="1" applyAlignment="1">
      <alignment horizontal="center" wrapText="1"/>
    </xf>
    <xf numFmtId="0" fontId="25" fillId="0" borderId="0" xfId="0" applyFont="1" applyAlignment="1">
      <alignment wrapText="1"/>
    </xf>
    <xf numFmtId="0" fontId="5" fillId="0" borderId="18" xfId="0" applyFont="1" applyBorder="1" applyAlignment="1">
      <alignment wrapText="1"/>
    </xf>
    <xf numFmtId="164" fontId="5" fillId="0" borderId="41" xfId="1" applyFont="1" applyBorder="1" applyAlignment="1">
      <alignment wrapText="1"/>
    </xf>
    <xf numFmtId="164" fontId="5" fillId="0" borderId="42" xfId="1" applyFont="1" applyBorder="1" applyAlignment="1">
      <alignment wrapText="1"/>
    </xf>
    <xf numFmtId="0" fontId="7" fillId="0" borderId="0" xfId="0" applyFont="1" applyAlignment="1">
      <alignment wrapText="1"/>
    </xf>
    <xf numFmtId="0" fontId="5" fillId="0" borderId="41" xfId="0" applyFont="1" applyBorder="1" applyAlignment="1">
      <alignment horizontal="center" wrapText="1"/>
    </xf>
    <xf numFmtId="0" fontId="27" fillId="0" borderId="0" xfId="0" applyFont="1" applyAlignment="1">
      <alignment wrapText="1"/>
    </xf>
    <xf numFmtId="0" fontId="5" fillId="0" borderId="18" xfId="0" applyFont="1" applyBorder="1" applyAlignment="1">
      <alignment horizontal="left" wrapText="1"/>
    </xf>
    <xf numFmtId="0" fontId="28" fillId="0" borderId="0" xfId="0" applyFont="1" applyAlignment="1">
      <alignment horizontal="left" wrapText="1"/>
    </xf>
    <xf numFmtId="164" fontId="5" fillId="0" borderId="41" xfId="1" applyFont="1" applyBorder="1" applyAlignment="1">
      <alignment horizontal="center" wrapText="1"/>
    </xf>
    <xf numFmtId="164" fontId="6" fillId="0" borderId="42" xfId="1" applyFont="1" applyBorder="1" applyAlignment="1">
      <alignment wrapText="1"/>
    </xf>
    <xf numFmtId="165" fontId="5" fillId="0" borderId="18" xfId="2" applyNumberFormat="1" applyFont="1" applyBorder="1" applyAlignment="1">
      <alignment wrapText="1"/>
    </xf>
    <xf numFmtId="0" fontId="12" fillId="0" borderId="31" xfId="0" applyFont="1" applyBorder="1" applyAlignment="1">
      <alignment wrapText="1"/>
    </xf>
    <xf numFmtId="0" fontId="12" fillId="0" borderId="41" xfId="0" applyFont="1" applyBorder="1" applyAlignment="1">
      <alignment horizontal="center" wrapText="1"/>
    </xf>
    <xf numFmtId="0" fontId="6" fillId="0" borderId="18" xfId="0"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wrapText="1"/>
    </xf>
    <xf numFmtId="0" fontId="5" fillId="0" borderId="31" xfId="0" applyFont="1" applyBorder="1" applyAlignment="1">
      <alignment wrapText="1"/>
    </xf>
    <xf numFmtId="0" fontId="29" fillId="0" borderId="18" xfId="0" applyFont="1" applyBorder="1" applyAlignment="1">
      <alignment wrapText="1"/>
    </xf>
    <xf numFmtId="164" fontId="6" fillId="0" borderId="41" xfId="1" applyFont="1" applyBorder="1" applyAlignment="1">
      <alignment horizontal="center" wrapText="1"/>
    </xf>
    <xf numFmtId="0" fontId="23" fillId="0" borderId="18" xfId="0" applyFont="1" applyBorder="1" applyAlignment="1">
      <alignment horizontal="center" wrapText="1"/>
    </xf>
    <xf numFmtId="0" fontId="5" fillId="0" borderId="31" xfId="0" applyFont="1" applyBorder="1" applyAlignment="1">
      <alignment horizontal="left" vertical="center" wrapText="1"/>
    </xf>
    <xf numFmtId="0" fontId="23" fillId="0" borderId="47" xfId="0" applyFont="1" applyBorder="1" applyAlignment="1">
      <alignment horizontal="left" wrapText="1"/>
    </xf>
    <xf numFmtId="164" fontId="24" fillId="0" borderId="41" xfId="1" applyFont="1" applyFill="1" applyBorder="1" applyAlignment="1">
      <alignment horizontal="center" wrapText="1"/>
    </xf>
    <xf numFmtId="164" fontId="23" fillId="0" borderId="18" xfId="1" applyFont="1" applyBorder="1" applyAlignment="1">
      <alignment horizontal="left" wrapText="1"/>
    </xf>
    <xf numFmtId="164" fontId="23" fillId="0" borderId="42" xfId="1" applyFont="1" applyBorder="1" applyAlignment="1">
      <alignment horizontal="center" wrapText="1"/>
    </xf>
    <xf numFmtId="0" fontId="6" fillId="0" borderId="18" xfId="0" applyFont="1" applyBorder="1" applyAlignment="1">
      <alignment horizontal="left" vertical="top" wrapText="1"/>
    </xf>
    <xf numFmtId="0" fontId="5" fillId="0" borderId="18" xfId="0" applyFont="1" applyBorder="1" applyAlignment="1">
      <alignment horizontal="left" vertical="top" wrapText="1"/>
    </xf>
    <xf numFmtId="0" fontId="33" fillId="0" borderId="0" xfId="0" applyFont="1" applyAlignment="1">
      <alignment wrapText="1"/>
    </xf>
    <xf numFmtId="0" fontId="26" fillId="0" borderId="31" xfId="0" applyFont="1" applyBorder="1" applyAlignment="1">
      <alignment wrapText="1"/>
    </xf>
    <xf numFmtId="0" fontId="26" fillId="0" borderId="18" xfId="0" applyFont="1" applyBorder="1" applyAlignment="1">
      <alignment wrapText="1"/>
    </xf>
    <xf numFmtId="0" fontId="5" fillId="0" borderId="32" xfId="0" applyFont="1" applyBorder="1" applyAlignment="1">
      <alignment wrapText="1"/>
    </xf>
    <xf numFmtId="0" fontId="6" fillId="0" borderId="47" xfId="0" applyFont="1" applyBorder="1" applyAlignment="1">
      <alignment wrapText="1"/>
    </xf>
    <xf numFmtId="0" fontId="5" fillId="0" borderId="45" xfId="0" applyFont="1" applyBorder="1" applyAlignment="1">
      <alignment horizontal="center" wrapText="1"/>
    </xf>
    <xf numFmtId="164" fontId="5" fillId="0" borderId="25" xfId="1" applyFont="1" applyBorder="1" applyAlignment="1">
      <alignment wrapText="1"/>
    </xf>
    <xf numFmtId="166" fontId="5" fillId="0" borderId="25" xfId="2" applyNumberFormat="1" applyFont="1" applyBorder="1" applyAlignment="1">
      <alignment wrapText="1"/>
    </xf>
    <xf numFmtId="165" fontId="5" fillId="0" borderId="42" xfId="2" applyNumberFormat="1" applyFont="1" applyBorder="1" applyAlignment="1">
      <alignment wrapText="1"/>
    </xf>
    <xf numFmtId="164" fontId="12" fillId="0" borderId="48" xfId="1" applyFont="1" applyBorder="1" applyAlignment="1">
      <alignment horizontal="center" wrapText="1"/>
    </xf>
    <xf numFmtId="0" fontId="23" fillId="0" borderId="52" xfId="0" applyFont="1" applyBorder="1" applyAlignment="1">
      <alignment horizontal="center" wrapText="1"/>
    </xf>
    <xf numFmtId="0" fontId="6" fillId="0" borderId="42" xfId="0" applyFont="1" applyBorder="1" applyAlignment="1">
      <alignment horizontal="left" wrapText="1"/>
    </xf>
    <xf numFmtId="0" fontId="5" fillId="0" borderId="42" xfId="0" applyFont="1" applyBorder="1" applyAlignment="1">
      <alignment horizontal="left" wrapText="1"/>
    </xf>
    <xf numFmtId="164" fontId="5" fillId="0" borderId="42" xfId="2" applyNumberFormat="1" applyFont="1" applyBorder="1" applyAlignment="1">
      <alignment wrapText="1"/>
    </xf>
    <xf numFmtId="164" fontId="23" fillId="0" borderId="18" xfId="1" applyFont="1" applyBorder="1" applyAlignment="1">
      <alignment wrapText="1"/>
    </xf>
    <xf numFmtId="0" fontId="5" fillId="0" borderId="41" xfId="1" applyNumberFormat="1" applyFont="1" applyBorder="1" applyAlignment="1">
      <alignment wrapText="1"/>
    </xf>
    <xf numFmtId="0" fontId="5" fillId="0" borderId="41" xfId="0" applyFont="1" applyBorder="1" applyAlignment="1">
      <alignment horizontal="right" wrapText="1"/>
    </xf>
    <xf numFmtId="164" fontId="5" fillId="0" borderId="6" xfId="1" applyFont="1" applyBorder="1" applyAlignment="1">
      <alignment wrapText="1"/>
    </xf>
    <xf numFmtId="164" fontId="6" fillId="0" borderId="48" xfId="1" applyFont="1" applyBorder="1" applyAlignment="1">
      <alignment horizontal="center" wrapText="1"/>
    </xf>
    <xf numFmtId="0" fontId="23" fillId="0" borderId="45" xfId="0" applyFont="1" applyBorder="1" applyAlignment="1">
      <alignment horizontal="center" wrapText="1"/>
    </xf>
    <xf numFmtId="164" fontId="23" fillId="0" borderId="48" xfId="1" applyFont="1" applyBorder="1" applyAlignment="1">
      <alignment horizontal="center" wrapText="1"/>
    </xf>
    <xf numFmtId="0" fontId="5" fillId="0" borderId="0" xfId="0" applyFont="1" applyAlignment="1">
      <alignment wrapText="1"/>
    </xf>
    <xf numFmtId="0" fontId="6" fillId="0" borderId="31" xfId="0" applyFont="1" applyBorder="1" applyAlignment="1">
      <alignment horizontal="left" wrapText="1"/>
    </xf>
    <xf numFmtId="0" fontId="6" fillId="0" borderId="0" xfId="0" applyFont="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23" fillId="0" borderId="41" xfId="0" applyFont="1" applyBorder="1" applyAlignment="1">
      <alignment horizontal="center" wrapText="1"/>
    </xf>
    <xf numFmtId="0" fontId="5" fillId="0" borderId="28" xfId="0" applyFont="1" applyBorder="1" applyAlignment="1">
      <alignment vertical="top" wrapText="1"/>
    </xf>
    <xf numFmtId="0" fontId="12" fillId="0" borderId="43" xfId="0" applyFont="1" applyBorder="1" applyAlignment="1">
      <alignment vertical="center" wrapText="1"/>
    </xf>
    <xf numFmtId="0" fontId="29" fillId="4" borderId="0" xfId="5" applyFont="1" applyFill="1"/>
    <xf numFmtId="49" fontId="29" fillId="4" borderId="0" xfId="5" applyNumberFormat="1" applyFont="1" applyFill="1"/>
    <xf numFmtId="49" fontId="37" fillId="4" borderId="0" xfId="5" applyNumberFormat="1" applyFont="1" applyFill="1" applyAlignment="1">
      <alignment horizontal="center"/>
    </xf>
    <xf numFmtId="49" fontId="29" fillId="4" borderId="0" xfId="5" quotePrefix="1" applyNumberFormat="1" applyFont="1" applyFill="1" applyAlignment="1">
      <alignment vertical="top"/>
    </xf>
    <xf numFmtId="49" fontId="29" fillId="4" borderId="0" xfId="5" applyNumberFormat="1" applyFont="1" applyFill="1" applyAlignment="1">
      <alignment vertical="top"/>
    </xf>
    <xf numFmtId="49" fontId="29" fillId="4" borderId="0" xfId="5" applyNumberFormat="1" applyFont="1" applyFill="1" applyAlignment="1">
      <alignment horizontal="left" wrapText="1"/>
    </xf>
    <xf numFmtId="0" fontId="29" fillId="4" borderId="0" xfId="5" applyFont="1" applyFill="1" applyAlignment="1">
      <alignment vertical="top"/>
    </xf>
    <xf numFmtId="0" fontId="29" fillId="4" borderId="0" xfId="5" applyFont="1" applyFill="1" applyAlignment="1">
      <alignment horizontal="left" vertical="top" wrapText="1"/>
    </xf>
    <xf numFmtId="0" fontId="29" fillId="4" borderId="0" xfId="5" applyFont="1" applyFill="1" applyAlignment="1">
      <alignment vertical="top" wrapText="1"/>
    </xf>
    <xf numFmtId="49" fontId="29" fillId="4" borderId="0" xfId="5" applyNumberFormat="1" applyFont="1" applyFill="1" applyAlignment="1">
      <alignment wrapText="1"/>
    </xf>
    <xf numFmtId="49" fontId="29" fillId="4" borderId="0" xfId="5" applyNumberFormat="1" applyFont="1" applyFill="1" applyAlignment="1">
      <alignment vertical="top" wrapText="1"/>
    </xf>
    <xf numFmtId="0" fontId="4" fillId="0" borderId="0" xfId="4"/>
    <xf numFmtId="168" fontId="4" fillId="0" borderId="0" xfId="4" applyNumberFormat="1" applyAlignment="1">
      <alignment horizontal="right"/>
    </xf>
    <xf numFmtId="0" fontId="4" fillId="4" borderId="0" xfId="4" applyFill="1"/>
    <xf numFmtId="0" fontId="4" fillId="4" borderId="0" xfId="4" applyFill="1" applyAlignment="1">
      <alignment horizontal="center"/>
    </xf>
    <xf numFmtId="0" fontId="4" fillId="0" borderId="54" xfId="4" applyBorder="1"/>
    <xf numFmtId="0" fontId="4" fillId="0" borderId="55" xfId="4" applyBorder="1"/>
    <xf numFmtId="0" fontId="4" fillId="0" borderId="31"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1" xfId="4" applyBorder="1" applyAlignment="1">
      <alignment horizontal="center" vertical="center"/>
    </xf>
    <xf numFmtId="0" fontId="0" fillId="0" borderId="31" xfId="4" applyFont="1" applyBorder="1"/>
    <xf numFmtId="0" fontId="4" fillId="0" borderId="66" xfId="4" applyBorder="1"/>
    <xf numFmtId="0" fontId="4" fillId="0" borderId="1" xfId="4" applyBorder="1"/>
    <xf numFmtId="168" fontId="4" fillId="0" borderId="56" xfId="4" applyNumberFormat="1" applyBorder="1" applyAlignment="1">
      <alignment horizontal="right"/>
    </xf>
    <xf numFmtId="168" fontId="2" fillId="0" borderId="0" xfId="6" applyNumberFormat="1" applyAlignment="1">
      <alignment horizontal="left"/>
    </xf>
    <xf numFmtId="168" fontId="4" fillId="0" borderId="32" xfId="4" applyNumberFormat="1" applyBorder="1" applyAlignment="1">
      <alignment horizontal="right"/>
    </xf>
    <xf numFmtId="168" fontId="2" fillId="0" borderId="32" xfId="6" applyNumberFormat="1" applyBorder="1" applyAlignment="1">
      <alignment horizontal="right"/>
    </xf>
    <xf numFmtId="168" fontId="2" fillId="0" borderId="0" xfId="6" applyNumberFormat="1" applyAlignment="1">
      <alignment horizontal="left" wrapText="1"/>
    </xf>
    <xf numFmtId="168" fontId="4" fillId="0" borderId="69" xfId="4" applyNumberFormat="1" applyBorder="1" applyAlignment="1">
      <alignment horizontal="right"/>
    </xf>
    <xf numFmtId="0" fontId="29" fillId="4" borderId="0" xfId="5" applyFont="1" applyFill="1" applyAlignment="1">
      <alignment horizontal="left"/>
    </xf>
    <xf numFmtId="0" fontId="4" fillId="0" borderId="0" xfId="4" applyAlignment="1">
      <alignment horizontal="center"/>
    </xf>
    <xf numFmtId="0" fontId="0" fillId="0" borderId="55" xfId="4" applyFont="1" applyBorder="1"/>
    <xf numFmtId="0" fontId="39" fillId="0" borderId="0" xfId="0" applyFont="1"/>
    <xf numFmtId="0" fontId="6" fillId="0" borderId="0" xfId="0" applyFont="1" applyAlignment="1">
      <alignment wrapText="1"/>
    </xf>
    <xf numFmtId="0" fontId="41" fillId="0" borderId="0" xfId="0" applyFont="1" applyAlignment="1">
      <alignment horizontal="left" wrapText="1"/>
    </xf>
    <xf numFmtId="0" fontId="41" fillId="0" borderId="0" xfId="0" applyFont="1" applyAlignment="1">
      <alignment horizontal="left"/>
    </xf>
    <xf numFmtId="0" fontId="5" fillId="6"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6" borderId="0" xfId="0" applyFill="1"/>
    <xf numFmtId="49" fontId="29" fillId="4" borderId="0" xfId="0" applyNumberFormat="1" applyFont="1" applyFill="1" applyAlignment="1">
      <alignment horizontal="left" wrapText="1"/>
    </xf>
    <xf numFmtId="0" fontId="29" fillId="4" borderId="0" xfId="5" applyFont="1" applyFill="1" applyAlignment="1">
      <alignment horizontal="center" wrapText="1"/>
    </xf>
    <xf numFmtId="0" fontId="29" fillId="4" borderId="0" xfId="8" applyFont="1" applyFill="1"/>
    <xf numFmtId="49" fontId="29" fillId="4" borderId="0" xfId="8" applyNumberFormat="1" applyFont="1" applyFill="1"/>
    <xf numFmtId="49" fontId="29" fillId="4" borderId="0" xfId="8" applyNumberFormat="1" applyFont="1" applyFill="1" applyAlignment="1">
      <alignment wrapText="1"/>
    </xf>
    <xf numFmtId="49" fontId="29" fillId="4" borderId="0" xfId="8" applyNumberFormat="1" applyFont="1" applyFill="1" applyAlignment="1">
      <alignment horizontal="left" wrapText="1"/>
    </xf>
    <xf numFmtId="49" fontId="29" fillId="4" borderId="0" xfId="8" quotePrefix="1" applyNumberFormat="1" applyFont="1" applyFill="1" applyAlignment="1">
      <alignment horizontal="left"/>
    </xf>
    <xf numFmtId="49" fontId="29" fillId="4" borderId="0" xfId="8" applyNumberFormat="1" applyFont="1" applyFill="1" applyAlignment="1">
      <alignment vertical="top" wrapText="1"/>
    </xf>
    <xf numFmtId="0" fontId="29" fillId="4" borderId="0" xfId="8" applyFont="1" applyFill="1" applyAlignment="1">
      <alignment vertical="top" wrapText="1"/>
    </xf>
    <xf numFmtId="0" fontId="29" fillId="4" borderId="0" xfId="8" applyFont="1" applyFill="1" applyAlignment="1">
      <alignment vertical="top"/>
    </xf>
    <xf numFmtId="0" fontId="29" fillId="4" borderId="0" xfId="8" applyFont="1" applyFill="1" applyAlignment="1">
      <alignment wrapText="1"/>
    </xf>
    <xf numFmtId="0" fontId="29" fillId="4" borderId="0" xfId="8" applyFont="1" applyFill="1" applyAlignment="1">
      <alignment horizontal="left"/>
    </xf>
    <xf numFmtId="0" fontId="0" fillId="0" borderId="0" xfId="4" applyFont="1"/>
    <xf numFmtId="0" fontId="5" fillId="0" borderId="18" xfId="4" applyFont="1" applyBorder="1" applyAlignment="1">
      <alignment wrapText="1"/>
    </xf>
    <xf numFmtId="0" fontId="6" fillId="0" borderId="14" xfId="0" applyFont="1" applyBorder="1" applyAlignment="1">
      <alignment horizontal="left" wrapText="1"/>
    </xf>
    <xf numFmtId="0" fontId="16" fillId="0" borderId="62"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3" xfId="0" applyFont="1" applyBorder="1" applyAlignment="1">
      <alignment horizontal="left" vertical="center" wrapText="1"/>
    </xf>
    <xf numFmtId="0" fontId="12" fillId="0" borderId="23" xfId="0" applyFont="1" applyBorder="1" applyAlignment="1">
      <alignment horizontal="left" vertical="center" wrapText="1"/>
    </xf>
    <xf numFmtId="0" fontId="6" fillId="0" borderId="14" xfId="0" applyFont="1" applyBorder="1" applyAlignment="1">
      <alignment horizontal="left" vertical="center" wrapText="1"/>
    </xf>
    <xf numFmtId="0" fontId="16" fillId="5" borderId="14" xfId="0" applyFont="1" applyFill="1" applyBorder="1" applyAlignment="1">
      <alignment horizontal="left" wrapText="1"/>
    </xf>
    <xf numFmtId="0" fontId="16" fillId="0" borderId="30" xfId="0" applyFont="1" applyBorder="1" applyAlignment="1">
      <alignment horizontal="center" vertical="center" wrapText="1"/>
    </xf>
    <xf numFmtId="0" fontId="5" fillId="0" borderId="14" xfId="0" applyFont="1" applyBorder="1" applyAlignment="1">
      <alignment horizontal="left" wrapText="1"/>
    </xf>
    <xf numFmtId="0" fontId="5" fillId="0" borderId="30" xfId="0" applyFont="1" applyBorder="1" applyAlignment="1">
      <alignment horizontal="left" wrapText="1"/>
    </xf>
    <xf numFmtId="0" fontId="5" fillId="0" borderId="1" xfId="0" applyFont="1" applyBorder="1" applyAlignment="1">
      <alignment horizontal="left" wrapText="1"/>
    </xf>
    <xf numFmtId="14" fontId="5" fillId="0" borderId="2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169" fontId="5" fillId="0" borderId="42" xfId="1" applyNumberFormat="1" applyFont="1" applyBorder="1" applyAlignment="1">
      <alignment wrapText="1"/>
    </xf>
    <xf numFmtId="0" fontId="5" fillId="0" borderId="46" xfId="0" applyFont="1" applyBorder="1" applyAlignment="1">
      <alignment horizontal="center" wrapText="1"/>
    </xf>
    <xf numFmtId="0" fontId="5" fillId="0" borderId="0" xfId="0" applyFont="1" applyAlignment="1">
      <alignment horizontal="center" wrapText="1"/>
    </xf>
    <xf numFmtId="164" fontId="5" fillId="0" borderId="44" xfId="1" applyFont="1" applyBorder="1" applyAlignment="1">
      <alignment horizontal="center"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5" fillId="0" borderId="32"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0" fontId="5" fillId="0" borderId="8" xfId="1" applyNumberFormat="1" applyFont="1" applyFill="1" applyBorder="1" applyAlignment="1">
      <alignment horizontal="left" vertic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7" xfId="0" applyNumberFormat="1" applyFont="1" applyBorder="1" applyAlignment="1">
      <alignment wrapText="1"/>
    </xf>
    <xf numFmtId="49" fontId="5" fillId="0" borderId="15"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6" fillId="0" borderId="12" xfId="0" applyNumberFormat="1" applyFont="1" applyBorder="1" applyAlignment="1">
      <alignment horizontal="left" wrapText="1"/>
    </xf>
    <xf numFmtId="49" fontId="6" fillId="0" borderId="8" xfId="1" applyNumberFormat="1" applyFont="1" applyBorder="1" applyAlignment="1">
      <alignment horizontal="left" wrapText="1"/>
    </xf>
    <xf numFmtId="49" fontId="5" fillId="0" borderId="8" xfId="1" applyNumberFormat="1" applyFont="1" applyBorder="1" applyAlignment="1">
      <alignment wrapText="1"/>
    </xf>
    <xf numFmtId="49" fontId="5" fillId="0" borderId="9" xfId="2" applyNumberFormat="1" applyFont="1" applyBorder="1" applyAlignment="1">
      <alignment wrapText="1"/>
    </xf>
    <xf numFmtId="49" fontId="5" fillId="0" borderId="6" xfId="0" applyNumberFormat="1" applyFont="1" applyBorder="1" applyAlignment="1">
      <alignment wrapText="1"/>
    </xf>
    <xf numFmtId="49" fontId="5" fillId="0" borderId="22" xfId="1" applyNumberFormat="1" applyFont="1" applyBorder="1" applyAlignment="1">
      <alignment horizontal="left" wrapText="1"/>
    </xf>
    <xf numFmtId="49" fontId="5" fillId="0" borderId="22" xfId="1" applyNumberFormat="1" applyFont="1" applyBorder="1" applyAlignment="1">
      <alignment wrapText="1"/>
    </xf>
    <xf numFmtId="0" fontId="17"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8"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31" xfId="0" applyFont="1" applyBorder="1" applyAlignment="1">
      <alignment wrapText="1"/>
    </xf>
    <xf numFmtId="0" fontId="10" fillId="0" borderId="0" xfId="0" applyFont="1" applyAlignment="1">
      <alignment vertical="center" wrapText="1"/>
    </xf>
    <xf numFmtId="164" fontId="20" fillId="0" borderId="42" xfId="1" applyFont="1" applyBorder="1" applyAlignment="1">
      <alignment horizontal="center" vertical="center" wrapText="1"/>
    </xf>
    <xf numFmtId="0" fontId="21"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2" fillId="0" borderId="0" xfId="0" applyFont="1" applyAlignment="1">
      <alignment vertical="center" wrapText="1"/>
    </xf>
    <xf numFmtId="0" fontId="19" fillId="0" borderId="41" xfId="0" applyFont="1" applyBorder="1" applyAlignment="1">
      <alignment horizontal="center" wrapText="1"/>
    </xf>
    <xf numFmtId="0" fontId="26" fillId="0" borderId="41"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164" fontId="5" fillId="0" borderId="7" xfId="1" applyFont="1" applyBorder="1" applyAlignment="1">
      <alignment wrapText="1"/>
    </xf>
    <xf numFmtId="0" fontId="6" fillId="2" borderId="8" xfId="0" applyFont="1" applyFill="1" applyBorder="1" applyAlignment="1">
      <alignment horizontal="left" vertical="center"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0" fontId="5" fillId="0" borderId="43" xfId="0" applyFont="1" applyBorder="1" applyAlignment="1">
      <alignment horizontal="center" wrapText="1"/>
    </xf>
    <xf numFmtId="164" fontId="5" fillId="0" borderId="32" xfId="1" applyFont="1" applyBorder="1" applyAlignment="1">
      <alignment wrapText="1"/>
    </xf>
    <xf numFmtId="0" fontId="6" fillId="0" borderId="18" xfId="0" applyFont="1" applyBorder="1" applyAlignment="1">
      <alignment horizontal="center" vertical="center" wrapText="1"/>
    </xf>
    <xf numFmtId="0" fontId="5" fillId="0" borderId="41" xfId="0" applyFont="1" applyBorder="1" applyAlignment="1">
      <alignment horizontal="center" vertical="center" wrapText="1"/>
    </xf>
    <xf numFmtId="0" fontId="12" fillId="0" borderId="18" xfId="0" applyFont="1" applyBorder="1" applyAlignment="1">
      <alignment horizontal="left" wrapText="1"/>
    </xf>
    <xf numFmtId="165" fontId="6" fillId="0" borderId="18" xfId="2" applyNumberFormat="1" applyFont="1" applyBorder="1" applyAlignment="1">
      <alignment wrapText="1"/>
    </xf>
    <xf numFmtId="165" fontId="5" fillId="0" borderId="41" xfId="2" applyNumberFormat="1" applyFont="1" applyBorder="1" applyAlignment="1">
      <alignment horizontal="center" wrapText="1"/>
    </xf>
    <xf numFmtId="0" fontId="12" fillId="0" borderId="18" xfId="0" applyFont="1" applyBorder="1" applyAlignment="1">
      <alignment wrapText="1"/>
    </xf>
    <xf numFmtId="166" fontId="5" fillId="0" borderId="25" xfId="1" applyNumberFormat="1" applyFont="1" applyBorder="1" applyAlignment="1">
      <alignment wrapText="1"/>
    </xf>
    <xf numFmtId="166" fontId="5" fillId="0" borderId="42" xfId="1" applyNumberFormat="1" applyFont="1" applyBorder="1" applyAlignment="1">
      <alignment wrapText="1"/>
    </xf>
    <xf numFmtId="164" fontId="5" fillId="0" borderId="45" xfId="1" applyFont="1" applyBorder="1" applyAlignment="1">
      <alignment horizontal="center" wrapText="1"/>
    </xf>
    <xf numFmtId="0" fontId="5" fillId="0" borderId="18" xfId="0" quotePrefix="1" applyFont="1" applyBorder="1" applyAlignment="1">
      <alignment wrapText="1"/>
    </xf>
    <xf numFmtId="164" fontId="6" fillId="0" borderId="7" xfId="1" applyFont="1" applyBorder="1" applyAlignment="1">
      <alignment wrapText="1"/>
    </xf>
    <xf numFmtId="0" fontId="6" fillId="0" borderId="18" xfId="0" applyFont="1" applyBorder="1" applyAlignment="1">
      <alignment horizontal="center" wrapText="1"/>
    </xf>
    <xf numFmtId="164" fontId="6" fillId="0" borderId="41" xfId="0" applyNumberFormat="1" applyFont="1" applyBorder="1" applyAlignment="1">
      <alignment horizontal="center" wrapText="1"/>
    </xf>
    <xf numFmtId="167" fontId="26" fillId="0" borderId="41" xfId="0" applyNumberFormat="1" applyFont="1" applyBorder="1" applyAlignment="1">
      <alignment horizontal="center" wrapText="1"/>
    </xf>
    <xf numFmtId="0" fontId="30" fillId="0" borderId="0" xfId="0" applyFont="1" applyAlignment="1">
      <alignment wrapText="1"/>
    </xf>
    <xf numFmtId="0" fontId="5" fillId="0" borderId="42" xfId="0" applyFont="1" applyBorder="1" applyAlignment="1">
      <alignment wrapText="1"/>
    </xf>
    <xf numFmtId="164" fontId="5" fillId="0" borderId="44" xfId="1" applyFont="1" applyBorder="1" applyAlignment="1">
      <alignment wrapText="1"/>
    </xf>
    <xf numFmtId="164" fontId="5" fillId="0" borderId="25" xfId="0" applyNumberFormat="1" applyFont="1" applyBorder="1" applyAlignment="1">
      <alignment wrapText="1"/>
    </xf>
    <xf numFmtId="0" fontId="6" fillId="0" borderId="41" xfId="4" applyFont="1" applyBorder="1" applyAlignment="1">
      <alignment horizontal="center" wrapText="1"/>
    </xf>
    <xf numFmtId="164" fontId="6" fillId="0" borderId="48" xfId="7" applyFont="1" applyBorder="1" applyAlignment="1">
      <alignment wrapText="1"/>
    </xf>
    <xf numFmtId="0" fontId="5" fillId="0" borderId="41" xfId="4" applyFont="1" applyBorder="1" applyAlignment="1">
      <alignment horizontal="center" wrapText="1"/>
    </xf>
    <xf numFmtId="164" fontId="5" fillId="0" borderId="42" xfId="7" applyFont="1" applyBorder="1" applyAlignment="1">
      <alignment wrapText="1"/>
    </xf>
    <xf numFmtId="164" fontId="6" fillId="0" borderId="32" xfId="1" applyFont="1" applyBorder="1" applyAlignment="1">
      <alignment wrapText="1"/>
    </xf>
    <xf numFmtId="164" fontId="6" fillId="0" borderId="28" xfId="1" applyFont="1" applyBorder="1" applyAlignment="1">
      <alignment wrapText="1"/>
    </xf>
    <xf numFmtId="0" fontId="5" fillId="0" borderId="42" xfId="0" applyFont="1" applyBorder="1" applyAlignment="1">
      <alignment horizontal="right" wrapText="1"/>
    </xf>
    <xf numFmtId="0" fontId="6" fillId="0" borderId="42" xfId="0" applyFont="1" applyBorder="1" applyAlignment="1">
      <alignment horizontal="center" wrapText="1"/>
    </xf>
    <xf numFmtId="0" fontId="7" fillId="0" borderId="0" xfId="0" applyFont="1" applyAlignment="1">
      <alignment horizontal="left" vertical="center" wrapText="1"/>
    </xf>
    <xf numFmtId="0" fontId="5" fillId="0" borderId="42" xfId="0" applyFont="1" applyBorder="1" applyAlignment="1">
      <alignment horizontal="center" wrapText="1"/>
    </xf>
    <xf numFmtId="0" fontId="6" fillId="0" borderId="41" xfId="0" applyFont="1" applyBorder="1" applyAlignment="1">
      <alignment horizontal="left" vertical="top" wrapText="1"/>
    </xf>
    <xf numFmtId="0" fontId="31" fillId="0" borderId="0" xfId="0" applyFont="1" applyAlignment="1">
      <alignment wrapText="1"/>
    </xf>
    <xf numFmtId="164" fontId="5" fillId="0" borderId="41" xfId="1" applyFont="1" applyFill="1" applyBorder="1" applyAlignment="1">
      <alignment horizontal="center" wrapText="1"/>
    </xf>
    <xf numFmtId="165" fontId="5" fillId="0" borderId="42" xfId="2" applyNumberFormat="1" applyFont="1" applyFill="1" applyBorder="1" applyAlignment="1">
      <alignment wrapText="1"/>
    </xf>
    <xf numFmtId="164" fontId="5" fillId="0" borderId="23" xfId="1" applyFont="1" applyBorder="1" applyAlignment="1">
      <alignment horizontal="center" wrapText="1"/>
    </xf>
    <xf numFmtId="165" fontId="5" fillId="0" borderId="7" xfId="2" applyNumberFormat="1" applyFont="1" applyBorder="1" applyAlignment="1">
      <alignment wrapText="1"/>
    </xf>
    <xf numFmtId="0" fontId="6" fillId="0" borderId="18" xfId="0" applyFont="1" applyBorder="1" applyAlignment="1">
      <alignment horizontal="left" wrapText="1"/>
    </xf>
    <xf numFmtId="0" fontId="5" fillId="3" borderId="41" xfId="0" applyFont="1" applyFill="1" applyBorder="1" applyAlignment="1">
      <alignment horizontal="center" wrapText="1"/>
    </xf>
    <xf numFmtId="0" fontId="16" fillId="0" borderId="18" xfId="0" applyFont="1" applyBorder="1" applyAlignment="1">
      <alignment horizontal="left" wrapText="1"/>
    </xf>
    <xf numFmtId="0" fontId="16" fillId="0" borderId="41" xfId="0" applyFont="1" applyBorder="1" applyAlignment="1">
      <alignment horizontal="center" wrapText="1"/>
    </xf>
    <xf numFmtId="0" fontId="6" fillId="0" borderId="5" xfId="0" applyFont="1" applyBorder="1" applyAlignment="1">
      <alignment wrapText="1"/>
    </xf>
    <xf numFmtId="0" fontId="32" fillId="0" borderId="6" xfId="0" applyFont="1" applyBorder="1" applyAlignment="1">
      <alignment wrapText="1"/>
    </xf>
    <xf numFmtId="167" fontId="5" fillId="0" borderId="42" xfId="1" applyNumberFormat="1" applyFont="1" applyBorder="1" applyAlignment="1">
      <alignment wrapText="1"/>
    </xf>
    <xf numFmtId="2" fontId="5" fillId="0" borderId="41" xfId="0" applyNumberFormat="1" applyFont="1" applyBorder="1" applyAlignment="1">
      <alignment wrapText="1"/>
    </xf>
    <xf numFmtId="0" fontId="5" fillId="0" borderId="41" xfId="1" applyNumberFormat="1" applyFont="1" applyBorder="1" applyAlignment="1">
      <alignment horizontal="center" wrapText="1"/>
    </xf>
    <xf numFmtId="164" fontId="5" fillId="0" borderId="32" xfId="1" applyFont="1" applyBorder="1" applyAlignment="1">
      <alignment horizontal="right" wrapText="1"/>
    </xf>
    <xf numFmtId="0" fontId="6" fillId="0" borderId="31" xfId="0" applyFont="1" applyBorder="1" applyAlignment="1">
      <alignment wrapText="1"/>
    </xf>
    <xf numFmtId="164" fontId="5" fillId="0" borderId="42" xfId="1" applyFont="1" applyFill="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1"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6" fillId="0" borderId="42" xfId="0" applyFont="1" applyBorder="1" applyAlignment="1">
      <alignment wrapText="1"/>
    </xf>
    <xf numFmtId="0" fontId="34" fillId="0" borderId="31" xfId="0" applyFont="1" applyBorder="1" applyAlignment="1">
      <alignment wrapText="1"/>
    </xf>
    <xf numFmtId="0" fontId="34" fillId="0" borderId="45" xfId="0" applyFont="1" applyBorder="1" applyAlignment="1">
      <alignment horizontal="center" wrapText="1"/>
    </xf>
    <xf numFmtId="164" fontId="34" fillId="0" borderId="32" xfId="1" applyFont="1" applyBorder="1" applyAlignment="1">
      <alignment horizontal="center" wrapText="1"/>
    </xf>
    <xf numFmtId="0" fontId="35" fillId="0" borderId="0" xfId="0" applyFont="1" applyAlignment="1">
      <alignment wrapText="1"/>
    </xf>
    <xf numFmtId="0" fontId="34" fillId="0" borderId="41" xfId="0" applyFont="1" applyBorder="1" applyAlignment="1">
      <alignment horizontal="center" wrapText="1"/>
    </xf>
    <xf numFmtId="164" fontId="34" fillId="0" borderId="48" xfId="1" applyFont="1" applyBorder="1" applyAlignment="1">
      <alignment horizontal="center" wrapText="1"/>
    </xf>
    <xf numFmtId="0" fontId="5" fillId="0" borderId="41" xfId="0" applyFont="1" applyBorder="1" applyAlignment="1">
      <alignment horizontal="left" wrapText="1"/>
    </xf>
    <xf numFmtId="0" fontId="5" fillId="0" borderId="31" xfId="4" applyFont="1" applyBorder="1" applyAlignment="1">
      <alignment horizontal="left" wrapText="1"/>
    </xf>
    <xf numFmtId="0" fontId="5" fillId="0" borderId="49" xfId="0" applyFont="1" applyBorder="1" applyAlignment="1">
      <alignment wrapText="1"/>
    </xf>
    <xf numFmtId="0" fontId="6" fillId="4" borderId="54" xfId="0" applyFont="1" applyFill="1" applyBorder="1" applyAlignment="1">
      <alignment wrapText="1"/>
    </xf>
    <xf numFmtId="0" fontId="6" fillId="4" borderId="55" xfId="0" applyFont="1" applyFill="1" applyBorder="1" applyAlignment="1">
      <alignment horizontal="center" wrapText="1"/>
    </xf>
    <xf numFmtId="164" fontId="5" fillId="4" borderId="55" xfId="1" applyFont="1" applyFill="1" applyBorder="1" applyAlignment="1">
      <alignment wrapText="1"/>
    </xf>
    <xf numFmtId="165" fontId="5" fillId="4" borderId="55" xfId="2" applyNumberFormat="1" applyFont="1" applyFill="1" applyBorder="1" applyAlignment="1">
      <alignment horizontal="center" wrapText="1"/>
    </xf>
    <xf numFmtId="0" fontId="5" fillId="4" borderId="55" xfId="0" applyFont="1" applyFill="1" applyBorder="1" applyAlignment="1">
      <alignment wrapText="1"/>
    </xf>
    <xf numFmtId="164" fontId="6" fillId="4" borderId="56" xfId="1" applyFont="1" applyFill="1" applyBorder="1" applyAlignment="1">
      <alignment wrapText="1"/>
    </xf>
    <xf numFmtId="0" fontId="6" fillId="4" borderId="31" xfId="0" applyFont="1" applyFill="1" applyBorder="1" applyAlignment="1">
      <alignment wrapText="1"/>
    </xf>
    <xf numFmtId="0" fontId="5" fillId="4" borderId="0" xfId="0" applyFont="1" applyFill="1" applyAlignment="1">
      <alignment horizontal="center" wrapText="1"/>
    </xf>
    <xf numFmtId="164" fontId="5" fillId="4" borderId="0" xfId="1" applyFont="1" applyFill="1" applyBorder="1" applyAlignment="1">
      <alignment wrapText="1"/>
    </xf>
    <xf numFmtId="165" fontId="5" fillId="4" borderId="0" xfId="2" applyNumberFormat="1" applyFont="1" applyFill="1" applyBorder="1" applyAlignment="1">
      <alignment horizontal="center" wrapText="1"/>
    </xf>
    <xf numFmtId="0" fontId="5" fillId="4" borderId="0" xfId="0" applyFont="1" applyFill="1" applyAlignment="1">
      <alignment wrapText="1"/>
    </xf>
    <xf numFmtId="164" fontId="6" fillId="4" borderId="32" xfId="1" applyFont="1" applyFill="1" applyBorder="1" applyAlignment="1">
      <alignment wrapText="1"/>
    </xf>
    <xf numFmtId="0" fontId="6" fillId="4" borderId="0" xfId="0" applyFont="1" applyFill="1" applyAlignment="1">
      <alignment horizontal="center" wrapText="1"/>
    </xf>
    <xf numFmtId="164" fontId="6" fillId="4" borderId="0" xfId="0" applyNumberFormat="1" applyFont="1" applyFill="1" applyAlignment="1">
      <alignment wrapText="1"/>
    </xf>
    <xf numFmtId="164" fontId="6" fillId="4" borderId="21" xfId="1" applyFont="1" applyFill="1" applyBorder="1" applyAlignment="1">
      <alignment wrapText="1"/>
    </xf>
    <xf numFmtId="165" fontId="6" fillId="4" borderId="0" xfId="2" applyNumberFormat="1" applyFont="1" applyFill="1" applyBorder="1" applyAlignment="1">
      <alignment horizontal="center" wrapText="1"/>
    </xf>
    <xf numFmtId="0" fontId="5" fillId="0" borderId="31" xfId="4" applyFont="1" applyBorder="1" applyAlignment="1">
      <alignment wrapText="1"/>
    </xf>
    <xf numFmtId="0" fontId="5" fillId="0" borderId="0" xfId="4" applyFont="1" applyAlignment="1">
      <alignment horizontal="center" wrapText="1"/>
    </xf>
    <xf numFmtId="0" fontId="5" fillId="0" borderId="0" xfId="4" applyFont="1" applyAlignment="1">
      <alignment wrapText="1"/>
    </xf>
    <xf numFmtId="0" fontId="5" fillId="0" borderId="32" xfId="4" applyFont="1" applyBorder="1" applyAlignment="1">
      <alignment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9" fillId="4" borderId="0" xfId="5" applyFont="1" applyFill="1" applyAlignment="1">
      <alignment horizontal="right"/>
    </xf>
    <xf numFmtId="49" fontId="37" fillId="4" borderId="0" xfId="5" applyNumberFormat="1" applyFont="1" applyFill="1"/>
    <xf numFmtId="0" fontId="29" fillId="4" borderId="0" xfId="5" applyFont="1" applyFill="1" applyAlignment="1">
      <alignment horizontal="left" vertical="top"/>
    </xf>
    <xf numFmtId="0" fontId="29" fillId="4" borderId="0" xfId="8" applyFont="1" applyFill="1" applyAlignment="1">
      <alignment horizontal="left" vertical="top"/>
    </xf>
    <xf numFmtId="49" fontId="38" fillId="4" borderId="0" xfId="8" applyNumberFormat="1" applyFont="1" applyFill="1" applyAlignment="1">
      <alignment horizontal="center"/>
    </xf>
    <xf numFmtId="49" fontId="38" fillId="4" borderId="0" xfId="8" applyNumberFormat="1" applyFont="1" applyFill="1" applyAlignment="1">
      <alignment wrapText="1"/>
    </xf>
    <xf numFmtId="49" fontId="29" fillId="4" borderId="0" xfId="8" applyNumberFormat="1" applyFont="1" applyFill="1" applyAlignment="1">
      <alignment vertical="top"/>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29" fillId="4" borderId="0" xfId="8" applyNumberFormat="1" applyFont="1" applyFill="1" applyAlignment="1">
      <alignment horizontal="center" vertical="top"/>
    </xf>
    <xf numFmtId="0" fontId="29" fillId="4" borderId="39" xfId="8" applyFont="1" applyFill="1" applyBorder="1" applyAlignment="1">
      <alignment horizontal="left"/>
    </xf>
    <xf numFmtId="0" fontId="29" fillId="4" borderId="0" xfId="5" applyFont="1" applyFill="1" applyAlignment="1">
      <alignment horizontal="center" vertical="top"/>
    </xf>
    <xf numFmtId="0" fontId="29" fillId="4" borderId="0" xfId="5" applyFont="1" applyFill="1" applyAlignment="1">
      <alignment wrapText="1"/>
    </xf>
    <xf numFmtId="49" fontId="37" fillId="4" borderId="0" xfId="8" applyNumberFormat="1" applyFont="1" applyFill="1"/>
    <xf numFmtId="0" fontId="29" fillId="4" borderId="27" xfId="8" applyFont="1" applyFill="1" applyBorder="1"/>
    <xf numFmtId="0" fontId="4" fillId="0" borderId="66" xfId="4" applyBorder="1" applyAlignment="1">
      <alignment horizontal="center"/>
    </xf>
    <xf numFmtId="0" fontId="4" fillId="0" borderId="1" xfId="4" applyBorder="1" applyAlignment="1">
      <alignment horizontal="center"/>
    </xf>
    <xf numFmtId="0" fontId="40" fillId="0" borderId="1" xfId="4" applyFont="1" applyBorder="1" applyAlignment="1">
      <alignment horizontal="center"/>
    </xf>
    <xf numFmtId="0" fontId="4" fillId="0" borderId="55" xfId="4" applyBorder="1" applyAlignment="1" applyProtection="1">
      <alignment horizontal="center"/>
      <protection locked="0"/>
    </xf>
    <xf numFmtId="0" fontId="0" fillId="0" borderId="0" xfId="4" applyFont="1" applyAlignment="1">
      <alignment horizontal="center"/>
    </xf>
    <xf numFmtId="0" fontId="6" fillId="0" borderId="0" xfId="0" applyFont="1" applyAlignment="1">
      <alignment horizontal="left" wrapText="1"/>
    </xf>
    <xf numFmtId="0" fontId="6" fillId="0" borderId="44" xfId="0" applyFont="1" applyBorder="1" applyAlignment="1">
      <alignment horizontal="left" wrapText="1"/>
    </xf>
    <xf numFmtId="0" fontId="5" fillId="0" borderId="0" xfId="0" applyFont="1" applyAlignment="1">
      <alignment horizontal="left" wrapText="1"/>
    </xf>
    <xf numFmtId="0" fontId="5" fillId="0" borderId="44" xfId="0" applyFont="1" applyBorder="1" applyAlignment="1">
      <alignment horizontal="left" wrapText="1"/>
    </xf>
    <xf numFmtId="0" fontId="5" fillId="0" borderId="46" xfId="0" applyFont="1" applyBorder="1" applyAlignment="1">
      <alignment horizontal="center" wrapText="1"/>
    </xf>
    <xf numFmtId="0" fontId="5" fillId="0" borderId="0" xfId="0" applyFont="1" applyAlignment="1">
      <alignment horizontal="center" wrapText="1"/>
    </xf>
    <xf numFmtId="0" fontId="5" fillId="0" borderId="44" xfId="0" applyFont="1" applyBorder="1" applyAlignment="1">
      <alignment horizont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1" xfId="4" applyFont="1" applyBorder="1" applyAlignment="1">
      <alignment vertical="center" wrapText="1"/>
    </xf>
    <xf numFmtId="0" fontId="5" fillId="0" borderId="0" xfId="4" applyFont="1" applyAlignment="1">
      <alignment vertical="center" wrapText="1"/>
    </xf>
    <xf numFmtId="0" fontId="5" fillId="0" borderId="32"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12" fillId="0" borderId="31" xfId="0" applyFont="1" applyBorder="1" applyAlignment="1">
      <alignment horizontal="left" vertical="top" wrapText="1"/>
    </xf>
    <xf numFmtId="0" fontId="6" fillId="0" borderId="0" xfId="0" applyFont="1" applyAlignment="1">
      <alignment horizontal="left" vertical="top" wrapText="1"/>
    </xf>
    <xf numFmtId="0" fontId="5" fillId="0" borderId="1" xfId="0" applyFont="1" applyBorder="1" applyAlignment="1">
      <alignment horizontal="center" wrapText="1"/>
    </xf>
    <xf numFmtId="0" fontId="5" fillId="0" borderId="65" xfId="0" applyFont="1" applyBorder="1" applyAlignment="1">
      <alignment horizontal="center"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5" fillId="0" borderId="31"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34" fillId="0" borderId="0" xfId="0" applyFont="1" applyAlignment="1">
      <alignment horizontal="center" wrapText="1"/>
    </xf>
    <xf numFmtId="0" fontId="34" fillId="0" borderId="44" xfId="0" applyFont="1" applyBorder="1" applyAlignment="1">
      <alignment horizontal="center" wrapText="1"/>
    </xf>
    <xf numFmtId="0" fontId="6" fillId="0" borderId="46" xfId="0" applyFont="1" applyBorder="1" applyAlignment="1">
      <alignment horizontal="center" wrapText="1"/>
    </xf>
    <xf numFmtId="0" fontId="6" fillId="0" borderId="0" xfId="0" applyFont="1" applyAlignment="1">
      <alignment horizontal="center" wrapText="1"/>
    </xf>
    <xf numFmtId="0" fontId="6" fillId="0" borderId="44" xfId="0" applyFont="1" applyBorder="1" applyAlignment="1">
      <alignment horizontal="center" wrapText="1"/>
    </xf>
    <xf numFmtId="0" fontId="6" fillId="0" borderId="57" xfId="4" applyFont="1" applyBorder="1" applyAlignment="1">
      <alignment horizontal="center" vertical="center" wrapText="1"/>
    </xf>
    <xf numFmtId="0" fontId="6" fillId="0" borderId="58" xfId="4" applyFont="1" applyBorder="1" applyAlignment="1">
      <alignment horizontal="center" vertical="center" wrapText="1"/>
    </xf>
    <xf numFmtId="0" fontId="6" fillId="0" borderId="59" xfId="4" applyFont="1" applyBorder="1" applyAlignment="1">
      <alignment horizontal="center" vertical="center" wrapText="1"/>
    </xf>
    <xf numFmtId="0" fontId="6" fillId="0" borderId="31" xfId="0" applyFont="1" applyBorder="1" applyAlignment="1">
      <alignment horizontal="center" wrapText="1"/>
    </xf>
    <xf numFmtId="0" fontId="6" fillId="0" borderId="32" xfId="0" applyFont="1" applyBorder="1" applyAlignment="1">
      <alignment horizontal="center"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5" fillId="0" borderId="29"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1"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6" fillId="2" borderId="6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6" xfId="0" applyFont="1" applyBorder="1" applyAlignment="1">
      <alignment horizontal="left"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5" fillId="0" borderId="22" xfId="0" applyFont="1" applyBorder="1" applyAlignment="1">
      <alignment horizontal="center" wrapText="1"/>
    </xf>
    <xf numFmtId="0" fontId="5" fillId="0" borderId="27" xfId="0" applyFont="1" applyBorder="1" applyAlignment="1">
      <alignment horizontal="center" wrapText="1"/>
    </xf>
    <xf numFmtId="0" fontId="5" fillId="0" borderId="23" xfId="0" applyFont="1" applyBorder="1" applyAlignment="1">
      <alignment horizontal="center" wrapText="1"/>
    </xf>
    <xf numFmtId="0" fontId="5" fillId="2" borderId="26" xfId="0" applyFont="1" applyFill="1" applyBorder="1" applyAlignment="1">
      <alignment horizontal="left" wrapText="1"/>
    </xf>
    <xf numFmtId="0" fontId="5" fillId="2" borderId="27" xfId="0" applyFont="1" applyFill="1" applyBorder="1" applyAlignment="1">
      <alignment horizontal="left" wrapText="1"/>
    </xf>
    <xf numFmtId="0" fontId="5" fillId="2" borderId="28" xfId="0" applyFont="1" applyFill="1" applyBorder="1" applyAlignment="1">
      <alignment horizontal="left" wrapText="1"/>
    </xf>
    <xf numFmtId="0" fontId="23" fillId="0" borderId="63" xfId="0" applyFont="1" applyBorder="1" applyAlignment="1">
      <alignment horizontal="center" wrapText="1"/>
    </xf>
    <xf numFmtId="0" fontId="23" fillId="0" borderId="39" xfId="0" applyFont="1" applyBorder="1" applyAlignment="1">
      <alignment horizontal="center" wrapText="1"/>
    </xf>
    <xf numFmtId="0" fontId="23" fillId="0" borderId="40"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164" fontId="5" fillId="0" borderId="46" xfId="1" applyFont="1" applyBorder="1" applyAlignment="1">
      <alignment horizontal="center" wrapText="1"/>
    </xf>
    <xf numFmtId="164" fontId="5" fillId="0" borderId="0" xfId="1" applyFont="1" applyBorder="1" applyAlignment="1">
      <alignment horizontal="center" wrapText="1"/>
    </xf>
    <xf numFmtId="164" fontId="5" fillId="0" borderId="44" xfId="1" applyFont="1" applyBorder="1" applyAlignment="1">
      <alignment horizontal="center" wrapText="1"/>
    </xf>
    <xf numFmtId="0" fontId="6" fillId="0" borderId="44" xfId="0" applyFont="1" applyBorder="1" applyAlignment="1">
      <alignment horizontal="left" vertical="top" wrapText="1"/>
    </xf>
    <xf numFmtId="164" fontId="5" fillId="0" borderId="12" xfId="1" applyFont="1" applyBorder="1" applyAlignment="1">
      <alignment horizontal="left" wrapText="1"/>
    </xf>
    <xf numFmtId="0" fontId="5" fillId="0" borderId="41" xfId="0" applyFont="1" applyBorder="1" applyAlignment="1">
      <alignment horizontal="center"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3" fillId="0" borderId="45" xfId="0" applyFont="1" applyBorder="1" applyAlignment="1">
      <alignment horizontal="center" wrapText="1"/>
    </xf>
    <xf numFmtId="0" fontId="5" fillId="0" borderId="12" xfId="0" applyFont="1" applyBorder="1" applyAlignment="1">
      <alignment horizontal="left"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3" xfId="0" applyFont="1" applyBorder="1" applyAlignment="1">
      <alignment horizontal="center" wrapText="1"/>
    </xf>
    <xf numFmtId="0" fontId="6" fillId="2" borderId="31" xfId="0" applyFont="1" applyFill="1" applyBorder="1" applyAlignment="1">
      <alignment horizontal="left" vertical="top" wrapText="1"/>
    </xf>
    <xf numFmtId="0" fontId="6" fillId="2" borderId="44" xfId="0" applyFont="1" applyFill="1" applyBorder="1" applyAlignment="1">
      <alignment horizontal="left" vertical="top" wrapText="1"/>
    </xf>
    <xf numFmtId="0" fontId="5" fillId="0" borderId="46" xfId="0" applyFont="1" applyBorder="1" applyAlignment="1">
      <alignment horizontal="left"/>
    </xf>
    <xf numFmtId="0" fontId="5" fillId="0" borderId="0" xfId="0" applyFont="1" applyAlignment="1">
      <alignment horizontal="left"/>
    </xf>
    <xf numFmtId="0" fontId="5" fillId="0" borderId="44" xfId="0" applyFont="1" applyBorder="1" applyAlignment="1">
      <alignment horizontal="left"/>
    </xf>
    <xf numFmtId="0" fontId="5" fillId="0" borderId="31" xfId="0" applyFont="1" applyBorder="1" applyAlignment="1">
      <alignment horizontal="left"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6" fillId="2" borderId="39" xfId="0" applyFont="1" applyFill="1" applyBorder="1" applyAlignment="1">
      <alignment horizontal="left" vertical="center" wrapText="1"/>
    </xf>
    <xf numFmtId="0" fontId="5" fillId="0" borderId="46" xfId="2" applyNumberFormat="1" applyFont="1" applyBorder="1" applyAlignment="1">
      <alignment horizontal="right" wrapText="1"/>
    </xf>
    <xf numFmtId="0" fontId="5" fillId="0" borderId="44" xfId="2" applyNumberFormat="1" applyFont="1" applyBorder="1" applyAlignment="1">
      <alignment horizontal="right" wrapText="1"/>
    </xf>
    <xf numFmtId="0" fontId="5" fillId="2" borderId="10" xfId="0" applyFont="1" applyFill="1" applyBorder="1" applyAlignment="1">
      <alignment horizontal="left" vertical="center" wrapText="1"/>
    </xf>
    <xf numFmtId="164" fontId="23" fillId="0" borderId="63" xfId="1" applyFont="1" applyBorder="1" applyAlignment="1">
      <alignment horizontal="center" wrapText="1"/>
    </xf>
    <xf numFmtId="164" fontId="23" fillId="0" borderId="40" xfId="1" applyFont="1" applyBorder="1" applyAlignment="1">
      <alignment horizontal="center" wrapText="1"/>
    </xf>
    <xf numFmtId="0" fontId="5" fillId="2" borderId="31" xfId="0" applyFont="1" applyFill="1" applyBorder="1" applyAlignment="1">
      <alignment horizontal="left" vertical="top" wrapText="1"/>
    </xf>
    <xf numFmtId="0" fontId="5" fillId="2" borderId="0" xfId="0" applyFont="1" applyFill="1" applyAlignment="1">
      <alignment horizontal="left" vertical="top" wrapText="1"/>
    </xf>
    <xf numFmtId="0" fontId="5" fillId="2" borderId="52" xfId="0" applyFont="1" applyFill="1" applyBorder="1" applyAlignment="1">
      <alignment horizontal="left" vertical="top" wrapText="1"/>
    </xf>
    <xf numFmtId="164" fontId="23" fillId="0" borderId="46" xfId="1" applyFont="1" applyBorder="1" applyAlignment="1">
      <alignment horizontal="center" wrapText="1"/>
    </xf>
    <xf numFmtId="164" fontId="23" fillId="0" borderId="44" xfId="1" applyFont="1" applyBorder="1" applyAlignment="1">
      <alignment horizontal="center" wrapText="1"/>
    </xf>
    <xf numFmtId="49" fontId="29" fillId="0" borderId="12" xfId="1" applyNumberFormat="1" applyFont="1" applyFill="1" applyBorder="1" applyAlignment="1">
      <alignment horizontal="left" wrapText="1"/>
    </xf>
    <xf numFmtId="49" fontId="29" fillId="0" borderId="13" xfId="1" applyNumberFormat="1" applyFont="1" applyFill="1" applyBorder="1" applyAlignment="1">
      <alignment horizontal="left" wrapText="1"/>
    </xf>
    <xf numFmtId="0" fontId="23" fillId="0" borderId="46" xfId="0" applyFont="1" applyBorder="1" applyAlignment="1">
      <alignment horizontal="center" wrapText="1"/>
    </xf>
    <xf numFmtId="0" fontId="23" fillId="0" borderId="0" xfId="0" applyFont="1" applyAlignment="1">
      <alignment horizontal="center" wrapText="1"/>
    </xf>
    <xf numFmtId="0" fontId="23" fillId="0" borderId="44" xfId="0" applyFont="1" applyBorder="1" applyAlignment="1">
      <alignment horizontal="center" wrapText="1"/>
    </xf>
    <xf numFmtId="0" fontId="6" fillId="0" borderId="63" xfId="0" applyFont="1" applyBorder="1" applyAlignment="1">
      <alignment horizontal="center" wrapText="1"/>
    </xf>
    <xf numFmtId="0" fontId="6" fillId="0" borderId="39" xfId="0" applyFont="1" applyBorder="1" applyAlignment="1">
      <alignment horizontal="center" wrapText="1"/>
    </xf>
    <xf numFmtId="0" fontId="6" fillId="0" borderId="40" xfId="0" applyFont="1" applyBorder="1" applyAlignment="1">
      <alignment horizontal="center" wrapText="1"/>
    </xf>
    <xf numFmtId="0" fontId="26" fillId="0" borderId="31" xfId="0" applyFont="1" applyBorder="1" applyAlignment="1">
      <alignment horizontal="left" vertical="top" wrapText="1"/>
    </xf>
    <xf numFmtId="0" fontId="5" fillId="0" borderId="44" xfId="0" applyFont="1" applyBorder="1" applyAlignment="1">
      <alignment horizontal="left" vertical="top" wrapText="1"/>
    </xf>
    <xf numFmtId="0" fontId="5" fillId="0" borderId="39" xfId="0" applyFont="1" applyBorder="1" applyAlignment="1">
      <alignment horizontal="center" wrapText="1"/>
    </xf>
    <xf numFmtId="0" fontId="6" fillId="0" borderId="31" xfId="0" applyFont="1" applyBorder="1" applyAlignment="1">
      <alignment horizontal="left"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7" borderId="31" xfId="0" applyFont="1" applyFill="1" applyBorder="1" applyAlignment="1">
      <alignment horizontal="left" wrapText="1"/>
    </xf>
    <xf numFmtId="0" fontId="5" fillId="7" borderId="0" xfId="0" applyFont="1" applyFill="1" applyAlignment="1">
      <alignment horizontal="left" wrapText="1"/>
    </xf>
    <xf numFmtId="0" fontId="5" fillId="7" borderId="44" xfId="0" applyFont="1" applyFill="1" applyBorder="1" applyAlignment="1">
      <alignment horizontal="left"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164" fontId="5" fillId="0" borderId="8" xfId="1" applyFont="1" applyBorder="1" applyAlignment="1">
      <alignment horizontal="center" wrapText="1"/>
    </xf>
    <xf numFmtId="164" fontId="5" fillId="0" borderId="12" xfId="1" applyFont="1" applyBorder="1" applyAlignment="1">
      <alignment horizontal="center" wrapText="1"/>
    </xf>
    <xf numFmtId="0" fontId="5" fillId="0" borderId="13" xfId="0" applyFont="1" applyBorder="1" applyAlignment="1">
      <alignment wrapText="1"/>
    </xf>
    <xf numFmtId="0" fontId="5" fillId="0" borderId="38" xfId="0" applyFont="1" applyBorder="1" applyAlignment="1">
      <alignment horizontal="left" wrapText="1"/>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63" xfId="0" applyFont="1" applyBorder="1" applyAlignment="1">
      <alignment horizontal="left" wrapText="1"/>
    </xf>
    <xf numFmtId="0" fontId="5" fillId="0" borderId="52" xfId="0" applyFont="1" applyBorder="1" applyAlignment="1">
      <alignment horizontal="left" wrapText="1"/>
    </xf>
    <xf numFmtId="0" fontId="5" fillId="0" borderId="63" xfId="0" applyFont="1" applyBorder="1" applyAlignment="1">
      <alignment horizontal="center" wrapText="1"/>
    </xf>
    <xf numFmtId="0" fontId="5" fillId="0" borderId="40" xfId="0" applyFont="1" applyBorder="1" applyAlignment="1">
      <alignment horizontal="center" wrapText="1"/>
    </xf>
    <xf numFmtId="0" fontId="6" fillId="2" borderId="9"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32" xfId="0" applyFont="1" applyBorder="1" applyAlignment="1">
      <alignment horizontal="center" wrapText="1"/>
    </xf>
    <xf numFmtId="0" fontId="5" fillId="0" borderId="32" xfId="0" applyFont="1" applyBorder="1" applyAlignment="1">
      <alignment horizontal="left" vertical="top" wrapText="1"/>
    </xf>
    <xf numFmtId="0" fontId="20" fillId="0" borderId="36"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64" xfId="1" applyFont="1" applyBorder="1" applyAlignment="1">
      <alignment horizontal="center" vertical="center" wrapText="1"/>
    </xf>
    <xf numFmtId="164" fontId="20" fillId="0" borderId="55" xfId="1" applyFont="1" applyBorder="1" applyAlignment="1">
      <alignment horizontal="center" vertical="center" wrapText="1"/>
    </xf>
    <xf numFmtId="164" fontId="20" fillId="0" borderId="60" xfId="1" applyFont="1" applyBorder="1" applyAlignment="1">
      <alignment horizontal="center" vertical="center" wrapText="1"/>
    </xf>
    <xf numFmtId="164" fontId="20" fillId="0" borderId="22" xfId="1" applyFont="1" applyBorder="1" applyAlignment="1">
      <alignment horizontal="center" vertical="center" wrapText="1"/>
    </xf>
    <xf numFmtId="164" fontId="20" fillId="0" borderId="27" xfId="1" applyFont="1" applyBorder="1" applyAlignment="1">
      <alignment horizontal="center" vertical="center" wrapText="1"/>
    </xf>
    <xf numFmtId="164" fontId="20" fillId="0" borderId="23" xfId="1" applyFont="1" applyBorder="1" applyAlignment="1">
      <alignment horizontal="center" vertical="center" wrapText="1"/>
    </xf>
    <xf numFmtId="164" fontId="20" fillId="0" borderId="37" xfId="1" applyFont="1" applyBorder="1" applyAlignment="1">
      <alignment horizontal="center" vertical="center" wrapText="1"/>
    </xf>
    <xf numFmtId="164" fontId="20" fillId="0" borderId="7" xfId="1" applyFont="1" applyBorder="1" applyAlignment="1">
      <alignment horizontal="center" vertical="center" wrapText="1"/>
    </xf>
    <xf numFmtId="0" fontId="20" fillId="0" borderId="2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5" fillId="0" borderId="19" xfId="0" applyFont="1" applyBorder="1" applyAlignment="1">
      <alignment horizontal="center" wrapText="1"/>
    </xf>
    <xf numFmtId="0" fontId="5" fillId="0" borderId="30" xfId="0" applyFont="1" applyBorder="1" applyAlignment="1">
      <alignment horizontal="center" wrapText="1"/>
    </xf>
    <xf numFmtId="0" fontId="5" fillId="0" borderId="24" xfId="0" applyFont="1" applyBorder="1" applyAlignment="1">
      <alignment horizontal="center" wrapText="1"/>
    </xf>
    <xf numFmtId="0" fontId="10" fillId="0" borderId="66" xfId="0" applyFont="1" applyBorder="1" applyAlignment="1">
      <alignment horizontal="center" wrapText="1"/>
    </xf>
    <xf numFmtId="0" fontId="10" fillId="0" borderId="1" xfId="0" applyFont="1" applyBorder="1" applyAlignment="1">
      <alignment horizontal="center" wrapText="1"/>
    </xf>
    <xf numFmtId="0" fontId="10" fillId="0" borderId="69" xfId="0" applyFont="1" applyBorder="1" applyAlignment="1">
      <alignment horizont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0" fontId="6" fillId="0" borderId="32"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9" xfId="0" applyFont="1" applyBorder="1" applyAlignment="1">
      <alignment horizontal="center" wrapText="1"/>
    </xf>
    <xf numFmtId="0" fontId="10" fillId="0" borderId="31" xfId="0" applyFont="1" applyBorder="1" applyAlignment="1">
      <alignment horizontal="center" wrapText="1"/>
    </xf>
    <xf numFmtId="0" fontId="10" fillId="0" borderId="0" xfId="0" applyFont="1" applyAlignment="1">
      <alignment horizontal="center" wrapText="1"/>
    </xf>
    <xf numFmtId="0" fontId="10" fillId="0" borderId="32" xfId="0" applyFont="1" applyBorder="1" applyAlignment="1">
      <alignment horizontal="center" wrapText="1"/>
    </xf>
    <xf numFmtId="0" fontId="5" fillId="0" borderId="9" xfId="0" applyFont="1" applyBorder="1" applyAlignment="1">
      <alignment horizontal="left" wrapText="1"/>
    </xf>
    <xf numFmtId="49" fontId="5" fillId="0" borderId="8" xfId="0" applyNumberFormat="1" applyFont="1" applyBorder="1" applyAlignment="1">
      <alignment horizontal="left" wrapText="1"/>
    </xf>
    <xf numFmtId="49" fontId="5" fillId="0" borderId="14" xfId="0" applyNumberFormat="1" applyFont="1" applyBorder="1" applyAlignment="1">
      <alignment horizontal="left"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5" fillId="0" borderId="12" xfId="1" applyNumberFormat="1" applyFont="1" applyFill="1" applyBorder="1" applyAlignment="1">
      <alignment horizontal="left" vertical="center" wrapText="1"/>
    </xf>
    <xf numFmtId="0" fontId="6" fillId="0" borderId="14" xfId="0" applyFont="1" applyBorder="1" applyAlignment="1">
      <alignment horizontal="left" wrapText="1"/>
    </xf>
    <xf numFmtId="49" fontId="5" fillId="0" borderId="9" xfId="0" applyNumberFormat="1" applyFont="1" applyBorder="1" applyAlignment="1">
      <alignment horizontal="left" wrapText="1"/>
    </xf>
    <xf numFmtId="49" fontId="5" fillId="0" borderId="8" xfId="0" applyNumberFormat="1" applyFont="1" applyBorder="1" applyAlignment="1">
      <alignment horizontal="right" wrapText="1"/>
    </xf>
    <xf numFmtId="49" fontId="5" fillId="0" borderId="14" xfId="0" applyNumberFormat="1" applyFont="1" applyBorder="1" applyAlignment="1">
      <alignment horizontal="right" wrapText="1"/>
    </xf>
    <xf numFmtId="49" fontId="5" fillId="0" borderId="8" xfId="2" applyNumberFormat="1" applyFont="1" applyBorder="1" applyAlignment="1">
      <alignment horizontal="left" wrapText="1"/>
    </xf>
    <xf numFmtId="49" fontId="5" fillId="0" borderId="9" xfId="2" applyNumberFormat="1" applyFont="1" applyBorder="1" applyAlignment="1">
      <alignment horizontal="left" wrapText="1"/>
    </xf>
    <xf numFmtId="49" fontId="5" fillId="0" borderId="14" xfId="2" applyNumberFormat="1" applyFont="1" applyBorder="1" applyAlignment="1">
      <alignment horizontal="left" wrapText="1"/>
    </xf>
    <xf numFmtId="0" fontId="26" fillId="0" borderId="9" xfId="0" applyFont="1" applyBorder="1" applyAlignment="1">
      <alignment horizontal="center" wrapText="1"/>
    </xf>
    <xf numFmtId="49" fontId="5" fillId="0" borderId="24" xfId="0" applyNumberFormat="1" applyFont="1" applyBorder="1" applyAlignment="1">
      <alignment horizontal="center" wrapText="1"/>
    </xf>
    <xf numFmtId="49" fontId="5" fillId="0" borderId="19" xfId="0" applyNumberFormat="1" applyFont="1" applyBorder="1" applyAlignment="1">
      <alignment horizontal="center" wrapText="1"/>
    </xf>
    <xf numFmtId="0" fontId="16" fillId="0" borderId="62" xfId="0" applyFont="1" applyBorder="1" applyAlignment="1">
      <alignment horizontal="center" vertical="center" wrapText="1"/>
    </xf>
    <xf numFmtId="0" fontId="6" fillId="2" borderId="27" xfId="0" applyFont="1" applyFill="1" applyBorder="1" applyAlignment="1">
      <alignment horizontal="left" vertical="center" wrapText="1"/>
    </xf>
    <xf numFmtId="49" fontId="5" fillId="0" borderId="12" xfId="0" applyNumberFormat="1" applyFont="1" applyBorder="1" applyAlignment="1">
      <alignment horizontal="left" wrapText="1"/>
    </xf>
    <xf numFmtId="49" fontId="5" fillId="0" borderId="12" xfId="2" applyNumberFormat="1" applyFont="1" applyBorder="1" applyAlignment="1">
      <alignment horizontal="left"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49" fontId="5" fillId="0" borderId="22" xfId="0" applyNumberFormat="1" applyFont="1" applyBorder="1" applyAlignment="1">
      <alignment horizontal="left" wrapText="1"/>
    </xf>
    <xf numFmtId="49" fontId="5" fillId="0" borderId="23" xfId="0" applyNumberFormat="1" applyFont="1" applyBorder="1" applyAlignment="1">
      <alignment horizontal="left" wrapText="1"/>
    </xf>
    <xf numFmtId="49" fontId="5" fillId="0" borderId="22" xfId="2" applyNumberFormat="1" applyFont="1" applyBorder="1" applyAlignment="1">
      <alignment horizontal="left" wrapText="1"/>
    </xf>
    <xf numFmtId="49" fontId="5" fillId="0" borderId="23" xfId="2" applyNumberFormat="1" applyFont="1" applyBorder="1" applyAlignment="1">
      <alignment horizontal="left" wrapText="1"/>
    </xf>
    <xf numFmtId="49" fontId="5" fillId="0" borderId="20" xfId="0" applyNumberFormat="1" applyFont="1" applyBorder="1" applyAlignment="1">
      <alignment horizontal="center"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0" fontId="8" fillId="0" borderId="0" xfId="0" applyFont="1" applyAlignment="1">
      <alignment horizontal="left" wrapText="1"/>
    </xf>
    <xf numFmtId="0" fontId="16" fillId="0" borderId="71" xfId="0" applyFont="1" applyBorder="1" applyAlignment="1">
      <alignment horizontal="center" vertical="center" wrapText="1"/>
    </xf>
    <xf numFmtId="0" fontId="16" fillId="0" borderId="44" xfId="0" applyFont="1" applyBorder="1" applyAlignment="1">
      <alignment horizontal="center" vertical="center" wrapText="1"/>
    </xf>
    <xf numFmtId="49" fontId="6" fillId="0" borderId="8" xfId="2" applyNumberFormat="1" applyFont="1" applyBorder="1" applyAlignment="1">
      <alignment wrapText="1"/>
    </xf>
    <xf numFmtId="49" fontId="6" fillId="0" borderId="14" xfId="2" applyNumberFormat="1" applyFont="1" applyBorder="1" applyAlignment="1">
      <alignment wrapText="1"/>
    </xf>
    <xf numFmtId="0" fontId="6" fillId="2" borderId="3" xfId="0" applyFont="1" applyFill="1" applyBorder="1" applyAlignment="1">
      <alignment horizontal="center" vertical="center" wrapText="1"/>
    </xf>
    <xf numFmtId="0" fontId="8" fillId="0" borderId="1" xfId="0" applyFont="1" applyBorder="1" applyAlignment="1">
      <alignment horizontal="left"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36" fillId="0" borderId="0" xfId="1" applyFont="1" applyBorder="1" applyAlignment="1">
      <alignment horizontal="center" vertical="center"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49" fontId="6" fillId="0" borderId="8" xfId="2" applyNumberFormat="1" applyFont="1" applyBorder="1" applyAlignment="1">
      <alignment horizontal="left" wrapText="1"/>
    </xf>
    <xf numFmtId="49" fontId="6" fillId="0" borderId="14" xfId="2" applyNumberFormat="1" applyFont="1" applyBorder="1" applyAlignment="1">
      <alignment horizontal="left" wrapText="1"/>
    </xf>
    <xf numFmtId="0" fontId="5" fillId="0" borderId="8" xfId="1" applyNumberFormat="1" applyFont="1" applyFill="1" applyBorder="1" applyAlignment="1">
      <alignment horizontal="left" vertical="center" wrapText="1"/>
    </xf>
    <xf numFmtId="0" fontId="5" fillId="0" borderId="32" xfId="0" applyFont="1" applyBorder="1" applyAlignment="1">
      <alignment horizontal="left" wrapText="1"/>
    </xf>
    <xf numFmtId="0" fontId="15" fillId="0" borderId="12" xfId="3" applyNumberFormat="1" applyFont="1" applyBorder="1" applyAlignment="1">
      <alignment horizontal="left" vertical="center" wrapText="1"/>
    </xf>
    <xf numFmtId="0" fontId="5" fillId="0" borderId="1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5" fillId="0" borderId="10" xfId="0" applyFont="1" applyBorder="1" applyAlignment="1">
      <alignment horizontal="left" wrapText="1"/>
    </xf>
    <xf numFmtId="0" fontId="5" fillId="0" borderId="27" xfId="0" applyFont="1" applyBorder="1" applyAlignment="1">
      <alignment horizontal="left" wrapText="1"/>
    </xf>
    <xf numFmtId="0" fontId="5" fillId="0" borderId="28" xfId="0" applyFont="1" applyBorder="1" applyAlignment="1">
      <alignment horizontal="left" wrapText="1"/>
    </xf>
    <xf numFmtId="164" fontId="5" fillId="0" borderId="27" xfId="0" applyNumberFormat="1" applyFont="1" applyBorder="1" applyAlignment="1">
      <alignment horizontal="center" wrapText="1"/>
    </xf>
    <xf numFmtId="0" fontId="5" fillId="0" borderId="28" xfId="0" applyFont="1" applyBorder="1" applyAlignment="1">
      <alignment horizontal="center"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49" fontId="5" fillId="0" borderId="62" xfId="0" applyNumberFormat="1" applyFont="1" applyBorder="1" applyAlignment="1">
      <alignment horizontal="center" wrapText="1"/>
    </xf>
    <xf numFmtId="164" fontId="6" fillId="0" borderId="61" xfId="1" applyFont="1" applyBorder="1" applyAlignment="1">
      <alignment horizontal="left" vertical="center" wrapText="1"/>
    </xf>
    <xf numFmtId="164" fontId="6" fillId="0" borderId="51" xfId="1" applyFont="1" applyBorder="1" applyAlignment="1">
      <alignment horizontal="left" vertical="center" wrapText="1"/>
    </xf>
    <xf numFmtId="164" fontId="6" fillId="0" borderId="70" xfId="1" applyFont="1" applyBorder="1" applyAlignment="1">
      <alignment horizontal="left" vertical="center" wrapText="1"/>
    </xf>
    <xf numFmtId="164" fontId="26" fillId="0" borderId="8" xfId="1" applyFont="1" applyBorder="1" applyAlignment="1">
      <alignment horizontal="center" vertical="center" wrapText="1"/>
    </xf>
    <xf numFmtId="164" fontId="26" fillId="0" borderId="9" xfId="1" applyFont="1" applyBorder="1" applyAlignment="1">
      <alignment horizontal="center" vertic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5" fillId="0" borderId="56" xfId="0" applyFont="1" applyBorder="1" applyAlignment="1">
      <alignment horizontal="center" wrapText="1"/>
    </xf>
    <xf numFmtId="0" fontId="14" fillId="0" borderId="12" xfId="3" quotePrefix="1" applyNumberFormat="1" applyBorder="1" applyAlignment="1">
      <alignment horizontal="left" vertical="center" wrapText="1"/>
    </xf>
    <xf numFmtId="0" fontId="5" fillId="5" borderId="12" xfId="0" applyFont="1" applyFill="1" applyBorder="1" applyAlignment="1">
      <alignment horizontal="left" wrapText="1"/>
    </xf>
    <xf numFmtId="0" fontId="5" fillId="5" borderId="8" xfId="0" applyFont="1" applyFill="1" applyBorder="1" applyAlignment="1">
      <alignment horizontal="left" wrapText="1"/>
    </xf>
    <xf numFmtId="49" fontId="5" fillId="0" borderId="15" xfId="0" applyNumberFormat="1" applyFont="1" applyBorder="1" applyAlignment="1">
      <alignment horizontal="left" wrapText="1"/>
    </xf>
    <xf numFmtId="49" fontId="5" fillId="0" borderId="16" xfId="0" applyNumberFormat="1" applyFont="1" applyBorder="1" applyAlignment="1">
      <alignment horizontal="left" wrapText="1"/>
    </xf>
    <xf numFmtId="49" fontId="5" fillId="0" borderId="15" xfId="2" applyNumberFormat="1" applyFont="1" applyBorder="1" applyAlignment="1">
      <alignment wrapText="1"/>
    </xf>
    <xf numFmtId="49" fontId="5" fillId="0" borderId="16" xfId="2" applyNumberFormat="1" applyFont="1" applyBorder="1" applyAlignment="1">
      <alignment wrapText="1"/>
    </xf>
    <xf numFmtId="49" fontId="5" fillId="0" borderId="22" xfId="2" applyNumberFormat="1" applyFont="1" applyBorder="1" applyAlignment="1">
      <alignment wrapText="1"/>
    </xf>
    <xf numFmtId="49" fontId="5" fillId="0" borderId="23" xfId="2" applyNumberFormat="1" applyFont="1" applyBorder="1" applyAlignment="1">
      <alignment wrapText="1"/>
    </xf>
    <xf numFmtId="0" fontId="5" fillId="2" borderId="39" xfId="0" applyFont="1" applyFill="1" applyBorder="1" applyAlignment="1">
      <alignment horizontal="left" vertical="top" wrapText="1"/>
    </xf>
    <xf numFmtId="0" fontId="6" fillId="0" borderId="61" xfId="1" applyNumberFormat="1" applyFont="1" applyBorder="1" applyAlignment="1">
      <alignment horizontal="left" wrapText="1"/>
    </xf>
    <xf numFmtId="0" fontId="6" fillId="0" borderId="70" xfId="1" applyNumberFormat="1" applyFont="1" applyBorder="1" applyAlignment="1">
      <alignment horizontal="left" wrapText="1"/>
    </xf>
    <xf numFmtId="0" fontId="5" fillId="0" borderId="22" xfId="1" applyNumberFormat="1" applyFont="1" applyBorder="1" applyAlignment="1">
      <alignment wrapText="1"/>
    </xf>
    <xf numFmtId="0" fontId="5" fillId="0" borderId="27" xfId="1" applyNumberFormat="1" applyFont="1" applyBorder="1" applyAlignment="1">
      <alignment wrapText="1"/>
    </xf>
    <xf numFmtId="0" fontId="5" fillId="0" borderId="8" xfId="1" applyNumberFormat="1" applyFont="1" applyBorder="1" applyAlignment="1">
      <alignment wrapText="1"/>
    </xf>
    <xf numFmtId="0" fontId="5" fillId="0" borderId="14" xfId="1" applyNumberFormat="1" applyFont="1" applyBorder="1" applyAlignment="1">
      <alignment wrapText="1"/>
    </xf>
    <xf numFmtId="0" fontId="6" fillId="0" borderId="51" xfId="1" applyNumberFormat="1" applyFont="1" applyBorder="1" applyAlignment="1">
      <alignment horizontal="left" wrapText="1"/>
    </xf>
    <xf numFmtId="0" fontId="5" fillId="0" borderId="9" xfId="1" applyNumberFormat="1" applyFont="1" applyBorder="1" applyAlignment="1">
      <alignment wrapText="1"/>
    </xf>
    <xf numFmtId="0" fontId="29" fillId="4" borderId="27" xfId="5" applyFont="1" applyFill="1" applyBorder="1" applyAlignment="1">
      <alignment horizontal="left"/>
    </xf>
    <xf numFmtId="0" fontId="29" fillId="4" borderId="0" xfId="5" applyFont="1" applyFill="1" applyAlignment="1">
      <alignment horizontal="left"/>
    </xf>
    <xf numFmtId="49" fontId="37" fillId="4" borderId="0" xfId="5" applyNumberFormat="1" applyFont="1" applyFill="1" applyAlignment="1">
      <alignment horizontal="center"/>
    </xf>
    <xf numFmtId="49" fontId="29" fillId="4" borderId="0" xfId="5" applyNumberFormat="1" applyFont="1" applyFill="1" applyAlignment="1">
      <alignment horizontal="left" vertical="top" wrapText="1"/>
    </xf>
    <xf numFmtId="0" fontId="29" fillId="0" borderId="0" xfId="5" applyFont="1" applyAlignment="1">
      <alignment horizontal="left" vertical="top" wrapText="1"/>
    </xf>
    <xf numFmtId="0" fontId="29" fillId="4" borderId="0" xfId="5" applyFont="1" applyFill="1" applyAlignment="1">
      <alignment horizontal="left" vertical="top" wrapText="1"/>
    </xf>
    <xf numFmtId="49" fontId="29" fillId="0" borderId="0" xfId="5" applyNumberFormat="1" applyFont="1" applyAlignment="1">
      <alignment horizontal="left" vertical="top" wrapText="1"/>
    </xf>
    <xf numFmtId="49" fontId="29" fillId="4" borderId="0" xfId="0" applyNumberFormat="1" applyFont="1" applyFill="1" applyAlignment="1">
      <alignment horizontal="left" wrapText="1"/>
    </xf>
    <xf numFmtId="0" fontId="29" fillId="4" borderId="0" xfId="5" applyFont="1" applyFill="1" applyAlignment="1">
      <alignment horizontal="left" wrapText="1"/>
    </xf>
    <xf numFmtId="0" fontId="5" fillId="4" borderId="0" xfId="5" applyFont="1" applyFill="1" applyAlignment="1">
      <alignment horizontal="left"/>
    </xf>
    <xf numFmtId="49" fontId="29" fillId="4" borderId="0" xfId="8" applyNumberFormat="1" applyFont="1" applyFill="1" applyAlignment="1">
      <alignment horizontal="left" wrapText="1"/>
    </xf>
    <xf numFmtId="0" fontId="29" fillId="4" borderId="27" xfId="8" applyFont="1" applyFill="1" applyBorder="1" applyAlignment="1">
      <alignment horizontal="left" wrapText="1"/>
    </xf>
    <xf numFmtId="0" fontId="38" fillId="4" borderId="0" xfId="5" applyFont="1" applyFill="1" applyAlignment="1">
      <alignment horizontal="left" vertical="top"/>
    </xf>
    <xf numFmtId="0" fontId="38" fillId="4" borderId="27" xfId="5" applyFont="1" applyFill="1" applyBorder="1" applyAlignment="1">
      <alignment horizontal="left" vertical="top"/>
    </xf>
    <xf numFmtId="49" fontId="38" fillId="4" borderId="0" xfId="5" applyNumberFormat="1" applyFont="1" applyFill="1" applyAlignment="1">
      <alignment horizontal="center"/>
    </xf>
    <xf numFmtId="0" fontId="29" fillId="4" borderId="12" xfId="5" applyFont="1" applyFill="1" applyBorder="1" applyAlignment="1">
      <alignment horizontal="left" wrapText="1"/>
    </xf>
    <xf numFmtId="49" fontId="29" fillId="4" borderId="0" xfId="5" applyNumberFormat="1" applyFont="1" applyFill="1" applyAlignment="1">
      <alignment horizontal="left" wrapText="1"/>
    </xf>
    <xf numFmtId="0" fontId="42" fillId="4" borderId="0" xfId="5" applyFont="1" applyFill="1" applyAlignment="1">
      <alignment horizontal="left" vertical="top"/>
    </xf>
    <xf numFmtId="49" fontId="38" fillId="4" borderId="12" xfId="5" applyNumberFormat="1" applyFont="1" applyFill="1" applyBorder="1" applyAlignment="1">
      <alignment horizontal="left" wrapText="1"/>
    </xf>
    <xf numFmtId="49" fontId="38" fillId="4" borderId="8" xfId="5" applyNumberFormat="1" applyFont="1" applyFill="1" applyBorder="1" applyAlignment="1">
      <alignment horizontal="left" wrapText="1"/>
    </xf>
    <xf numFmtId="49" fontId="38" fillId="4" borderId="9" xfId="5" applyNumberFormat="1" applyFont="1" applyFill="1" applyBorder="1" applyAlignment="1">
      <alignment horizontal="left" wrapText="1"/>
    </xf>
    <xf numFmtId="49" fontId="38" fillId="4" borderId="14" xfId="5" applyNumberFormat="1" applyFont="1" applyFill="1" applyBorder="1" applyAlignment="1">
      <alignment horizontal="left" wrapText="1"/>
    </xf>
    <xf numFmtId="49" fontId="38" fillId="4" borderId="12" xfId="5" applyNumberFormat="1" applyFont="1" applyFill="1" applyBorder="1" applyAlignment="1">
      <alignment horizontal="left"/>
    </xf>
    <xf numFmtId="0" fontId="29" fillId="4" borderId="0" xfId="5" applyFont="1" applyFill="1" applyAlignment="1">
      <alignment horizontal="left" vertical="top"/>
    </xf>
    <xf numFmtId="22" fontId="29" fillId="4" borderId="27" xfId="5" applyNumberFormat="1" applyFont="1" applyFill="1" applyBorder="1" applyAlignment="1">
      <alignment horizontal="center"/>
    </xf>
    <xf numFmtId="0" fontId="29" fillId="4" borderId="27" xfId="5" applyFont="1" applyFill="1" applyBorder="1" applyAlignment="1">
      <alignment horizontal="center"/>
    </xf>
    <xf numFmtId="49" fontId="29" fillId="4" borderId="0" xfId="5" applyNumberFormat="1" applyFont="1" applyFill="1" applyAlignment="1">
      <alignment horizontal="left"/>
    </xf>
    <xf numFmtId="49" fontId="29" fillId="4" borderId="0" xfId="5" quotePrefix="1" applyNumberFormat="1" applyFont="1" applyFill="1" applyAlignment="1">
      <alignment horizontal="left"/>
    </xf>
    <xf numFmtId="0" fontId="29" fillId="4" borderId="27" xfId="5" applyFont="1" applyFill="1" applyBorder="1" applyAlignment="1">
      <alignment horizontal="left" wrapText="1"/>
    </xf>
    <xf numFmtId="49" fontId="29" fillId="4" borderId="0" xfId="5" applyNumberFormat="1" applyFont="1" applyFill="1" applyAlignment="1">
      <alignment horizontal="center" wrapText="1"/>
    </xf>
    <xf numFmtId="49" fontId="29" fillId="4" borderId="0" xfId="5" applyNumberFormat="1" applyFont="1" applyFill="1" applyAlignment="1">
      <alignment horizontal="left" vertical="top"/>
    </xf>
    <xf numFmtId="49" fontId="37" fillId="4" borderId="0" xfId="8" applyNumberFormat="1" applyFont="1" applyFill="1" applyAlignment="1">
      <alignment horizontal="center"/>
    </xf>
    <xf numFmtId="49" fontId="29" fillId="4" borderId="0" xfId="8" quotePrefix="1" applyNumberFormat="1" applyFont="1" applyFill="1" applyAlignment="1">
      <alignment horizontal="left"/>
    </xf>
    <xf numFmtId="49" fontId="38" fillId="4" borderId="45" xfId="8" applyNumberFormat="1" applyFont="1" applyFill="1" applyBorder="1" applyAlignment="1">
      <alignment horizontal="left" vertical="center"/>
    </xf>
    <xf numFmtId="49" fontId="38" fillId="4" borderId="45" xfId="8" applyNumberFormat="1" applyFont="1" applyFill="1" applyBorder="1" applyAlignment="1">
      <alignment horizontal="left" vertical="center" wrapText="1"/>
    </xf>
    <xf numFmtId="0" fontId="29" fillId="4" borderId="12" xfId="8" applyFont="1" applyFill="1" applyBorder="1" applyAlignment="1">
      <alignment horizontal="left" wrapText="1"/>
    </xf>
    <xf numFmtId="0" fontId="29" fillId="4" borderId="9" xfId="8" applyFont="1" applyFill="1" applyBorder="1" applyAlignment="1">
      <alignment horizontal="left" wrapText="1"/>
    </xf>
    <xf numFmtId="49" fontId="29" fillId="4" borderId="0" xfId="8" applyNumberFormat="1" applyFont="1" applyFill="1" applyAlignment="1">
      <alignment horizontal="left"/>
    </xf>
    <xf numFmtId="49" fontId="29" fillId="4" borderId="0" xfId="8" applyNumberFormat="1" applyFont="1" applyFill="1" applyAlignment="1">
      <alignment horizontal="center" wrapText="1"/>
    </xf>
    <xf numFmtId="0" fontId="29" fillId="4" borderId="0" xfId="8" applyFont="1" applyFill="1" applyAlignment="1">
      <alignment horizontal="left" vertical="top" wrapText="1"/>
    </xf>
    <xf numFmtId="0" fontId="42" fillId="4" borderId="0" xfId="8" applyFont="1" applyFill="1" applyAlignment="1">
      <alignment horizontal="left" vertical="top" wrapText="1"/>
    </xf>
    <xf numFmtId="0" fontId="42" fillId="4" borderId="0" xfId="8" applyFont="1" applyFill="1" applyAlignment="1">
      <alignment horizontal="left" vertical="top"/>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38" fillId="4" borderId="0" xfId="8" applyNumberFormat="1" applyFont="1" applyFill="1" applyAlignment="1">
      <alignment horizontal="left" vertical="top"/>
    </xf>
    <xf numFmtId="0" fontId="29" fillId="4" borderId="0" xfId="8" applyFont="1" applyFill="1" applyAlignment="1">
      <alignment horizontal="left" vertical="top"/>
    </xf>
    <xf numFmtId="49" fontId="29" fillId="4" borderId="27" xfId="8" applyNumberFormat="1" applyFont="1" applyFill="1" applyBorder="1" applyAlignment="1">
      <alignment horizontal="left" vertical="top"/>
    </xf>
    <xf numFmtId="49" fontId="29" fillId="4" borderId="9" xfId="8" applyNumberFormat="1" applyFont="1" applyFill="1" applyBorder="1" applyAlignment="1">
      <alignment horizontal="left" vertical="top"/>
    </xf>
    <xf numFmtId="0" fontId="29" fillId="4" borderId="27" xfId="8" applyFont="1" applyFill="1" applyBorder="1" applyAlignment="1">
      <alignment horizontal="left"/>
    </xf>
    <xf numFmtId="0" fontId="29" fillId="4" borderId="9" xfId="8" applyFont="1" applyFill="1" applyBorder="1" applyAlignment="1">
      <alignment horizontal="left"/>
    </xf>
    <xf numFmtId="0" fontId="29" fillId="4" borderId="9" xfId="8" applyFont="1" applyFill="1" applyBorder="1" applyAlignment="1">
      <alignment horizontal="left" vertical="top" wrapText="1"/>
    </xf>
    <xf numFmtId="0" fontId="29" fillId="4" borderId="27" xfId="8" applyFont="1" applyFill="1" applyBorder="1" applyAlignment="1">
      <alignment horizontal="left" vertical="top" wrapText="1"/>
    </xf>
    <xf numFmtId="0" fontId="29" fillId="4" borderId="39" xfId="8" applyFont="1" applyFill="1" applyBorder="1" applyAlignment="1">
      <alignment horizontal="left"/>
    </xf>
    <xf numFmtId="0" fontId="29" fillId="0" borderId="9" xfId="8" applyFont="1" applyBorder="1" applyAlignment="1">
      <alignment horizontal="left"/>
    </xf>
    <xf numFmtId="0" fontId="29" fillId="4" borderId="0" xfId="8" applyFont="1" applyFill="1" applyAlignment="1">
      <alignment horizontal="left"/>
    </xf>
    <xf numFmtId="0" fontId="29" fillId="4" borderId="27" xfId="8" applyFont="1" applyFill="1" applyBorder="1" applyAlignment="1">
      <alignment horizontal="center"/>
    </xf>
    <xf numFmtId="0" fontId="29" fillId="4" borderId="0" xfId="8" applyFont="1" applyFill="1" applyAlignment="1">
      <alignment horizontal="center"/>
    </xf>
    <xf numFmtId="0" fontId="38" fillId="4" borderId="0" xfId="8" applyFont="1" applyFill="1" applyAlignment="1">
      <alignment horizontal="left"/>
    </xf>
    <xf numFmtId="0" fontId="29" fillId="4" borderId="0" xfId="8" applyFont="1" applyFill="1" applyAlignment="1">
      <alignment horizontal="left" wrapText="1"/>
    </xf>
  </cellXfs>
  <cellStyles count="9">
    <cellStyle name="Currency" xfId="1" builtinId="4"/>
    <cellStyle name="Currency 2" xfId="7" xr:uid="{00000000-0005-0000-0000-000001000000}"/>
    <cellStyle name="Hyperlink" xfId="3" builtinId="8"/>
    <cellStyle name="Normal" xfId="0" builtinId="0"/>
    <cellStyle name="Normal 2" xfId="4" xr:uid="{00000000-0005-0000-0000-000004000000}"/>
    <cellStyle name="Normal 3" xfId="5" xr:uid="{00000000-0005-0000-0000-000005000000}"/>
    <cellStyle name="Normal 3 2" xfId="8" xr:uid="{00000000-0005-0000-0000-000006000000}"/>
    <cellStyle name="Normal 4" xfId="6" xr:uid="{00000000-0005-0000-0000-000007000000}"/>
    <cellStyle name="Percent" xfId="2" builtinId="5"/>
  </cellStyles>
  <dxfs count="1">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3.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4.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5.emf"/></Relationships>
</file>

<file path=xl/drawings/_rels/drawing5.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5.emf"/></Relationships>
</file>

<file path=xl/drawings/_rels/drawing6.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5.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7.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17.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editAs="oneCell">
    <xdr:from>
      <xdr:col>2</xdr:col>
      <xdr:colOff>69524</xdr:colOff>
      <xdr:row>2</xdr:row>
      <xdr:rowOff>0</xdr:rowOff>
    </xdr:from>
    <xdr:to>
      <xdr:col>2</xdr:col>
      <xdr:colOff>2676230</xdr:colOff>
      <xdr:row>2</xdr:row>
      <xdr:rowOff>1400177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2391444</xdr:colOff>
      <xdr:row>8</xdr:row>
      <xdr:rowOff>1322293</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2493355</xdr:colOff>
      <xdr:row>9</xdr:row>
      <xdr:rowOff>1466851</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2598069</xdr:colOff>
      <xdr:row>10</xdr:row>
      <xdr:rowOff>1104902</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350188</xdr:colOff>
      <xdr:row>15</xdr:row>
      <xdr:rowOff>265822</xdr:rowOff>
    </xdr:from>
    <xdr:to>
      <xdr:col>2</xdr:col>
      <xdr:colOff>2402445</xdr:colOff>
      <xdr:row>15</xdr:row>
      <xdr:rowOff>1348470</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45055"/>
        <a:stretch/>
      </xdr:blipFill>
      <xdr:spPr>
        <a:xfrm>
          <a:off x="7575581" y="24309643"/>
          <a:ext cx="2052257" cy="1082648"/>
        </a:xfrm>
        <a:prstGeom prst="rect">
          <a:avLst/>
        </a:prstGeom>
      </xdr:spPr>
    </xdr:pic>
    <xdr:clientData/>
  </xdr:twoCellAnchor>
  <xdr:twoCellAnchor editAs="oneCell">
    <xdr:from>
      <xdr:col>2</xdr:col>
      <xdr:colOff>254081</xdr:colOff>
      <xdr:row>3</xdr:row>
      <xdr:rowOff>1783697</xdr:rowOff>
    </xdr:from>
    <xdr:to>
      <xdr:col>2</xdr:col>
      <xdr:colOff>2491674</xdr:colOff>
      <xdr:row>4</xdr:row>
      <xdr:rowOff>1362077</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2067986</xdr:colOff>
      <xdr:row>11</xdr:row>
      <xdr:rowOff>1505644</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2</xdr:col>
      <xdr:colOff>460529</xdr:colOff>
      <xdr:row>11</xdr:row>
      <xdr:rowOff>1812553</xdr:rowOff>
    </xdr:from>
    <xdr:to>
      <xdr:col>2</xdr:col>
      <xdr:colOff>2034368</xdr:colOff>
      <xdr:row>12</xdr:row>
      <xdr:rowOff>1539262</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7688323" y="20425524"/>
          <a:ext cx="1573839" cy="1553267"/>
        </a:xfrm>
        <a:prstGeom prst="rect">
          <a:avLst/>
        </a:prstGeom>
      </xdr:spPr>
    </xdr:pic>
    <xdr:clientData/>
  </xdr:twoCellAnchor>
  <xdr:twoCellAnchor editAs="oneCell">
    <xdr:from>
      <xdr:col>14</xdr:col>
      <xdr:colOff>1809749</xdr:colOff>
      <xdr:row>1</xdr:row>
      <xdr:rowOff>95250</xdr:rowOff>
    </xdr:from>
    <xdr:to>
      <xdr:col>16</xdr:col>
      <xdr:colOff>73651</xdr:colOff>
      <xdr:row>1</xdr:row>
      <xdr:rowOff>1655522</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33647062" y="428625"/>
          <a:ext cx="1573839" cy="1560272"/>
        </a:xfrm>
        <a:prstGeom prst="rect">
          <a:avLst/>
        </a:prstGeom>
      </xdr:spPr>
    </xdr:pic>
    <xdr:clientData/>
  </xdr:twoCellAnchor>
  <xdr:twoCellAnchor editAs="oneCell">
    <xdr:from>
      <xdr:col>2</xdr:col>
      <xdr:colOff>789211</xdr:colOff>
      <xdr:row>13</xdr:row>
      <xdr:rowOff>81643</xdr:rowOff>
    </xdr:from>
    <xdr:to>
      <xdr:col>2</xdr:col>
      <xdr:colOff>1732068</xdr:colOff>
      <xdr:row>13</xdr:row>
      <xdr:rowOff>1367357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1"/>
        <a:stretch>
          <a:fillRect/>
        </a:stretch>
      </xdr:blipFill>
      <xdr:spPr>
        <a:xfrm>
          <a:off x="8014604" y="22302107"/>
          <a:ext cx="942857" cy="1285714"/>
        </a:xfrm>
        <a:prstGeom prst="rect">
          <a:avLst/>
        </a:prstGeom>
      </xdr:spPr>
    </xdr:pic>
    <xdr:clientData/>
  </xdr:twoCellAnchor>
  <xdr:twoCellAnchor editAs="oneCell">
    <xdr:from>
      <xdr:col>2</xdr:col>
      <xdr:colOff>122465</xdr:colOff>
      <xdr:row>14</xdr:row>
      <xdr:rowOff>81643</xdr:rowOff>
    </xdr:from>
    <xdr:to>
      <xdr:col>2</xdr:col>
      <xdr:colOff>2588381</xdr:colOff>
      <xdr:row>14</xdr:row>
      <xdr:rowOff>830994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347858" y="24125464"/>
          <a:ext cx="2465916" cy="749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logo" spid="_x0000_s13315"/>
                </a:ext>
              </a:extLst>
            </xdr:cNvPicPr>
          </xdr:nvPicPr>
          <xdr:blipFill rotWithShape="1">
            <a:blip xmlns:r="http://schemas.openxmlformats.org/officeDocument/2006/relationships" r:embed="rId1"/>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85725</xdr:rowOff>
        </xdr:from>
        <xdr:to>
          <xdr:col>0</xdr:col>
          <xdr:colOff>4267200</xdr:colOff>
          <xdr:row>15</xdr:row>
          <xdr:rowOff>371475</xdr:rowOff>
        </xdr:to>
        <xdr:sp macro="" textlink="">
          <xdr:nvSpPr>
            <xdr:cNvPr id="8268" name="ComboBox1"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id="{00000000-0008-0000-0100-0000F1210000}"/>
                </a:ext>
              </a:extLst>
            </xdr:cNvPr>
            <xdr:cNvPicPr>
              <a:picLocks noChangeAspect="1" noChangeArrowheads="1"/>
              <a:extLst>
                <a:ext uri="{84589F7E-364E-4C9E-8A38-B11213B215E9}">
                  <a14:cameraTool cellRange="logo" spid="_x0000_s13316"/>
                </a:ext>
              </a:extLst>
            </xdr:cNvPicPr>
          </xdr:nvPicPr>
          <xdr:blipFill>
            <a:blip xmlns:r="http://schemas.openxmlformats.org/officeDocument/2006/relationships" r:embed="rId1"/>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1042147</xdr:colOff>
          <xdr:row>0</xdr:row>
          <xdr:rowOff>0</xdr:rowOff>
        </xdr:from>
        <xdr:to>
          <xdr:col>6</xdr:col>
          <xdr:colOff>817333</xdr:colOff>
          <xdr:row>4</xdr:row>
          <xdr:rowOff>236661</xdr:rowOff>
        </xdr:to>
        <xdr:pic>
          <xdr:nvPicPr>
            <xdr:cNvPr id="2" name="Picture 4">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Admin_Logo" spid="_x0000_s13317"/>
                </a:ext>
              </a:extLst>
            </xdr:cNvPicPr>
          </xdr:nvPicPr>
          <xdr:blipFill>
            <a:blip xmlns:r="http://schemas.openxmlformats.org/officeDocument/2006/relationships" r:embed="rId2"/>
            <a:srcRect l="9375" t="9203" r="7813" b="8591"/>
            <a:stretch>
              <a:fillRect/>
            </a:stretch>
          </xdr:blipFill>
          <xdr:spPr bwMode="auto">
            <a:xfrm>
              <a:off x="10724029" y="0"/>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95907</xdr:colOff>
          <xdr:row>0</xdr:row>
          <xdr:rowOff>17080</xdr:rowOff>
        </xdr:from>
        <xdr:to>
          <xdr:col>4</xdr:col>
          <xdr:colOff>431580</xdr:colOff>
          <xdr:row>8</xdr:row>
          <xdr:rowOff>64705</xdr:rowOff>
        </xdr:to>
        <xdr:pic>
          <xdr:nvPicPr>
            <xdr:cNvPr id="2421" name="Picture 2">
              <a:extLst>
                <a:ext uri="{FF2B5EF4-FFF2-40B4-BE49-F238E27FC236}">
                  <a16:creationId xmlns:a16="http://schemas.microsoft.com/office/drawing/2014/main" id="{00000000-0008-0000-0200-000075090000}"/>
                </a:ext>
              </a:extLst>
            </xdr:cNvPr>
            <xdr:cNvPicPr>
              <a:picLocks noChangeAspect="1" noChangeArrowheads="1"/>
              <a:extLst>
                <a:ext uri="{84589F7E-364E-4C9E-8A38-B11213B215E9}">
                  <a14:cameraTool cellRange="logo" spid="_x0000_s2881"/>
                </a:ext>
              </a:extLst>
            </xdr:cNvPicPr>
          </xdr:nvPicPr>
          <xdr:blipFill>
            <a:blip xmlns:r="http://schemas.openxmlformats.org/officeDocument/2006/relationships" r:embed="rId1"/>
            <a:srcRect r="11366" b="13712"/>
            <a:stretch>
              <a:fillRect/>
            </a:stretch>
          </xdr:blipFill>
          <xdr:spPr bwMode="auto">
            <a:xfrm>
              <a:off x="95907" y="1708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45326</xdr:colOff>
          <xdr:row>0</xdr:row>
          <xdr:rowOff>26605</xdr:rowOff>
        </xdr:from>
        <xdr:to>
          <xdr:col>11</xdr:col>
          <xdr:colOff>589236</xdr:colOff>
          <xdr:row>8</xdr:row>
          <xdr:rowOff>3290</xdr:rowOff>
        </xdr:to>
        <xdr:pic>
          <xdr:nvPicPr>
            <xdr:cNvPr id="2422" name="Picture 4">
              <a:extLst>
                <a:ext uri="{FF2B5EF4-FFF2-40B4-BE49-F238E27FC236}">
                  <a16:creationId xmlns:a16="http://schemas.microsoft.com/office/drawing/2014/main" id="{00000000-0008-0000-0200-000076090000}"/>
                </a:ext>
              </a:extLst>
            </xdr:cNvPr>
            <xdr:cNvPicPr>
              <a:picLocks noChangeAspect="1" noChangeArrowheads="1"/>
              <a:extLst>
                <a:ext uri="{84589F7E-364E-4C9E-8A38-B11213B215E9}">
                  <a14:cameraTool cellRange="Admin_Logo" spid="_x0000_s2882"/>
                </a:ext>
              </a:extLst>
            </xdr:cNvPicPr>
          </xdr:nvPicPr>
          <xdr:blipFill>
            <a:blip xmlns:r="http://schemas.openxmlformats.org/officeDocument/2006/relationships" r:embed="rId2"/>
            <a:srcRect l="9375" t="9203" r="7813" b="8591"/>
            <a:stretch>
              <a:fillRect/>
            </a:stretch>
          </xdr:blipFill>
          <xdr:spPr bwMode="auto">
            <a:xfrm>
              <a:off x="5703176" y="2660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17</xdr:row>
          <xdr:rowOff>142875</xdr:rowOff>
        </xdr:from>
        <xdr:to>
          <xdr:col>0</xdr:col>
          <xdr:colOff>266700</xdr:colOff>
          <xdr:row>19</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133350</xdr:rowOff>
        </xdr:from>
        <xdr:to>
          <xdr:col>0</xdr:col>
          <xdr:colOff>266700</xdr:colOff>
          <xdr:row>20</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43</xdr:row>
          <xdr:rowOff>161925</xdr:rowOff>
        </xdr:from>
        <xdr:to>
          <xdr:col>0</xdr:col>
          <xdr:colOff>314325</xdr:colOff>
          <xdr:row>45</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44</xdr:row>
          <xdr:rowOff>152400</xdr:rowOff>
        </xdr:from>
        <xdr:to>
          <xdr:col>0</xdr:col>
          <xdr:colOff>314325</xdr:colOff>
          <xdr:row>46</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0</xdr:row>
          <xdr:rowOff>28575</xdr:rowOff>
        </xdr:from>
        <xdr:to>
          <xdr:col>13</xdr:col>
          <xdr:colOff>201010</xdr:colOff>
          <xdr:row>8</xdr:row>
          <xdr:rowOff>5260</xdr:rowOff>
        </xdr:to>
        <xdr:pic>
          <xdr:nvPicPr>
            <xdr:cNvPr id="9" name="Picture 4">
              <a:extLst>
                <a:ext uri="{FF2B5EF4-FFF2-40B4-BE49-F238E27FC236}">
                  <a16:creationId xmlns:a16="http://schemas.microsoft.com/office/drawing/2014/main" id="{00000000-0008-0000-0300-000009000000}"/>
                </a:ext>
              </a:extLst>
            </xdr:cNvPr>
            <xdr:cNvPicPr>
              <a:picLocks noChangeAspect="1" noChangeArrowheads="1"/>
              <a:extLst>
                <a:ext uri="{84589F7E-364E-4C9E-8A38-B11213B215E9}">
                  <a14:cameraTool cellRange="Admin_Logo" spid="_x0000_s6830"/>
                </a:ext>
              </a:extLst>
            </xdr:cNvPicPr>
          </xdr:nvPicPr>
          <xdr:blipFill>
            <a:blip xmlns:r="http://schemas.openxmlformats.org/officeDocument/2006/relationships" r:embed="rId1"/>
            <a:srcRect l="9375" t="9203" r="7813" b="8591"/>
            <a:stretch>
              <a:fillRect/>
            </a:stretch>
          </xdr:blipFill>
          <xdr:spPr bwMode="auto">
            <a:xfrm>
              <a:off x="6619875" y="2857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4</xdr:col>
          <xdr:colOff>411873</xdr:colOff>
          <xdr:row>8</xdr:row>
          <xdr:rowOff>47625</xdr:rowOff>
        </xdr:to>
        <xdr:pic>
          <xdr:nvPicPr>
            <xdr:cNvPr id="11" name="Picture 2">
              <a:extLst>
                <a:ext uri="{FF2B5EF4-FFF2-40B4-BE49-F238E27FC236}">
                  <a16:creationId xmlns:a16="http://schemas.microsoft.com/office/drawing/2014/main" id="{00000000-0008-0000-0300-00000B000000}"/>
                </a:ext>
              </a:extLst>
            </xdr:cNvPr>
            <xdr:cNvPicPr>
              <a:picLocks noChangeAspect="1" noChangeArrowheads="1"/>
              <a:extLst>
                <a:ext uri="{84589F7E-364E-4C9E-8A38-B11213B215E9}">
                  <a14:cameraTool cellRange="logo" spid="_x0000_s6831"/>
                </a:ext>
              </a:extLst>
            </xdr:cNvPicPr>
          </xdr:nvPicPr>
          <xdr:blipFill>
            <a:blip xmlns:r="http://schemas.openxmlformats.org/officeDocument/2006/relationships" r:embed="rId2"/>
            <a:srcRect r="11366" b="13712"/>
            <a:stretch>
              <a:fillRect/>
            </a:stretch>
          </xdr:blipFill>
          <xdr:spPr bwMode="auto">
            <a:xfrm>
              <a:off x="47625" y="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0</xdr:row>
          <xdr:rowOff>28575</xdr:rowOff>
        </xdr:from>
        <xdr:to>
          <xdr:col>12</xdr:col>
          <xdr:colOff>362935</xdr:colOff>
          <xdr:row>8</xdr:row>
          <xdr:rowOff>5260</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a:extLst>
                <a:ext uri="{84589F7E-364E-4C9E-8A38-B11213B215E9}">
                  <a14:cameraTool cellRange="Admin_Logo" spid="_x0000_s7842"/>
                </a:ext>
              </a:extLst>
            </xdr:cNvPicPr>
          </xdr:nvPicPr>
          <xdr:blipFill>
            <a:blip xmlns:r="http://schemas.openxmlformats.org/officeDocument/2006/relationships" r:embed="rId1"/>
            <a:srcRect l="9375" t="9203" r="7813" b="8591"/>
            <a:stretch>
              <a:fillRect/>
            </a:stretch>
          </xdr:blipFill>
          <xdr:spPr bwMode="auto">
            <a:xfrm>
              <a:off x="6172200" y="2857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364248</xdr:colOff>
          <xdr:row>8</xdr:row>
          <xdr:rowOff>47625</xdr:rowOff>
        </xdr:to>
        <xdr:pic>
          <xdr:nvPicPr>
            <xdr:cNvPr id="6" name="Picture 2">
              <a:extLst>
                <a:ext uri="{FF2B5EF4-FFF2-40B4-BE49-F238E27FC236}">
                  <a16:creationId xmlns:a16="http://schemas.microsoft.com/office/drawing/2014/main" id="{00000000-0008-0000-0400-000006000000}"/>
                </a:ext>
              </a:extLst>
            </xdr:cNvPr>
            <xdr:cNvPicPr>
              <a:picLocks noChangeAspect="1" noChangeArrowheads="1"/>
              <a:extLst>
                <a:ext uri="{84589F7E-364E-4C9E-8A38-B11213B215E9}">
                  <a14:cameraTool cellRange="logo" spid="_x0000_s7843"/>
                </a:ext>
              </a:extLst>
            </xdr:cNvPicPr>
          </xdr:nvPicPr>
          <xdr:blipFill>
            <a:blip xmlns:r="http://schemas.openxmlformats.org/officeDocument/2006/relationships" r:embed="rId2"/>
            <a:srcRect r="11366" b="13712"/>
            <a:stretch>
              <a:fillRect/>
            </a:stretch>
          </xdr:blipFill>
          <xdr:spPr bwMode="auto">
            <a:xfrm>
              <a:off x="0" y="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25</xdr:row>
          <xdr:rowOff>133350</xdr:rowOff>
        </xdr:from>
        <xdr:to>
          <xdr:col>2</xdr:col>
          <xdr:colOff>609600</xdr:colOff>
          <xdr:row>27</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25</xdr:row>
          <xdr:rowOff>142875</xdr:rowOff>
        </xdr:from>
        <xdr:to>
          <xdr:col>6</xdr:col>
          <xdr:colOff>171450</xdr:colOff>
          <xdr:row>27</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25</xdr:row>
          <xdr:rowOff>142875</xdr:rowOff>
        </xdr:from>
        <xdr:to>
          <xdr:col>10</xdr:col>
          <xdr:colOff>57150</xdr:colOff>
          <xdr:row>27</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152400</xdr:rowOff>
        </xdr:from>
        <xdr:to>
          <xdr:col>2</xdr:col>
          <xdr:colOff>180975</xdr:colOff>
          <xdr:row>82</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142875</xdr:rowOff>
        </xdr:from>
        <xdr:to>
          <xdr:col>2</xdr:col>
          <xdr:colOff>180975</xdr:colOff>
          <xdr:row>83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133350</xdr:rowOff>
        </xdr:from>
        <xdr:to>
          <xdr:col>2</xdr:col>
          <xdr:colOff>180975</xdr:colOff>
          <xdr:row>84</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123825</xdr:rowOff>
        </xdr:from>
        <xdr:to>
          <xdr:col>2</xdr:col>
          <xdr:colOff>180975</xdr:colOff>
          <xdr:row>85</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68</xdr:row>
          <xdr:rowOff>133350</xdr:rowOff>
        </xdr:from>
        <xdr:to>
          <xdr:col>3</xdr:col>
          <xdr:colOff>409575</xdr:colOff>
          <xdr:row>70</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69</xdr:row>
          <xdr:rowOff>142875</xdr:rowOff>
        </xdr:from>
        <xdr:to>
          <xdr:col>3</xdr:col>
          <xdr:colOff>409575</xdr:colOff>
          <xdr:row>71</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70</xdr:row>
          <xdr:rowOff>142875</xdr:rowOff>
        </xdr:from>
        <xdr:to>
          <xdr:col>3</xdr:col>
          <xdr:colOff>409575</xdr:colOff>
          <xdr:row>72</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0</xdr:row>
          <xdr:rowOff>57150</xdr:rowOff>
        </xdr:from>
        <xdr:to>
          <xdr:col>12</xdr:col>
          <xdr:colOff>429610</xdr:colOff>
          <xdr:row>8</xdr:row>
          <xdr:rowOff>33835</xdr:rowOff>
        </xdr:to>
        <xdr:pic>
          <xdr:nvPicPr>
            <xdr:cNvPr id="16" name="Picture 4">
              <a:extLst>
                <a:ext uri="{FF2B5EF4-FFF2-40B4-BE49-F238E27FC236}">
                  <a16:creationId xmlns:a16="http://schemas.microsoft.com/office/drawing/2014/main" id="{00000000-0008-0000-0500-000010000000}"/>
                </a:ext>
              </a:extLst>
            </xdr:cNvPr>
            <xdr:cNvPicPr>
              <a:picLocks noChangeAspect="1" noChangeArrowheads="1"/>
              <a:extLst>
                <a:ext uri="{84589F7E-364E-4C9E-8A38-B11213B215E9}">
                  <a14:cameraTool cellRange="Admin_Logo" spid="_x0000_s12861"/>
                </a:ext>
              </a:extLst>
            </xdr:cNvPicPr>
          </xdr:nvPicPr>
          <xdr:blipFill>
            <a:blip xmlns:r="http://schemas.openxmlformats.org/officeDocument/2006/relationships" r:embed="rId1"/>
            <a:srcRect l="9375" t="9203" r="7813" b="8591"/>
            <a:stretch>
              <a:fillRect/>
            </a:stretch>
          </xdr:blipFill>
          <xdr:spPr bwMode="auto">
            <a:xfrm>
              <a:off x="5991225" y="57150"/>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28575</xdr:rowOff>
        </xdr:from>
        <xdr:to>
          <xdr:col>3</xdr:col>
          <xdr:colOff>859548</xdr:colOff>
          <xdr:row>8</xdr:row>
          <xdr:rowOff>76200</xdr:rowOff>
        </xdr:to>
        <xdr:pic>
          <xdr:nvPicPr>
            <xdr:cNvPr id="17" name="Picture 2">
              <a:extLst>
                <a:ext uri="{FF2B5EF4-FFF2-40B4-BE49-F238E27FC236}">
                  <a16:creationId xmlns:a16="http://schemas.microsoft.com/office/drawing/2014/main" id="{00000000-0008-0000-0500-000011000000}"/>
                </a:ext>
              </a:extLst>
            </xdr:cNvPr>
            <xdr:cNvPicPr>
              <a:picLocks noChangeAspect="1" noChangeArrowheads="1"/>
              <a:extLst>
                <a:ext uri="{84589F7E-364E-4C9E-8A38-B11213B215E9}">
                  <a14:cameraTool cellRange="logo" spid="_x0000_s12862"/>
                </a:ext>
              </a:extLst>
            </xdr:cNvPicPr>
          </xdr:nvPicPr>
          <xdr:blipFill>
            <a:blip xmlns:r="http://schemas.openxmlformats.org/officeDocument/2006/relationships" r:embed="rId2"/>
            <a:srcRect r="11366" b="13712"/>
            <a:stretch>
              <a:fillRect/>
            </a:stretch>
          </xdr:blipFill>
          <xdr:spPr bwMode="auto">
            <a:xfrm>
              <a:off x="0" y="28575"/>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3.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77"/>
  <sheetViews>
    <sheetView topLeftCell="A16" zoomScale="70" zoomScaleNormal="70" workbookViewId="0">
      <selection activeCell="B40" sqref="B40"/>
    </sheetView>
  </sheetViews>
  <sheetFormatPr defaultRowHeight="12.75" x14ac:dyDescent="0.2"/>
  <cols>
    <col min="1" max="1" width="30.28515625" style="75" customWidth="1"/>
    <col min="2" max="2" width="78.140625" style="75" customWidth="1"/>
    <col min="3" max="9" width="41.85546875" style="75" customWidth="1"/>
    <col min="10" max="10" width="9.140625" style="75"/>
    <col min="11" max="11" width="31.85546875" style="75" customWidth="1"/>
    <col min="12" max="12" width="16.85546875" style="76" customWidth="1"/>
    <col min="13" max="14" width="9.140625" style="75"/>
    <col min="15" max="15" width="28.140625" style="75" customWidth="1"/>
    <col min="16" max="16" width="21.5703125" style="75" customWidth="1"/>
    <col min="17" max="16384" width="9.140625" style="75"/>
  </cols>
  <sheetData>
    <row r="1" spans="1:16" ht="27" thickBot="1" x14ac:dyDescent="0.45">
      <c r="A1" s="293" t="s">
        <v>743</v>
      </c>
      <c r="B1" s="293"/>
      <c r="C1" s="293"/>
      <c r="D1" s="293"/>
      <c r="E1" s="293"/>
      <c r="F1" s="293"/>
      <c r="G1" s="293"/>
      <c r="H1" s="293"/>
      <c r="I1" s="293"/>
      <c r="J1" s="79"/>
      <c r="K1" s="80"/>
      <c r="L1" s="89"/>
      <c r="O1" s="295" t="s">
        <v>835</v>
      </c>
      <c r="P1" s="295"/>
    </row>
    <row r="2" spans="1:16" ht="144" customHeight="1" x14ac:dyDescent="0.25">
      <c r="A2" s="79"/>
      <c r="B2" s="80" t="s">
        <v>691</v>
      </c>
      <c r="C2" s="80"/>
      <c r="D2" s="80"/>
      <c r="E2" s="97" t="s">
        <v>697</v>
      </c>
      <c r="F2" s="97" t="s">
        <v>698</v>
      </c>
      <c r="G2" s="97" t="s">
        <v>699</v>
      </c>
      <c r="H2" s="97" t="s">
        <v>700</v>
      </c>
      <c r="I2" s="97" t="s">
        <v>701</v>
      </c>
      <c r="J2" s="81" t="s">
        <v>685</v>
      </c>
      <c r="K2" s="90" t="s">
        <v>511</v>
      </c>
      <c r="L2" s="91">
        <v>0</v>
      </c>
      <c r="O2" s="75" t="s">
        <v>502</v>
      </c>
    </row>
    <row r="3" spans="1:16" ht="144" customHeight="1" x14ac:dyDescent="0.2">
      <c r="A3" s="81" t="s">
        <v>3</v>
      </c>
      <c r="B3" s="75" t="s">
        <v>638</v>
      </c>
      <c r="C3" s="77"/>
      <c r="D3" s="77">
        <v>15415</v>
      </c>
      <c r="E3" s="98" t="s">
        <v>702</v>
      </c>
      <c r="F3" s="98" t="s">
        <v>703</v>
      </c>
      <c r="G3" s="98" t="s">
        <v>704</v>
      </c>
      <c r="H3" s="98" t="s">
        <v>705</v>
      </c>
      <c r="I3" s="75" t="s">
        <v>706</v>
      </c>
      <c r="J3" s="81"/>
      <c r="L3" s="91">
        <v>5000000</v>
      </c>
    </row>
    <row r="4" spans="1:16" ht="144" customHeight="1" x14ac:dyDescent="0.2">
      <c r="A4" s="81"/>
      <c r="B4" s="75" t="s">
        <v>640</v>
      </c>
      <c r="C4" s="77"/>
      <c r="D4" s="77">
        <v>38838</v>
      </c>
      <c r="E4" s="98"/>
      <c r="F4" s="98"/>
      <c r="G4" s="98"/>
      <c r="J4" s="81"/>
      <c r="L4" s="91">
        <v>10000000</v>
      </c>
    </row>
    <row r="5" spans="1:16" ht="144" customHeight="1" x14ac:dyDescent="0.2">
      <c r="A5" s="81"/>
      <c r="B5" s="75" t="s">
        <v>646</v>
      </c>
      <c r="C5" s="77"/>
      <c r="D5" s="77">
        <v>12774</v>
      </c>
      <c r="E5" s="98" t="s">
        <v>707</v>
      </c>
      <c r="F5" s="98" t="s">
        <v>708</v>
      </c>
      <c r="G5" s="98" t="s">
        <v>709</v>
      </c>
      <c r="I5" s="75" t="s">
        <v>710</v>
      </c>
      <c r="J5" s="81"/>
      <c r="L5" s="91">
        <v>15000000</v>
      </c>
    </row>
    <row r="6" spans="1:16" ht="144" customHeight="1" x14ac:dyDescent="0.2">
      <c r="A6" s="81"/>
      <c r="B6" s="75" t="s">
        <v>639</v>
      </c>
      <c r="C6" s="77"/>
      <c r="D6" s="77">
        <v>1325</v>
      </c>
      <c r="E6" s="98" t="s">
        <v>711</v>
      </c>
      <c r="F6" s="98" t="s">
        <v>712</v>
      </c>
      <c r="G6" s="98" t="s">
        <v>713</v>
      </c>
      <c r="I6" s="75" t="s">
        <v>714</v>
      </c>
      <c r="J6" s="81"/>
      <c r="L6" s="91">
        <v>20000000</v>
      </c>
    </row>
    <row r="7" spans="1:16" ht="144" customHeight="1" x14ac:dyDescent="0.2">
      <c r="A7" s="81"/>
      <c r="B7" s="118" t="s">
        <v>809</v>
      </c>
      <c r="C7" s="77"/>
      <c r="D7" s="77">
        <v>29627</v>
      </c>
      <c r="E7" s="98" t="s">
        <v>811</v>
      </c>
      <c r="F7" s="98" t="s">
        <v>811</v>
      </c>
      <c r="G7" s="98" t="s">
        <v>810</v>
      </c>
      <c r="I7" s="75" t="s">
        <v>752</v>
      </c>
      <c r="J7" s="81"/>
      <c r="L7" s="91">
        <v>25000000</v>
      </c>
    </row>
    <row r="8" spans="1:16" ht="144" customHeight="1" x14ac:dyDescent="0.2">
      <c r="A8" s="81"/>
      <c r="B8" s="75" t="s">
        <v>641</v>
      </c>
      <c r="C8" s="77"/>
      <c r="D8" s="77">
        <v>29627</v>
      </c>
      <c r="E8" s="98" t="s">
        <v>813</v>
      </c>
      <c r="F8" s="98" t="s">
        <v>813</v>
      </c>
      <c r="G8" s="98" t="s">
        <v>812</v>
      </c>
      <c r="I8" s="75" t="s">
        <v>751</v>
      </c>
      <c r="J8" s="81"/>
      <c r="L8" s="91" t="s">
        <v>814</v>
      </c>
    </row>
    <row r="9" spans="1:16" ht="144" customHeight="1" x14ac:dyDescent="0.25">
      <c r="A9" s="81"/>
      <c r="B9" s="75" t="s">
        <v>643</v>
      </c>
      <c r="C9" s="77"/>
      <c r="D9" s="77">
        <v>44928</v>
      </c>
      <c r="E9" s="98" t="s">
        <v>715</v>
      </c>
      <c r="F9" s="98" t="s">
        <v>716</v>
      </c>
      <c r="G9" s="98" t="s">
        <v>717</v>
      </c>
      <c r="H9" s="98" t="s">
        <v>718</v>
      </c>
      <c r="I9" s="75" t="s">
        <v>719</v>
      </c>
      <c r="J9" s="81"/>
      <c r="K9" s="90" t="s">
        <v>512</v>
      </c>
      <c r="L9" s="91">
        <v>0</v>
      </c>
    </row>
    <row r="10" spans="1:16" ht="144" customHeight="1" x14ac:dyDescent="0.2">
      <c r="A10" s="81"/>
      <c r="B10" s="56" t="s">
        <v>644</v>
      </c>
      <c r="C10" s="77"/>
      <c r="D10" s="77">
        <v>46257</v>
      </c>
      <c r="E10" s="98" t="s">
        <v>720</v>
      </c>
      <c r="F10" s="98" t="s">
        <v>721</v>
      </c>
      <c r="G10" s="98" t="s">
        <v>722</v>
      </c>
      <c r="H10" s="98" t="s">
        <v>723</v>
      </c>
      <c r="I10" s="75" t="s">
        <v>724</v>
      </c>
      <c r="J10" s="81"/>
      <c r="L10" s="91">
        <v>5000000</v>
      </c>
    </row>
    <row r="11" spans="1:16" ht="144" customHeight="1" x14ac:dyDescent="0.2">
      <c r="A11" s="81"/>
      <c r="B11" s="75" t="s">
        <v>642</v>
      </c>
      <c r="C11" s="77"/>
      <c r="D11" s="77">
        <v>7709</v>
      </c>
      <c r="E11" s="98" t="s">
        <v>725</v>
      </c>
      <c r="F11" s="98" t="s">
        <v>726</v>
      </c>
      <c r="G11" s="75" t="s">
        <v>727</v>
      </c>
      <c r="I11" s="75" t="s">
        <v>728</v>
      </c>
      <c r="J11" s="81"/>
      <c r="L11" s="91">
        <v>10000000</v>
      </c>
    </row>
    <row r="12" spans="1:16" ht="144" customHeight="1" x14ac:dyDescent="0.2">
      <c r="A12" s="81"/>
      <c r="B12" s="75" t="s">
        <v>750</v>
      </c>
      <c r="C12" s="77"/>
      <c r="D12" s="77">
        <v>11184</v>
      </c>
      <c r="E12" s="98" t="s">
        <v>729</v>
      </c>
      <c r="F12" s="98" t="s">
        <v>730</v>
      </c>
      <c r="G12" s="98" t="s">
        <v>731</v>
      </c>
      <c r="H12" s="98" t="s">
        <v>732</v>
      </c>
      <c r="I12" s="75" t="s">
        <v>733</v>
      </c>
      <c r="J12" s="81"/>
      <c r="L12" s="76">
        <v>15000000</v>
      </c>
    </row>
    <row r="13" spans="1:16" ht="144" customHeight="1" x14ac:dyDescent="0.2">
      <c r="A13" s="81"/>
      <c r="B13" s="75" t="s">
        <v>502</v>
      </c>
      <c r="C13" s="77"/>
      <c r="D13" s="77">
        <v>43148</v>
      </c>
      <c r="E13" s="98" t="s">
        <v>447</v>
      </c>
      <c r="F13" s="98" t="s">
        <v>0</v>
      </c>
      <c r="G13" s="98" t="s">
        <v>734</v>
      </c>
      <c r="H13" s="98" t="s">
        <v>735</v>
      </c>
      <c r="I13" s="75" t="s">
        <v>736</v>
      </c>
      <c r="J13" s="81"/>
      <c r="L13" s="76">
        <v>20000000</v>
      </c>
    </row>
    <row r="14" spans="1:16" ht="144" customHeight="1" x14ac:dyDescent="0.2">
      <c r="A14" s="81"/>
      <c r="B14" s="75" t="s">
        <v>930</v>
      </c>
      <c r="C14" s="77"/>
      <c r="D14" s="77">
        <v>29955</v>
      </c>
      <c r="E14" s="98" t="s">
        <v>933</v>
      </c>
      <c r="F14" s="98"/>
      <c r="G14" s="98" t="s">
        <v>937</v>
      </c>
      <c r="H14" s="98" t="s">
        <v>938</v>
      </c>
      <c r="I14" s="75" t="s">
        <v>931</v>
      </c>
      <c r="J14" s="81"/>
      <c r="L14" s="76">
        <v>25000000</v>
      </c>
    </row>
    <row r="15" spans="1:16" ht="144" customHeight="1" x14ac:dyDescent="0.2">
      <c r="A15" s="81"/>
      <c r="B15" s="75" t="s">
        <v>939</v>
      </c>
      <c r="C15" s="77"/>
      <c r="D15" s="77">
        <v>2562</v>
      </c>
      <c r="E15" s="98" t="s">
        <v>940</v>
      </c>
      <c r="F15" s="98"/>
      <c r="G15" s="98" t="s">
        <v>941</v>
      </c>
      <c r="H15" s="98"/>
      <c r="I15" s="75" t="s">
        <v>942</v>
      </c>
      <c r="J15" s="81"/>
      <c r="L15" s="91" t="s">
        <v>814</v>
      </c>
    </row>
    <row r="16" spans="1:16" ht="144" customHeight="1" x14ac:dyDescent="0.2">
      <c r="A16" s="81"/>
      <c r="B16" s="75" t="s">
        <v>645</v>
      </c>
      <c r="C16" s="78"/>
      <c r="D16" s="78">
        <v>24709</v>
      </c>
      <c r="E16" s="98" t="s">
        <v>737</v>
      </c>
      <c r="F16" s="98" t="s">
        <v>738</v>
      </c>
      <c r="G16" s="98" t="s">
        <v>739</v>
      </c>
      <c r="H16" s="98"/>
      <c r="I16" s="75" t="s">
        <v>740</v>
      </c>
      <c r="J16" s="81"/>
    </row>
    <row r="17" spans="1:12" ht="15" x14ac:dyDescent="0.25">
      <c r="A17" s="81"/>
      <c r="J17" s="81"/>
      <c r="K17" s="90" t="s">
        <v>496</v>
      </c>
      <c r="L17" s="92">
        <v>0</v>
      </c>
    </row>
    <row r="18" spans="1:12" ht="15.75" thickBot="1" x14ac:dyDescent="0.3">
      <c r="A18" s="291" t="s">
        <v>692</v>
      </c>
      <c r="B18" s="292"/>
      <c r="C18" s="82"/>
      <c r="D18" s="82"/>
      <c r="E18" s="96"/>
      <c r="F18" s="96"/>
      <c r="G18" s="96"/>
      <c r="H18" s="96"/>
      <c r="I18" s="96"/>
      <c r="J18" s="81"/>
      <c r="L18" s="92">
        <v>5000000</v>
      </c>
    </row>
    <row r="19" spans="1:12" x14ac:dyDescent="0.2">
      <c r="A19" s="79" t="s">
        <v>688</v>
      </c>
      <c r="B19" s="80" t="s">
        <v>689</v>
      </c>
      <c r="C19" s="80"/>
      <c r="D19" s="80"/>
      <c r="J19" s="81"/>
      <c r="L19" s="91"/>
    </row>
    <row r="20" spans="1:12" ht="51.75" x14ac:dyDescent="0.25">
      <c r="A20" s="81" t="s">
        <v>638</v>
      </c>
      <c r="B20" s="83" t="s">
        <v>693</v>
      </c>
      <c r="C20" s="84"/>
      <c r="D20" s="84"/>
      <c r="E20" s="84"/>
      <c r="F20" s="84"/>
      <c r="G20" s="84"/>
      <c r="H20" s="84"/>
      <c r="I20" s="84"/>
      <c r="J20" s="81"/>
      <c r="K20" s="90" t="s">
        <v>497</v>
      </c>
      <c r="L20" s="91">
        <v>0</v>
      </c>
    </row>
    <row r="21" spans="1:12" ht="51" x14ac:dyDescent="0.2">
      <c r="A21" s="85" t="s">
        <v>639</v>
      </c>
      <c r="B21" s="84" t="s">
        <v>690</v>
      </c>
      <c r="J21" s="81"/>
      <c r="L21" s="91">
        <v>2500000</v>
      </c>
    </row>
    <row r="22" spans="1:12" ht="38.25" x14ac:dyDescent="0.2">
      <c r="A22" s="81" t="s">
        <v>643</v>
      </c>
      <c r="B22" s="84" t="s">
        <v>654</v>
      </c>
      <c r="J22" s="81"/>
      <c r="L22" s="91">
        <v>5000000</v>
      </c>
    </row>
    <row r="23" spans="1:12" ht="38.25" x14ac:dyDescent="0.2">
      <c r="A23" s="81" t="s">
        <v>642</v>
      </c>
      <c r="B23" s="83" t="s">
        <v>694</v>
      </c>
      <c r="J23" s="81"/>
      <c r="L23" s="91"/>
    </row>
    <row r="24" spans="1:12" ht="39" x14ac:dyDescent="0.25">
      <c r="A24" s="86" t="s">
        <v>695</v>
      </c>
      <c r="B24" s="83" t="s">
        <v>654</v>
      </c>
      <c r="J24" s="81"/>
      <c r="K24" s="90" t="s">
        <v>498</v>
      </c>
      <c r="L24" s="91">
        <v>0</v>
      </c>
    </row>
    <row r="25" spans="1:12" ht="13.5" thickBot="1" x14ac:dyDescent="0.25">
      <c r="A25" s="87"/>
      <c r="B25" s="88"/>
      <c r="C25" s="88"/>
      <c r="D25" s="88"/>
      <c r="J25" s="81"/>
      <c r="L25" s="91">
        <v>5000000</v>
      </c>
    </row>
    <row r="26" spans="1:12" x14ac:dyDescent="0.2">
      <c r="A26" s="294" t="s">
        <v>836</v>
      </c>
      <c r="B26" s="294"/>
      <c r="J26" s="81"/>
      <c r="L26" s="91">
        <v>10000000</v>
      </c>
    </row>
    <row r="27" spans="1:12" ht="27" thickBot="1" x14ac:dyDescent="0.45">
      <c r="A27" s="293" t="s">
        <v>741</v>
      </c>
      <c r="B27" s="293"/>
      <c r="C27" s="293"/>
      <c r="D27" s="293"/>
      <c r="E27" s="293"/>
      <c r="F27" s="293"/>
      <c r="G27" s="293"/>
      <c r="H27" s="293"/>
      <c r="I27" s="293"/>
      <c r="J27" s="81"/>
      <c r="L27" s="91">
        <v>15000000</v>
      </c>
    </row>
    <row r="28" spans="1:12" ht="15" x14ac:dyDescent="0.25">
      <c r="A28" s="99" t="s">
        <v>742</v>
      </c>
      <c r="B28" s="99" t="s">
        <v>743</v>
      </c>
      <c r="C28" s="99" t="s">
        <v>744</v>
      </c>
      <c r="D28" s="99" t="s">
        <v>745</v>
      </c>
      <c r="E28" s="99" t="s">
        <v>701</v>
      </c>
      <c r="F28" s="99" t="s">
        <v>746</v>
      </c>
      <c r="G28" s="100" t="s">
        <v>747</v>
      </c>
      <c r="H28" s="101" t="s">
        <v>748</v>
      </c>
      <c r="J28" s="81"/>
      <c r="L28" s="91"/>
    </row>
    <row r="29" spans="1:12" ht="38.25" x14ac:dyDescent="0.2">
      <c r="A29" s="105" t="s">
        <v>926</v>
      </c>
      <c r="B29" s="56" t="s">
        <v>749</v>
      </c>
      <c r="C29" s="75" t="s">
        <v>502</v>
      </c>
      <c r="D29" s="56" t="s">
        <v>927</v>
      </c>
      <c r="E29" t="s">
        <v>928</v>
      </c>
      <c r="F29" s="56" t="s">
        <v>734</v>
      </c>
      <c r="G29" s="103" t="s">
        <v>929</v>
      </c>
      <c r="H29" s="104">
        <v>2022</v>
      </c>
      <c r="J29" s="81"/>
      <c r="L29" s="91"/>
    </row>
    <row r="30" spans="1:12" ht="26.25" x14ac:dyDescent="0.25">
      <c r="A30" s="102" t="s">
        <v>943</v>
      </c>
      <c r="B30" s="56" t="s">
        <v>749</v>
      </c>
      <c r="C30" s="75" t="s">
        <v>939</v>
      </c>
      <c r="D30" s="56"/>
      <c r="E30" t="s">
        <v>942</v>
      </c>
      <c r="F30" s="56" t="s">
        <v>941</v>
      </c>
      <c r="G30" s="103" t="s">
        <v>940</v>
      </c>
      <c r="H30" s="104">
        <v>2004</v>
      </c>
      <c r="J30" s="81"/>
      <c r="K30" s="93" t="s">
        <v>431</v>
      </c>
      <c r="L30" s="91">
        <v>0</v>
      </c>
    </row>
    <row r="31" spans="1:12" ht="14.25" x14ac:dyDescent="0.2">
      <c r="A31" s="102" t="s">
        <v>934</v>
      </c>
      <c r="B31" s="56" t="s">
        <v>749</v>
      </c>
      <c r="C31" s="75" t="s">
        <v>930</v>
      </c>
      <c r="D31" s="56"/>
      <c r="E31" t="s">
        <v>935</v>
      </c>
      <c r="F31" s="56" t="s">
        <v>936</v>
      </c>
      <c r="G31" s="103" t="s">
        <v>933</v>
      </c>
      <c r="H31" s="104">
        <v>2023</v>
      </c>
      <c r="J31" s="81"/>
      <c r="L31" s="91">
        <v>1000000</v>
      </c>
    </row>
    <row r="32" spans="1:12" ht="25.5" x14ac:dyDescent="0.2">
      <c r="A32" s="102" t="s">
        <v>924</v>
      </c>
      <c r="B32" s="56" t="s">
        <v>749</v>
      </c>
      <c r="C32" s="75" t="s">
        <v>502</v>
      </c>
      <c r="D32" s="56"/>
      <c r="E32" t="s">
        <v>921</v>
      </c>
      <c r="F32" s="56" t="s">
        <v>922</v>
      </c>
      <c r="G32" s="103" t="s">
        <v>923</v>
      </c>
      <c r="H32" s="104">
        <v>2022</v>
      </c>
      <c r="J32" s="81"/>
      <c r="L32" s="91">
        <v>2500000</v>
      </c>
    </row>
    <row r="33" spans="1:12" ht="14.25" x14ac:dyDescent="0.2">
      <c r="A33" s="102" t="s">
        <v>930</v>
      </c>
      <c r="B33" s="56" t="s">
        <v>749</v>
      </c>
      <c r="C33" s="56" t="s">
        <v>930</v>
      </c>
      <c r="D33" s="56"/>
      <c r="E33" t="s">
        <v>931</v>
      </c>
      <c r="F33" s="56" t="s">
        <v>932</v>
      </c>
      <c r="G33" s="103" t="s">
        <v>933</v>
      </c>
      <c r="H33" s="104">
        <v>2023</v>
      </c>
      <c r="J33" s="81"/>
      <c r="L33" s="91"/>
    </row>
    <row r="34" spans="1:12" ht="26.25" x14ac:dyDescent="0.25">
      <c r="A34" s="102" t="s">
        <v>903</v>
      </c>
      <c r="B34" s="56" t="s">
        <v>749</v>
      </c>
      <c r="C34" s="75" t="s">
        <v>502</v>
      </c>
      <c r="D34" s="56"/>
      <c r="E34" t="s">
        <v>838</v>
      </c>
      <c r="F34" s="56" t="s">
        <v>734</v>
      </c>
      <c r="G34" s="103" t="s">
        <v>447</v>
      </c>
      <c r="H34" s="104">
        <v>2018</v>
      </c>
      <c r="J34" s="81"/>
      <c r="K34" s="90" t="s">
        <v>499</v>
      </c>
      <c r="L34" s="91">
        <v>0</v>
      </c>
    </row>
    <row r="35" spans="1:12" ht="25.5" x14ac:dyDescent="0.2">
      <c r="A35" s="102" t="s">
        <v>836</v>
      </c>
      <c r="B35" s="56" t="s">
        <v>749</v>
      </c>
      <c r="C35" s="75" t="s">
        <v>502</v>
      </c>
      <c r="D35" s="56"/>
      <c r="E35" t="s">
        <v>837</v>
      </c>
      <c r="F35" s="56" t="s">
        <v>890</v>
      </c>
      <c r="G35" s="103" t="s">
        <v>447</v>
      </c>
      <c r="H35" s="104">
        <v>2012</v>
      </c>
      <c r="J35" s="81"/>
      <c r="L35" s="91">
        <v>2500000</v>
      </c>
    </row>
    <row r="36" spans="1:12" ht="14.25" x14ac:dyDescent="0.2">
      <c r="A36" s="102"/>
      <c r="B36" s="56"/>
      <c r="D36" s="56"/>
      <c r="E36"/>
      <c r="F36" s="56"/>
      <c r="G36" s="103"/>
      <c r="H36" s="104"/>
      <c r="J36" s="81"/>
      <c r="L36" s="91">
        <v>5000000</v>
      </c>
    </row>
    <row r="37" spans="1:12" ht="14.25" x14ac:dyDescent="0.2">
      <c r="A37" s="102"/>
      <c r="B37" s="56"/>
      <c r="D37" s="56"/>
      <c r="E37"/>
      <c r="F37" s="56"/>
      <c r="G37" s="103"/>
      <c r="H37" s="104"/>
      <c r="J37" s="81"/>
      <c r="L37" s="91"/>
    </row>
    <row r="38" spans="1:12" ht="15" x14ac:dyDescent="0.25">
      <c r="A38" s="102"/>
      <c r="B38" s="56"/>
      <c r="C38" s="56"/>
      <c r="D38" s="56"/>
      <c r="E38"/>
      <c r="F38" s="56"/>
      <c r="G38" s="103"/>
      <c r="H38" s="104"/>
      <c r="J38" s="81"/>
      <c r="K38" s="90" t="s">
        <v>421</v>
      </c>
      <c r="L38" s="91">
        <v>0</v>
      </c>
    </row>
    <row r="39" spans="1:12" ht="14.25" x14ac:dyDescent="0.2">
      <c r="A39" s="102"/>
      <c r="B39" s="56"/>
      <c r="C39" s="56"/>
      <c r="D39" s="56"/>
      <c r="E39"/>
      <c r="F39" s="56"/>
      <c r="G39" s="103"/>
      <c r="H39" s="104"/>
      <c r="J39" s="81"/>
      <c r="L39" s="91">
        <v>2500000</v>
      </c>
    </row>
    <row r="40" spans="1:12" ht="14.25" x14ac:dyDescent="0.2">
      <c r="A40" s="102"/>
      <c r="B40" s="56"/>
      <c r="D40" s="56"/>
      <c r="E40"/>
      <c r="F40" s="56"/>
      <c r="G40" s="103"/>
      <c r="H40" s="104"/>
      <c r="J40" s="81"/>
      <c r="L40" s="91"/>
    </row>
    <row r="41" spans="1:12" ht="15" x14ac:dyDescent="0.25">
      <c r="A41" s="102"/>
      <c r="B41" s="56"/>
      <c r="D41" s="56"/>
      <c r="E41"/>
      <c r="F41" s="56"/>
      <c r="G41" s="103"/>
      <c r="H41" s="104"/>
      <c r="J41" s="81"/>
      <c r="K41" s="93" t="s">
        <v>513</v>
      </c>
      <c r="L41" s="91">
        <v>0</v>
      </c>
    </row>
    <row r="42" spans="1:12" ht="14.25" x14ac:dyDescent="0.2">
      <c r="A42" s="102"/>
      <c r="B42" s="56"/>
      <c r="D42" s="56"/>
      <c r="E42"/>
      <c r="F42" s="56"/>
      <c r="G42" s="103"/>
      <c r="H42" s="104"/>
      <c r="J42" s="81"/>
      <c r="L42" s="91">
        <v>5000000</v>
      </c>
    </row>
    <row r="43" spans="1:12" ht="14.25" x14ac:dyDescent="0.2">
      <c r="A43" s="102"/>
      <c r="B43" s="56"/>
      <c r="C43" s="56"/>
      <c r="D43" s="56"/>
      <c r="E43"/>
      <c r="F43" s="56"/>
      <c r="G43" s="103"/>
      <c r="H43" s="104"/>
      <c r="J43" s="81"/>
      <c r="L43" s="91"/>
    </row>
    <row r="44" spans="1:12" ht="15.75" thickBot="1" x14ac:dyDescent="0.3">
      <c r="A44" s="102"/>
      <c r="B44" s="56"/>
      <c r="D44" s="56"/>
      <c r="E44"/>
      <c r="F44" s="56"/>
      <c r="G44" s="103"/>
      <c r="H44" s="104"/>
      <c r="J44" s="87"/>
      <c r="K44" s="90" t="s">
        <v>501</v>
      </c>
      <c r="L44" s="91">
        <v>0</v>
      </c>
    </row>
    <row r="45" spans="1:12" ht="14.25" x14ac:dyDescent="0.2">
      <c r="A45" s="102"/>
      <c r="B45" s="56"/>
      <c r="D45" s="56"/>
      <c r="E45"/>
      <c r="F45" s="56"/>
      <c r="G45" s="103"/>
      <c r="H45" s="104"/>
      <c r="L45" s="91">
        <v>2500000</v>
      </c>
    </row>
    <row r="46" spans="1:12" ht="14.25" x14ac:dyDescent="0.2">
      <c r="A46" s="102"/>
      <c r="B46" s="56"/>
      <c r="D46" s="56"/>
      <c r="E46"/>
      <c r="F46" s="56"/>
      <c r="G46" s="103"/>
      <c r="H46" s="104"/>
      <c r="L46" s="91">
        <v>5000000</v>
      </c>
    </row>
    <row r="47" spans="1:12" ht="15" thickBot="1" x14ac:dyDescent="0.25">
      <c r="A47" s="102"/>
      <c r="B47" s="56"/>
      <c r="C47" s="56"/>
      <c r="D47" s="56"/>
      <c r="E47"/>
      <c r="F47" s="56"/>
      <c r="G47" s="103"/>
      <c r="H47" s="104"/>
      <c r="K47" s="88"/>
      <c r="L47" s="94">
        <v>7500000</v>
      </c>
    </row>
    <row r="48" spans="1:12" ht="14.25" x14ac:dyDescent="0.2">
      <c r="A48" s="102"/>
      <c r="B48" s="56"/>
      <c r="C48" s="56"/>
      <c r="D48" s="56"/>
      <c r="E48"/>
      <c r="F48" s="56"/>
      <c r="G48" s="103"/>
      <c r="H48" s="104"/>
    </row>
    <row r="49" spans="1:12" ht="14.25" x14ac:dyDescent="0.2">
      <c r="A49" s="102"/>
      <c r="B49" s="56"/>
      <c r="C49" s="56"/>
      <c r="D49" s="56"/>
      <c r="E49"/>
      <c r="F49" s="56"/>
      <c r="G49" s="103"/>
      <c r="H49" s="104"/>
      <c r="K49" s="84" t="s">
        <v>500</v>
      </c>
      <c r="L49" s="76">
        <v>0</v>
      </c>
    </row>
    <row r="50" spans="1:12" ht="14.25" x14ac:dyDescent="0.2">
      <c r="A50" s="102"/>
      <c r="B50" s="56"/>
      <c r="D50" s="56"/>
      <c r="E50"/>
      <c r="F50" s="56"/>
      <c r="G50" s="103"/>
      <c r="H50" s="104"/>
      <c r="L50" s="76">
        <v>10000000</v>
      </c>
    </row>
    <row r="51" spans="1:12" ht="14.25" x14ac:dyDescent="0.2">
      <c r="A51" s="102"/>
      <c r="B51" s="56"/>
      <c r="C51" s="56"/>
      <c r="D51" s="56"/>
      <c r="E51"/>
      <c r="F51" s="56"/>
      <c r="G51" s="103"/>
      <c r="H51" s="104"/>
      <c r="L51" s="76">
        <v>12500000</v>
      </c>
    </row>
    <row r="52" spans="1:12" ht="14.25" x14ac:dyDescent="0.2">
      <c r="A52" s="102"/>
      <c r="B52" s="56"/>
      <c r="C52" s="56"/>
      <c r="D52" s="56"/>
      <c r="E52"/>
      <c r="F52" s="56"/>
      <c r="G52" s="103"/>
      <c r="H52" s="104"/>
      <c r="L52" s="76">
        <v>15000000</v>
      </c>
    </row>
    <row r="53" spans="1:12" ht="14.25" x14ac:dyDescent="0.2">
      <c r="A53" s="102"/>
      <c r="B53" s="56"/>
      <c r="D53" s="56"/>
      <c r="E53"/>
      <c r="F53" s="56"/>
      <c r="G53" s="103"/>
      <c r="H53" s="104"/>
      <c r="L53" s="76">
        <v>17500000</v>
      </c>
    </row>
    <row r="54" spans="1:12" ht="14.25" x14ac:dyDescent="0.2">
      <c r="A54" s="102"/>
      <c r="B54" s="56"/>
      <c r="D54" s="56"/>
      <c r="E54"/>
      <c r="F54" s="56"/>
      <c r="G54" s="103"/>
      <c r="H54" s="104"/>
      <c r="L54" s="76">
        <v>20000000</v>
      </c>
    </row>
    <row r="55" spans="1:12" ht="14.25" x14ac:dyDescent="0.2">
      <c r="A55" s="102"/>
      <c r="B55" s="56"/>
      <c r="C55" s="56"/>
      <c r="D55" s="56"/>
      <c r="E55"/>
      <c r="F55" s="56"/>
      <c r="G55" s="103"/>
      <c r="H55" s="104"/>
      <c r="L55" s="76">
        <v>22500000</v>
      </c>
    </row>
    <row r="56" spans="1:12" ht="14.25" x14ac:dyDescent="0.2">
      <c r="A56" s="102"/>
      <c r="B56" s="56"/>
      <c r="D56" s="56"/>
      <c r="E56"/>
      <c r="F56" s="56"/>
      <c r="G56" s="103"/>
      <c r="H56" s="104"/>
    </row>
    <row r="57" spans="1:12" ht="14.25" x14ac:dyDescent="0.2">
      <c r="A57" s="102"/>
      <c r="B57" s="56"/>
      <c r="D57" s="56"/>
      <c r="E57"/>
      <c r="F57" s="56"/>
      <c r="G57" s="103"/>
      <c r="H57" s="104"/>
      <c r="K57" s="75" t="s">
        <v>815</v>
      </c>
      <c r="L57" s="76">
        <v>0</v>
      </c>
    </row>
    <row r="58" spans="1:12" ht="14.25" x14ac:dyDescent="0.2">
      <c r="A58" s="102"/>
      <c r="B58" s="56"/>
      <c r="C58" s="56"/>
      <c r="D58" s="56"/>
      <c r="E58"/>
      <c r="F58" s="56"/>
      <c r="G58" s="103"/>
      <c r="H58" s="104"/>
      <c r="L58" s="76">
        <v>2500000</v>
      </c>
    </row>
    <row r="59" spans="1:12" ht="14.25" x14ac:dyDescent="0.2">
      <c r="A59" s="102"/>
      <c r="B59" s="56"/>
      <c r="C59" s="56"/>
      <c r="D59" s="56"/>
      <c r="E59"/>
      <c r="F59" s="56"/>
      <c r="G59" s="103"/>
      <c r="H59" s="104"/>
      <c r="L59" s="76">
        <v>5000000</v>
      </c>
    </row>
    <row r="60" spans="1:12" ht="14.25" x14ac:dyDescent="0.2">
      <c r="A60" s="102"/>
      <c r="B60" s="56"/>
      <c r="D60" s="56"/>
      <c r="E60"/>
      <c r="F60" s="56"/>
      <c r="G60" s="103"/>
      <c r="H60" s="104"/>
    </row>
    <row r="61" spans="1:12" ht="14.25" x14ac:dyDescent="0.2">
      <c r="A61" s="102"/>
      <c r="B61" s="56"/>
      <c r="D61" s="56"/>
      <c r="E61"/>
      <c r="F61" s="56"/>
      <c r="G61" s="103"/>
      <c r="H61" s="104"/>
      <c r="K61" s="75" t="s">
        <v>816</v>
      </c>
      <c r="L61" s="76">
        <v>0</v>
      </c>
    </row>
    <row r="62" spans="1:12" ht="14.25" x14ac:dyDescent="0.2">
      <c r="A62" s="105"/>
      <c r="B62" s="56"/>
      <c r="C62" s="56"/>
      <c r="D62" s="56"/>
      <c r="E62"/>
      <c r="F62" s="56"/>
      <c r="G62" s="103"/>
      <c r="H62" s="104"/>
      <c r="L62" s="76">
        <v>5000000</v>
      </c>
    </row>
    <row r="63" spans="1:12" ht="14.25" x14ac:dyDescent="0.2">
      <c r="A63" s="102"/>
      <c r="B63" s="56"/>
      <c r="D63" s="56"/>
      <c r="E63"/>
      <c r="F63" s="56"/>
      <c r="G63" s="103"/>
      <c r="H63" s="104"/>
    </row>
    <row r="64" spans="1:12" ht="14.25" x14ac:dyDescent="0.2">
      <c r="A64" s="102"/>
      <c r="B64" s="56"/>
      <c r="D64" s="56"/>
      <c r="E64"/>
      <c r="F64" s="56"/>
      <c r="G64" s="103"/>
      <c r="H64" s="104"/>
      <c r="K64" s="75" t="s">
        <v>817</v>
      </c>
      <c r="L64" s="76">
        <v>0</v>
      </c>
    </row>
    <row r="65" spans="1:12" ht="14.25" x14ac:dyDescent="0.2">
      <c r="A65" s="102"/>
      <c r="B65" s="56"/>
      <c r="D65" s="56"/>
      <c r="E65"/>
      <c r="F65" s="56"/>
      <c r="G65" s="103"/>
      <c r="H65" s="104"/>
      <c r="L65" s="76">
        <v>1000000</v>
      </c>
    </row>
    <row r="66" spans="1:12" ht="14.25" x14ac:dyDescent="0.2">
      <c r="A66" s="102"/>
      <c r="B66" s="56"/>
      <c r="D66" s="56"/>
      <c r="E66"/>
      <c r="F66" s="56"/>
      <c r="G66" s="103"/>
      <c r="H66" s="104"/>
    </row>
    <row r="67" spans="1:12" ht="14.25" x14ac:dyDescent="0.2">
      <c r="A67" s="102"/>
      <c r="B67" s="56"/>
      <c r="D67" s="56"/>
      <c r="E67"/>
      <c r="F67" s="56"/>
      <c r="G67" s="103"/>
      <c r="H67" s="104"/>
    </row>
    <row r="68" spans="1:12" ht="14.25" x14ac:dyDescent="0.2">
      <c r="A68" s="102"/>
      <c r="B68" s="56"/>
      <c r="D68" s="56"/>
      <c r="E68"/>
      <c r="F68" s="56"/>
      <c r="G68" s="103"/>
      <c r="H68" s="104"/>
    </row>
    <row r="69" spans="1:12" ht="14.25" x14ac:dyDescent="0.2">
      <c r="A69" s="102"/>
      <c r="B69" s="56"/>
      <c r="C69" s="56"/>
      <c r="D69" s="56"/>
      <c r="E69"/>
      <c r="F69" s="56"/>
      <c r="G69" s="103"/>
      <c r="H69" s="104"/>
    </row>
    <row r="70" spans="1:12" ht="14.25" x14ac:dyDescent="0.2">
      <c r="A70" s="102"/>
      <c r="B70" s="56"/>
      <c r="D70" s="56"/>
      <c r="E70"/>
      <c r="F70" s="56"/>
      <c r="G70" s="103"/>
      <c r="H70" s="104"/>
    </row>
    <row r="71" spans="1:12" ht="14.25" x14ac:dyDescent="0.2">
      <c r="A71" s="102"/>
      <c r="B71" s="56"/>
      <c r="C71" s="56"/>
      <c r="D71" s="56"/>
      <c r="E71"/>
      <c r="F71" s="56"/>
      <c r="G71" s="103"/>
      <c r="H71" s="104"/>
    </row>
    <row r="72" spans="1:12" ht="14.25" x14ac:dyDescent="0.2">
      <c r="A72" s="102"/>
      <c r="B72" s="56"/>
      <c r="C72" s="56"/>
      <c r="D72" s="56"/>
      <c r="E72"/>
      <c r="F72" s="56"/>
      <c r="G72" s="103"/>
      <c r="H72" s="104"/>
    </row>
    <row r="73" spans="1:12" ht="14.25" x14ac:dyDescent="0.2">
      <c r="A73" s="102"/>
      <c r="B73" s="56"/>
      <c r="D73" s="56"/>
      <c r="E73"/>
      <c r="F73" s="56"/>
      <c r="G73" s="103"/>
      <c r="H73" s="104"/>
    </row>
    <row r="74" spans="1:12" ht="14.25" x14ac:dyDescent="0.2">
      <c r="A74" s="102"/>
      <c r="B74" s="56"/>
      <c r="D74" s="56"/>
      <c r="E74"/>
      <c r="F74" s="56"/>
      <c r="G74" s="103"/>
      <c r="H74" s="104"/>
    </row>
    <row r="75" spans="1:12" ht="14.25" x14ac:dyDescent="0.2">
      <c r="A75" s="102"/>
      <c r="B75" s="56"/>
      <c r="D75" s="56"/>
      <c r="E75"/>
      <c r="F75" s="56"/>
      <c r="G75" s="103"/>
      <c r="H75" s="104"/>
    </row>
    <row r="76" spans="1:12" ht="14.25" x14ac:dyDescent="0.2">
      <c r="A76" s="102"/>
      <c r="B76" s="56"/>
      <c r="D76" s="56"/>
      <c r="E76"/>
      <c r="F76" s="56"/>
      <c r="G76" s="103"/>
      <c r="H76" s="104"/>
    </row>
    <row r="77" spans="1:12" ht="14.25" x14ac:dyDescent="0.2">
      <c r="A77" s="102"/>
      <c r="B77" s="56"/>
      <c r="C77" s="56"/>
      <c r="D77" s="56"/>
      <c r="E77"/>
      <c r="F77" s="56"/>
      <c r="G77" s="103"/>
      <c r="H77" s="104"/>
    </row>
  </sheetData>
  <sheetProtection algorithmName="SHA-512" hashValue="P1Gin9uDOZy82g+G2Q6kOdKaHYqD8B0CLcvKmCMhtmVPQEoTi2eMuiS8B2akD3lenccfbKygYsXUst0j8uGOpQ==" saltValue="4qftr+isq4RuE+MMtkaZvA==" spinCount="100000" sheet="1" objects="1" scenarios="1"/>
  <autoFilter ref="A28:H28" xr:uid="{00000000-0009-0000-0000-000000000000}">
    <sortState xmlns:xlrd2="http://schemas.microsoft.com/office/spreadsheetml/2017/richdata2" ref="A29:H35">
      <sortCondition ref="A28"/>
    </sortState>
  </autoFilter>
  <sortState xmlns:xlrd2="http://schemas.microsoft.com/office/spreadsheetml/2017/richdata2" ref="A18:B21">
    <sortCondition ref="A18:A21"/>
  </sortState>
  <mergeCells count="5">
    <mergeCell ref="A18:B18"/>
    <mergeCell ref="A27:I27"/>
    <mergeCell ref="A1:I1"/>
    <mergeCell ref="A26:B26"/>
    <mergeCell ref="O1:P1"/>
  </mergeCells>
  <conditionalFormatting sqref="A29:A77">
    <cfRule type="expression" dxfId="0" priority="1">
      <formula>IF(VLOOKUP(C29,$A$81:$B$89,2,FALSE)=B29,TRUE,FALSE)</formula>
    </cfRule>
  </conditionalFormatting>
  <hyperlinks>
    <hyperlink ref="I16" r:id="rId1" xr:uid="{00000000-0004-0000-0000-000000000000}"/>
    <hyperlink ref="I12" r:id="rId2"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outlinePr summaryBelow="0" summaryRight="0"/>
    <pageSetUpPr fitToPage="1"/>
  </sheetPr>
  <dimension ref="A1:I1262"/>
  <sheetViews>
    <sheetView tabSelected="1" view="pageBreakPreview" topLeftCell="A476" zoomScale="85" zoomScaleNormal="85" zoomScaleSheetLayoutView="85" workbookViewId="0">
      <selection activeCell="F579" sqref="F579"/>
    </sheetView>
  </sheetViews>
  <sheetFormatPr defaultColWidth="9.140625" defaultRowHeight="10.5" outlineLevelRow="2" x14ac:dyDescent="0.15"/>
  <cols>
    <col min="1" max="1" width="64.140625" style="11" customWidth="1"/>
    <col min="2" max="2" width="17" style="273" customWidth="1"/>
    <col min="3" max="3" width="31.28515625" style="274" customWidth="1"/>
    <col min="4" max="4" width="12.7109375" style="275" customWidth="1"/>
    <col min="5" max="5" width="20" style="274" customWidth="1"/>
    <col min="6" max="6" width="20.7109375" style="11" customWidth="1"/>
    <col min="7" max="7" width="27.85546875" style="274" customWidth="1"/>
    <col min="8" max="8" width="9.140625" style="11"/>
    <col min="9" max="9" width="9.140625" style="11" hidden="1" customWidth="1"/>
    <col min="10" max="16384" width="9.140625" style="11"/>
  </cols>
  <sheetData>
    <row r="1" spans="1:7" ht="27.75" customHeight="1" x14ac:dyDescent="0.15">
      <c r="A1" s="301"/>
      <c r="B1" s="526" t="s">
        <v>637</v>
      </c>
      <c r="C1" s="526"/>
      <c r="D1" s="526"/>
      <c r="E1" s="526"/>
      <c r="F1" s="524"/>
      <c r="G1" s="524"/>
    </row>
    <row r="2" spans="1:7" ht="27.75" customHeight="1" x14ac:dyDescent="0.15">
      <c r="A2" s="301"/>
      <c r="B2" s="525" t="str">
        <f>IF(VLOOKUP(Broker_House,Lists!$B$2:$I$16,4,FALSE)="","",VLOOKUP(Broker_House,Lists!$B$2:$I$16,4,FALSE))</f>
        <v>18 Hiden Road, Bloukrans Building, 5th Floor, Lynnwood Bridge, Pretoria, 0081</v>
      </c>
      <c r="C2" s="525"/>
      <c r="D2" s="525"/>
      <c r="E2" s="525"/>
      <c r="F2" s="524"/>
      <c r="G2" s="524"/>
    </row>
    <row r="3" spans="1:7" ht="20.100000000000001" customHeight="1" x14ac:dyDescent="0.2">
      <c r="A3" s="301"/>
      <c r="B3" s="367" t="str">
        <f>IF(IF(B2="","",VLOOKUP(Broker_House,Lists!$B$2:$I$16,5,FALSE))=0,"",IF(B2="","",VLOOKUP(Broker_House,Lists!$B$2:$I$16,5,FALSE)))</f>
        <v>P.O.Box 50745, Moreleta Village, Pretoria, 0097</v>
      </c>
      <c r="C3" s="367"/>
      <c r="D3" s="367"/>
      <c r="E3" s="367"/>
      <c r="F3" s="524"/>
      <c r="G3" s="524"/>
    </row>
    <row r="4" spans="1:7" ht="20.100000000000001" customHeight="1" x14ac:dyDescent="0.2">
      <c r="A4" s="301"/>
      <c r="B4" s="367" t="str">
        <f>IF(B2="","",IF(VLOOKUP(Broker_House,Lists!$B$2:$I$16,7,FALSE)="",CONCATENATE("Tel: ",VLOOKUP(Broker_House,Lists!$B$2:$I$16,6,FALSE)," / E-mail: ",VLOOKUP(Broker_House,Lists!$B$2:$I$16,8,FALSE)),CONCATENATE("Tel: ",VLOOKUP(Broker_House,Lists!$B$2:$I$16,6,FALSE)," / Fax : ",VLOOKUP(Broker_House,Lists!$B$2:$I$16,7,FALSE)," / E-mail: ",VLOOKUP(Broker_House,Lists!$B$2:$I$16,8,FALSE))))</f>
        <v>Tel: 012 881 4580 / Fax : 086 573 3657 / E-mail: infop@smitk.co.za</v>
      </c>
      <c r="C4" s="367"/>
      <c r="D4" s="367"/>
      <c r="E4" s="367"/>
      <c r="F4" s="524"/>
      <c r="G4" s="524"/>
    </row>
    <row r="5" spans="1:7" ht="20.100000000000001" customHeight="1" x14ac:dyDescent="0.2">
      <c r="A5" s="301"/>
      <c r="B5" s="367" t="str">
        <f>IF(B2="","",CONCATENATE("FSP No: ",VLOOKUP(Broker_House,Lists!$B$2:$I$16,3,FALSE)))</f>
        <v>FSP No: 43148</v>
      </c>
      <c r="C5" s="367"/>
      <c r="D5" s="367"/>
      <c r="E5" s="367"/>
      <c r="F5" s="524"/>
      <c r="G5" s="524"/>
    </row>
    <row r="6" spans="1:7" ht="20.100000000000001" customHeight="1" x14ac:dyDescent="0.2">
      <c r="A6" s="143" t="str">
        <f>CONCATENATE("Advising Broker - FSP No. ",VLOOKUP(Broker_House,Lists!$B$2:$D$16,3,FALSE))</f>
        <v>Advising Broker - FSP No. 43148</v>
      </c>
      <c r="B6" s="325"/>
      <c r="C6" s="325"/>
      <c r="D6" s="325"/>
      <c r="E6" s="325"/>
      <c r="F6" s="325" t="str">
        <f>IF(Broker_House=Lists!$O$2,"","Administrator - FSP No. 43148")</f>
        <v/>
      </c>
      <c r="G6" s="325"/>
    </row>
    <row r="7" spans="1:7" ht="20.100000000000001" customHeight="1" collapsed="1" thickBot="1" x14ac:dyDescent="0.25">
      <c r="A7" s="150"/>
      <c r="B7" s="150"/>
      <c r="C7" s="150"/>
      <c r="D7" s="150"/>
      <c r="E7" s="150"/>
      <c r="F7" s="150"/>
      <c r="G7" s="150"/>
    </row>
    <row r="8" spans="1:7" s="151" customFormat="1" ht="20.100000000000001" hidden="1" customHeight="1" outlineLevel="1" x14ac:dyDescent="0.2">
      <c r="A8" s="517" t="s">
        <v>503</v>
      </c>
      <c r="B8" s="517"/>
      <c r="C8" s="517"/>
      <c r="D8" s="517"/>
      <c r="E8" s="517"/>
      <c r="F8" s="517"/>
      <c r="G8" s="517"/>
    </row>
    <row r="9" spans="1:7" s="151" customFormat="1" ht="20.100000000000001" hidden="1" customHeight="1" outlineLevel="1" x14ac:dyDescent="0.2">
      <c r="A9" s="517" t="s">
        <v>846</v>
      </c>
      <c r="B9" s="517"/>
      <c r="C9" s="517"/>
      <c r="D9" s="517"/>
      <c r="E9" s="517"/>
      <c r="F9" s="517"/>
      <c r="G9" s="517"/>
    </row>
    <row r="10" spans="1:7" s="151" customFormat="1" ht="20.100000000000001" hidden="1" customHeight="1" outlineLevel="1" x14ac:dyDescent="0.2">
      <c r="A10" s="517" t="s">
        <v>448</v>
      </c>
      <c r="B10" s="517"/>
      <c r="C10" s="517"/>
      <c r="D10" s="517"/>
      <c r="E10" s="517"/>
      <c r="F10" s="517"/>
      <c r="G10" s="517"/>
    </row>
    <row r="11" spans="1:7" s="151" customFormat="1" ht="20.25" hidden="1" customHeight="1" outlineLevel="1" x14ac:dyDescent="0.2">
      <c r="A11" s="517" t="s">
        <v>1</v>
      </c>
      <c r="B11" s="517"/>
      <c r="C11" s="517"/>
      <c r="D11" s="517"/>
      <c r="E11" s="517"/>
      <c r="F11" s="517"/>
      <c r="G11" s="517"/>
    </row>
    <row r="12" spans="1:7" s="151" customFormat="1" ht="20.100000000000001" hidden="1" customHeight="1" outlineLevel="1" x14ac:dyDescent="0.2">
      <c r="A12" s="517" t="s">
        <v>443</v>
      </c>
      <c r="B12" s="517"/>
      <c r="C12" s="517"/>
      <c r="D12" s="517"/>
      <c r="E12" s="517"/>
      <c r="F12" s="517"/>
      <c r="G12" s="517"/>
    </row>
    <row r="13" spans="1:7" s="151" customFormat="1" ht="20.100000000000001" customHeight="1" thickBot="1" x14ac:dyDescent="0.25">
      <c r="A13" s="523" t="s">
        <v>2</v>
      </c>
      <c r="B13" s="523"/>
      <c r="C13" s="523"/>
      <c r="D13" s="523"/>
      <c r="E13" s="523"/>
      <c r="F13" s="523"/>
      <c r="G13" s="523"/>
    </row>
    <row r="14" spans="1:7" s="151" customFormat="1" ht="29.25" customHeight="1" thickBot="1" x14ac:dyDescent="0.25">
      <c r="A14" s="522" t="s">
        <v>847</v>
      </c>
      <c r="B14" s="522"/>
      <c r="C14" s="522"/>
      <c r="D14" s="522"/>
      <c r="E14" s="522"/>
      <c r="F14" s="522"/>
      <c r="G14" s="522"/>
    </row>
    <row r="15" spans="1:7" s="152" customFormat="1" ht="30" customHeight="1" thickBot="1" x14ac:dyDescent="0.25">
      <c r="A15" s="522" t="s">
        <v>439</v>
      </c>
      <c r="B15" s="522"/>
      <c r="C15" s="522"/>
      <c r="D15" s="522"/>
      <c r="E15" s="522"/>
      <c r="F15" s="522"/>
      <c r="G15" s="522"/>
    </row>
    <row r="16" spans="1:7" s="153" customFormat="1" ht="30" customHeight="1" x14ac:dyDescent="0.2">
      <c r="A16" s="123" t="s">
        <v>3</v>
      </c>
      <c r="B16" s="546" t="str">
        <f>VLOOKUP(Broker_Name,Broker_Table,3,FALSE)</f>
        <v>Smit &amp; Kie Pretoria Brokers (Pty) Ltd</v>
      </c>
      <c r="C16" s="547"/>
      <c r="D16" s="547"/>
      <c r="E16" s="548"/>
      <c r="F16" s="1" t="s">
        <v>4</v>
      </c>
      <c r="G16" s="131"/>
    </row>
    <row r="17" spans="1:7" s="154" customFormat="1" ht="30" hidden="1" customHeight="1" x14ac:dyDescent="0.2">
      <c r="A17" s="124" t="s">
        <v>5</v>
      </c>
      <c r="B17" s="549"/>
      <c r="C17" s="550"/>
      <c r="D17" s="550"/>
      <c r="E17" s="550"/>
      <c r="F17" s="550"/>
      <c r="G17" s="550"/>
    </row>
    <row r="18" spans="1:7" s="153" customFormat="1" ht="30" customHeight="1" x14ac:dyDescent="0.2">
      <c r="A18" s="125" t="s">
        <v>6</v>
      </c>
      <c r="B18" s="534"/>
      <c r="C18" s="534"/>
      <c r="D18" s="534"/>
      <c r="E18" s="534"/>
      <c r="F18" s="534"/>
      <c r="G18" s="535"/>
    </row>
    <row r="19" spans="1:7" s="153" customFormat="1" ht="30" customHeight="1" x14ac:dyDescent="0.2">
      <c r="A19" s="125" t="s">
        <v>7</v>
      </c>
      <c r="B19" s="534"/>
      <c r="C19" s="534"/>
      <c r="D19" s="534"/>
      <c r="E19" s="534"/>
      <c r="F19" s="534"/>
      <c r="G19" s="535"/>
    </row>
    <row r="20" spans="1:7" s="153" customFormat="1" ht="30" customHeight="1" x14ac:dyDescent="0.2">
      <c r="A20" s="125" t="s">
        <v>8</v>
      </c>
      <c r="B20" s="534"/>
      <c r="C20" s="534"/>
      <c r="D20" s="534"/>
      <c r="E20" s="527" t="s">
        <v>9</v>
      </c>
      <c r="F20" s="528"/>
      <c r="G20" s="132"/>
    </row>
    <row r="21" spans="1:7" s="153" customFormat="1" ht="30" customHeight="1" x14ac:dyDescent="0.2">
      <c r="A21" s="125" t="s">
        <v>10</v>
      </c>
      <c r="B21" s="534"/>
      <c r="C21" s="534"/>
      <c r="D21" s="534"/>
      <c r="E21" s="527" t="s">
        <v>11</v>
      </c>
      <c r="F21" s="528"/>
      <c r="G21" s="133"/>
    </row>
    <row r="22" spans="1:7" s="153" customFormat="1" ht="30" customHeight="1" x14ac:dyDescent="0.2">
      <c r="A22" s="125" t="s">
        <v>12</v>
      </c>
      <c r="B22" s="534"/>
      <c r="C22" s="534"/>
      <c r="D22" s="534"/>
      <c r="E22" s="527" t="s">
        <v>13</v>
      </c>
      <c r="F22" s="528"/>
      <c r="G22" s="132"/>
    </row>
    <row r="23" spans="1:7" s="153" customFormat="1" ht="30" customHeight="1" x14ac:dyDescent="0.2">
      <c r="A23" s="125" t="s">
        <v>14</v>
      </c>
      <c r="B23" s="554"/>
      <c r="C23" s="534"/>
      <c r="D23" s="534"/>
      <c r="E23" s="527" t="s">
        <v>15</v>
      </c>
      <c r="F23" s="528"/>
      <c r="G23" s="132"/>
    </row>
    <row r="24" spans="1:7" s="153" customFormat="1" ht="30" customHeight="1" x14ac:dyDescent="0.2">
      <c r="A24" s="125" t="s">
        <v>16</v>
      </c>
      <c r="B24" s="533"/>
      <c r="C24" s="534"/>
      <c r="D24" s="534"/>
      <c r="E24" s="527" t="s">
        <v>17</v>
      </c>
      <c r="F24" s="528"/>
      <c r="G24" s="133"/>
    </row>
    <row r="25" spans="1:7" s="153" customFormat="1" ht="30" customHeight="1" thickBot="1" x14ac:dyDescent="0.25">
      <c r="A25" s="125" t="s">
        <v>18</v>
      </c>
      <c r="B25" s="534"/>
      <c r="C25" s="534"/>
      <c r="D25" s="534"/>
      <c r="E25" s="534"/>
      <c r="F25" s="534"/>
      <c r="G25" s="535"/>
    </row>
    <row r="26" spans="1:7" s="153" customFormat="1" ht="30" customHeight="1" thickBot="1" x14ac:dyDescent="0.25">
      <c r="A26" s="522" t="s">
        <v>828</v>
      </c>
      <c r="B26" s="522"/>
      <c r="C26" s="522"/>
      <c r="D26" s="522"/>
      <c r="E26" s="522"/>
      <c r="F26" s="522"/>
      <c r="G26" s="522"/>
    </row>
    <row r="27" spans="1:7" s="153" customFormat="1" ht="30" customHeight="1" x14ac:dyDescent="0.2">
      <c r="A27" s="120" t="s">
        <v>884</v>
      </c>
      <c r="B27" s="564" t="s">
        <v>666</v>
      </c>
      <c r="C27" s="565"/>
      <c r="D27" s="564" t="s">
        <v>829</v>
      </c>
      <c r="E27" s="565"/>
      <c r="F27" s="564" t="s">
        <v>830</v>
      </c>
      <c r="G27" s="570"/>
    </row>
    <row r="28" spans="1:7" s="153" customFormat="1" ht="30" customHeight="1" x14ac:dyDescent="0.2">
      <c r="A28" s="134" t="s">
        <v>22</v>
      </c>
      <c r="B28" s="566" t="s">
        <v>22</v>
      </c>
      <c r="C28" s="567"/>
      <c r="D28" s="568" t="s">
        <v>22</v>
      </c>
      <c r="E28" s="569"/>
      <c r="F28" s="568" t="s">
        <v>22</v>
      </c>
      <c r="G28" s="571"/>
    </row>
    <row r="29" spans="1:7" s="153" customFormat="1" ht="30" customHeight="1" x14ac:dyDescent="0.2">
      <c r="A29" s="134" t="s">
        <v>22</v>
      </c>
      <c r="B29" s="566" t="s">
        <v>22</v>
      </c>
      <c r="C29" s="567"/>
      <c r="D29" s="568" t="s">
        <v>22</v>
      </c>
      <c r="E29" s="569"/>
      <c r="F29" s="568" t="s">
        <v>22</v>
      </c>
      <c r="G29" s="571"/>
    </row>
    <row r="30" spans="1:7" s="153" customFormat="1" ht="30" customHeight="1" x14ac:dyDescent="0.2">
      <c r="A30" s="134" t="s">
        <v>22</v>
      </c>
      <c r="B30" s="566" t="s">
        <v>22</v>
      </c>
      <c r="C30" s="567"/>
      <c r="D30" s="568" t="s">
        <v>22</v>
      </c>
      <c r="E30" s="569"/>
      <c r="F30" s="568" t="s">
        <v>22</v>
      </c>
      <c r="G30" s="571"/>
    </row>
    <row r="31" spans="1:7" s="153" customFormat="1" ht="30" customHeight="1" x14ac:dyDescent="0.2">
      <c r="A31" s="134" t="s">
        <v>22</v>
      </c>
      <c r="B31" s="566" t="s">
        <v>22</v>
      </c>
      <c r="C31" s="567"/>
      <c r="D31" s="566" t="s">
        <v>22</v>
      </c>
      <c r="E31" s="567"/>
      <c r="F31" s="568" t="s">
        <v>22</v>
      </c>
      <c r="G31" s="571"/>
    </row>
    <row r="32" spans="1:7" s="153" customFormat="1" ht="30" customHeight="1" x14ac:dyDescent="0.2">
      <c r="A32" s="125" t="s">
        <v>19</v>
      </c>
      <c r="B32" s="536"/>
      <c r="C32" s="537"/>
      <c r="D32" s="537"/>
      <c r="E32" s="537"/>
      <c r="F32" s="537"/>
      <c r="G32" s="537"/>
    </row>
    <row r="33" spans="1:7" s="153" customFormat="1" ht="30" customHeight="1" x14ac:dyDescent="0.2">
      <c r="A33" s="125" t="s">
        <v>20</v>
      </c>
      <c r="B33" s="493"/>
      <c r="C33" s="493"/>
      <c r="D33" s="493"/>
      <c r="E33" s="493"/>
      <c r="F33" s="493"/>
      <c r="G33" s="531"/>
    </row>
    <row r="34" spans="1:7" s="153" customFormat="1" ht="30" customHeight="1" x14ac:dyDescent="0.2">
      <c r="A34" s="125" t="s">
        <v>21</v>
      </c>
      <c r="B34" s="493" t="s">
        <v>22</v>
      </c>
      <c r="C34" s="493"/>
      <c r="D34" s="493"/>
      <c r="E34" s="493"/>
      <c r="F34" s="493"/>
      <c r="G34" s="531"/>
    </row>
    <row r="35" spans="1:7" s="153" customFormat="1" ht="30" customHeight="1" x14ac:dyDescent="0.2">
      <c r="A35" s="125" t="s">
        <v>23</v>
      </c>
      <c r="B35" s="493" t="s">
        <v>22</v>
      </c>
      <c r="C35" s="493"/>
      <c r="D35" s="493"/>
      <c r="E35" s="493"/>
      <c r="F35" s="493"/>
      <c r="G35" s="531"/>
    </row>
    <row r="36" spans="1:7" s="152" customFormat="1" ht="30" customHeight="1" collapsed="1" x14ac:dyDescent="0.2">
      <c r="A36" s="126" t="s">
        <v>24</v>
      </c>
      <c r="B36" s="555" t="s">
        <v>52</v>
      </c>
      <c r="C36" s="555"/>
      <c r="D36" s="555"/>
      <c r="E36" s="555"/>
      <c r="F36" s="555"/>
      <c r="G36" s="556"/>
    </row>
    <row r="37" spans="1:7" s="152" customFormat="1" ht="30" hidden="1" customHeight="1" outlineLevel="1" thickTop="1" x14ac:dyDescent="0.2">
      <c r="A37" s="518" t="s">
        <v>26</v>
      </c>
      <c r="B37" s="557" t="s">
        <v>27</v>
      </c>
      <c r="C37" s="558"/>
      <c r="D37" s="559"/>
      <c r="E37" s="560"/>
      <c r="F37" s="155" t="s">
        <v>28</v>
      </c>
      <c r="G37" s="156"/>
    </row>
    <row r="38" spans="1:7" s="152" customFormat="1" ht="30" hidden="1" customHeight="1" outlineLevel="1" x14ac:dyDescent="0.2">
      <c r="A38" s="519"/>
      <c r="B38" s="485" t="s">
        <v>29</v>
      </c>
      <c r="C38" s="486"/>
      <c r="D38" s="515"/>
      <c r="E38" s="516"/>
      <c r="F38" s="2" t="s">
        <v>30</v>
      </c>
      <c r="G38" s="157"/>
    </row>
    <row r="39" spans="1:7" s="152" customFormat="1" ht="30" hidden="1" customHeight="1" outlineLevel="1" x14ac:dyDescent="0.2">
      <c r="A39" s="519"/>
      <c r="B39" s="4" t="s">
        <v>31</v>
      </c>
      <c r="C39" s="158"/>
      <c r="D39" s="515"/>
      <c r="E39" s="516"/>
      <c r="F39" s="2" t="s">
        <v>32</v>
      </c>
      <c r="G39" s="157" t="s">
        <v>25</v>
      </c>
    </row>
    <row r="40" spans="1:7" s="152" customFormat="1" ht="30" hidden="1" customHeight="1" outlineLevel="1" x14ac:dyDescent="0.2">
      <c r="A40" s="519"/>
      <c r="B40" s="485" t="s">
        <v>33</v>
      </c>
      <c r="C40" s="486"/>
      <c r="D40" s="515" t="s">
        <v>25</v>
      </c>
      <c r="E40" s="516"/>
      <c r="F40" s="2" t="s">
        <v>34</v>
      </c>
      <c r="G40" s="157" t="s">
        <v>22</v>
      </c>
    </row>
    <row r="41" spans="1:7" s="152" customFormat="1" ht="30" hidden="1" customHeight="1" outlineLevel="1" x14ac:dyDescent="0.2">
      <c r="A41" s="519"/>
      <c r="B41" s="485" t="s">
        <v>35</v>
      </c>
      <c r="C41" s="486"/>
      <c r="D41" s="515" t="s">
        <v>25</v>
      </c>
      <c r="E41" s="516"/>
      <c r="F41" s="2" t="s">
        <v>36</v>
      </c>
      <c r="G41" s="157" t="s">
        <v>25</v>
      </c>
    </row>
    <row r="42" spans="1:7" s="152" customFormat="1" ht="30" hidden="1" customHeight="1" outlineLevel="1" x14ac:dyDescent="0.2">
      <c r="A42" s="519"/>
      <c r="B42" s="485" t="s">
        <v>37</v>
      </c>
      <c r="C42" s="486"/>
      <c r="D42" s="529" t="s">
        <v>38</v>
      </c>
      <c r="E42" s="530"/>
      <c r="F42" s="159" t="s">
        <v>39</v>
      </c>
      <c r="G42" s="160" t="s">
        <v>40</v>
      </c>
    </row>
    <row r="43" spans="1:7" s="152" customFormat="1" ht="30" hidden="1" customHeight="1" outlineLevel="1" x14ac:dyDescent="0.2">
      <c r="A43" s="519"/>
      <c r="B43" s="496" t="s">
        <v>41</v>
      </c>
      <c r="C43" s="497"/>
      <c r="D43" s="498"/>
      <c r="E43" s="500"/>
      <c r="F43" s="4"/>
      <c r="G43" s="145"/>
    </row>
    <row r="44" spans="1:7" s="152" customFormat="1" ht="30" hidden="1" customHeight="1" outlineLevel="1" x14ac:dyDescent="0.2">
      <c r="A44" s="519"/>
      <c r="B44" s="496" t="s">
        <v>43</v>
      </c>
      <c r="C44" s="497"/>
      <c r="D44" s="498"/>
      <c r="E44" s="500"/>
      <c r="F44" s="4"/>
      <c r="G44" s="145"/>
    </row>
    <row r="45" spans="1:7" s="152" customFormat="1" ht="30" hidden="1" customHeight="1" outlineLevel="1" x14ac:dyDescent="0.2">
      <c r="A45" s="519"/>
      <c r="B45" s="496" t="s">
        <v>44</v>
      </c>
      <c r="C45" s="497"/>
      <c r="D45" s="498"/>
      <c r="E45" s="500"/>
      <c r="F45" s="4"/>
      <c r="G45" s="145"/>
    </row>
    <row r="46" spans="1:7" s="152" customFormat="1" ht="30" hidden="1" customHeight="1" outlineLevel="1" x14ac:dyDescent="0.2">
      <c r="A46" s="519"/>
      <c r="B46" s="496" t="s">
        <v>45</v>
      </c>
      <c r="C46" s="497"/>
      <c r="D46" s="498" t="s">
        <v>22</v>
      </c>
      <c r="E46" s="499"/>
      <c r="F46" s="484"/>
      <c r="G46" s="484"/>
    </row>
    <row r="47" spans="1:7" s="152" customFormat="1" ht="30" hidden="1" customHeight="1" outlineLevel="1" x14ac:dyDescent="0.2">
      <c r="A47" s="519"/>
      <c r="B47" s="485" t="s">
        <v>46</v>
      </c>
      <c r="C47" s="486"/>
      <c r="D47" s="498" t="s">
        <v>25</v>
      </c>
      <c r="E47" s="500"/>
      <c r="F47" s="2" t="s">
        <v>47</v>
      </c>
      <c r="G47" s="161" t="s">
        <v>25</v>
      </c>
    </row>
    <row r="48" spans="1:7" s="152" customFormat="1" ht="30" hidden="1" customHeight="1" outlineLevel="1" x14ac:dyDescent="0.2">
      <c r="A48" s="519"/>
      <c r="B48" s="485" t="s">
        <v>48</v>
      </c>
      <c r="C48" s="486"/>
      <c r="D48" s="498" t="s">
        <v>25</v>
      </c>
      <c r="E48" s="500"/>
      <c r="F48" s="2" t="s">
        <v>49</v>
      </c>
      <c r="G48" s="161" t="s">
        <v>25</v>
      </c>
    </row>
    <row r="49" spans="1:7" s="152" customFormat="1" ht="30" hidden="1" customHeight="1" outlineLevel="1" x14ac:dyDescent="0.2">
      <c r="A49" s="519"/>
      <c r="B49" s="485" t="s">
        <v>50</v>
      </c>
      <c r="C49" s="486"/>
      <c r="D49" s="498" t="s">
        <v>25</v>
      </c>
      <c r="E49" s="500"/>
      <c r="F49" s="2" t="s">
        <v>51</v>
      </c>
      <c r="G49" s="161" t="s">
        <v>52</v>
      </c>
    </row>
    <row r="50" spans="1:7" s="152" customFormat="1" ht="30" hidden="1" customHeight="1" outlineLevel="1" x14ac:dyDescent="0.2">
      <c r="A50" s="519"/>
      <c r="B50" s="485" t="s">
        <v>53</v>
      </c>
      <c r="C50" s="486"/>
      <c r="D50" s="498" t="s">
        <v>25</v>
      </c>
      <c r="E50" s="500"/>
      <c r="F50" s="3" t="s">
        <v>54</v>
      </c>
      <c r="G50" s="161" t="s">
        <v>25</v>
      </c>
    </row>
    <row r="51" spans="1:7" s="152" customFormat="1" ht="30" hidden="1" customHeight="1" outlineLevel="1" x14ac:dyDescent="0.2">
      <c r="A51" s="519"/>
      <c r="B51" s="485" t="s">
        <v>55</v>
      </c>
      <c r="C51" s="495"/>
      <c r="D51" s="495"/>
      <c r="E51" s="486"/>
      <c r="F51" s="485"/>
      <c r="G51" s="495"/>
    </row>
    <row r="52" spans="1:7" s="152" customFormat="1" ht="30" hidden="1" customHeight="1" outlineLevel="1" x14ac:dyDescent="0.2">
      <c r="A52" s="519"/>
      <c r="B52" s="485" t="s">
        <v>56</v>
      </c>
      <c r="C52" s="486"/>
      <c r="D52" s="498" t="s">
        <v>52</v>
      </c>
      <c r="E52" s="500"/>
      <c r="F52" s="3" t="s">
        <v>57</v>
      </c>
      <c r="G52" s="162"/>
    </row>
    <row r="53" spans="1:7" s="152" customFormat="1" ht="30" hidden="1" customHeight="1" outlineLevel="1" x14ac:dyDescent="0.2">
      <c r="A53" s="519"/>
      <c r="B53" s="485" t="s">
        <v>58</v>
      </c>
      <c r="C53" s="486"/>
      <c r="D53" s="498" t="s">
        <v>52</v>
      </c>
      <c r="E53" s="500"/>
      <c r="F53" s="3" t="s">
        <v>57</v>
      </c>
      <c r="G53" s="162"/>
    </row>
    <row r="54" spans="1:7" s="152" customFormat="1" ht="30" hidden="1" customHeight="1" outlineLevel="1" x14ac:dyDescent="0.2">
      <c r="A54" s="519"/>
      <c r="B54" s="485" t="s">
        <v>59</v>
      </c>
      <c r="C54" s="486"/>
      <c r="D54" s="498" t="s">
        <v>25</v>
      </c>
      <c r="E54" s="500"/>
      <c r="F54" s="3" t="s">
        <v>57</v>
      </c>
      <c r="G54" s="162"/>
    </row>
    <row r="55" spans="1:7" s="152" customFormat="1" ht="30" hidden="1" customHeight="1" outlineLevel="1" x14ac:dyDescent="0.2">
      <c r="A55" s="519"/>
      <c r="B55" s="145" t="s">
        <v>60</v>
      </c>
      <c r="C55" s="146"/>
      <c r="D55" s="498" t="s">
        <v>25</v>
      </c>
      <c r="E55" s="500"/>
      <c r="F55" s="4" t="s">
        <v>61</v>
      </c>
      <c r="G55" s="161" t="s">
        <v>25</v>
      </c>
    </row>
    <row r="56" spans="1:7" s="152" customFormat="1" ht="30" hidden="1" customHeight="1" outlineLevel="1" x14ac:dyDescent="0.2">
      <c r="A56" s="519"/>
      <c r="B56" s="485" t="s">
        <v>62</v>
      </c>
      <c r="C56" s="495"/>
      <c r="D56" s="495"/>
      <c r="E56" s="495"/>
      <c r="F56" s="507" t="s">
        <v>25</v>
      </c>
      <c r="G56" s="498"/>
    </row>
    <row r="57" spans="1:7" s="152" customFormat="1" ht="30" hidden="1" customHeight="1" outlineLevel="1" x14ac:dyDescent="0.2">
      <c r="A57" s="519"/>
      <c r="B57" s="485" t="s">
        <v>63</v>
      </c>
      <c r="C57" s="486"/>
      <c r="D57" s="498" t="s">
        <v>25</v>
      </c>
      <c r="E57" s="500"/>
      <c r="F57" s="4" t="s">
        <v>61</v>
      </c>
      <c r="G57" s="157" t="s">
        <v>25</v>
      </c>
    </row>
    <row r="58" spans="1:7" s="152" customFormat="1" ht="30" hidden="1" customHeight="1" outlineLevel="1" x14ac:dyDescent="0.2">
      <c r="A58" s="519"/>
      <c r="B58" s="506" t="s">
        <v>64</v>
      </c>
      <c r="C58" s="506"/>
      <c r="D58" s="507"/>
      <c r="E58" s="507"/>
      <c r="F58" s="507"/>
      <c r="G58" s="498"/>
    </row>
    <row r="59" spans="1:7" s="152" customFormat="1" ht="31.5" hidden="1" customHeight="1" outlineLevel="1" thickBot="1" x14ac:dyDescent="0.25">
      <c r="A59" s="127" t="s">
        <v>65</v>
      </c>
      <c r="B59" s="503"/>
      <c r="C59" s="514"/>
      <c r="D59" s="514"/>
      <c r="E59" s="514"/>
      <c r="F59" s="514"/>
      <c r="G59" s="514"/>
    </row>
    <row r="60" spans="1:7" s="152" customFormat="1" ht="9.75" customHeight="1" collapsed="1" thickBot="1" x14ac:dyDescent="0.25">
      <c r="A60" s="127"/>
      <c r="B60" s="503"/>
      <c r="C60" s="514"/>
      <c r="D60" s="514"/>
      <c r="E60" s="514"/>
      <c r="F60" s="514"/>
      <c r="G60" s="514"/>
    </row>
    <row r="61" spans="1:7" s="152" customFormat="1" ht="30" hidden="1" customHeight="1" outlineLevel="1" thickTop="1" x14ac:dyDescent="0.2">
      <c r="A61" s="508" t="s">
        <v>66</v>
      </c>
      <c r="B61" s="510" t="s">
        <v>27</v>
      </c>
      <c r="C61" s="511"/>
      <c r="D61" s="561"/>
      <c r="E61" s="562"/>
      <c r="F61" s="163" t="s">
        <v>28</v>
      </c>
      <c r="G61" s="164"/>
    </row>
    <row r="62" spans="1:7" s="152" customFormat="1" ht="30" hidden="1" customHeight="1" outlineLevel="1" x14ac:dyDescent="0.2">
      <c r="A62" s="509"/>
      <c r="B62" s="485" t="s">
        <v>29</v>
      </c>
      <c r="C62" s="486"/>
      <c r="D62" s="515"/>
      <c r="E62" s="516"/>
      <c r="F62" s="2" t="s">
        <v>30</v>
      </c>
      <c r="G62" s="157"/>
    </row>
    <row r="63" spans="1:7" s="152" customFormat="1" ht="30" hidden="1" customHeight="1" outlineLevel="1" x14ac:dyDescent="0.2">
      <c r="A63" s="509"/>
      <c r="B63" s="4" t="s">
        <v>31</v>
      </c>
      <c r="C63" s="158"/>
      <c r="D63" s="515"/>
      <c r="E63" s="516"/>
      <c r="F63" s="2" t="s">
        <v>32</v>
      </c>
      <c r="G63" s="157" t="s">
        <v>25</v>
      </c>
    </row>
    <row r="64" spans="1:7" s="152" customFormat="1" ht="30" hidden="1" customHeight="1" outlineLevel="1" x14ac:dyDescent="0.2">
      <c r="A64" s="509"/>
      <c r="B64" s="485" t="s">
        <v>33</v>
      </c>
      <c r="C64" s="486"/>
      <c r="D64" s="515" t="s">
        <v>25</v>
      </c>
      <c r="E64" s="516"/>
      <c r="F64" s="2" t="s">
        <v>34</v>
      </c>
      <c r="G64" s="157" t="s">
        <v>42</v>
      </c>
    </row>
    <row r="65" spans="1:7" s="152" customFormat="1" ht="30" hidden="1" customHeight="1" outlineLevel="1" x14ac:dyDescent="0.2">
      <c r="A65" s="509"/>
      <c r="B65" s="485" t="s">
        <v>35</v>
      </c>
      <c r="C65" s="486"/>
      <c r="D65" s="515" t="s">
        <v>25</v>
      </c>
      <c r="E65" s="516"/>
      <c r="F65" s="2" t="s">
        <v>36</v>
      </c>
      <c r="G65" s="157" t="s">
        <v>25</v>
      </c>
    </row>
    <row r="66" spans="1:7" s="152" customFormat="1" ht="30" hidden="1" customHeight="1" outlineLevel="1" x14ac:dyDescent="0.2">
      <c r="A66" s="509"/>
      <c r="B66" s="485" t="s">
        <v>37</v>
      </c>
      <c r="C66" s="486"/>
      <c r="D66" s="520" t="s">
        <v>38</v>
      </c>
      <c r="E66" s="521"/>
      <c r="F66" s="159" t="s">
        <v>39</v>
      </c>
      <c r="G66" s="160" t="s">
        <v>40</v>
      </c>
    </row>
    <row r="67" spans="1:7" s="152" customFormat="1" ht="30" hidden="1" customHeight="1" outlineLevel="1" x14ac:dyDescent="0.2">
      <c r="A67" s="509"/>
      <c r="B67" s="496" t="s">
        <v>41</v>
      </c>
      <c r="C67" s="497"/>
      <c r="D67" s="515"/>
      <c r="E67" s="516"/>
      <c r="F67" s="4"/>
      <c r="G67" s="145"/>
    </row>
    <row r="68" spans="1:7" s="152" customFormat="1" ht="30" hidden="1" customHeight="1" outlineLevel="1" x14ac:dyDescent="0.2">
      <c r="A68" s="509"/>
      <c r="B68" s="496" t="s">
        <v>43</v>
      </c>
      <c r="C68" s="497"/>
      <c r="D68" s="515"/>
      <c r="E68" s="516"/>
      <c r="F68" s="4"/>
      <c r="G68" s="145"/>
    </row>
    <row r="69" spans="1:7" s="152" customFormat="1" ht="30" hidden="1" customHeight="1" outlineLevel="1" x14ac:dyDescent="0.2">
      <c r="A69" s="509"/>
      <c r="B69" s="496" t="s">
        <v>44</v>
      </c>
      <c r="C69" s="497"/>
      <c r="D69" s="515"/>
      <c r="E69" s="516"/>
      <c r="F69" s="4"/>
      <c r="G69" s="145"/>
    </row>
    <row r="70" spans="1:7" s="152" customFormat="1" ht="30" hidden="1" customHeight="1" outlineLevel="1" x14ac:dyDescent="0.2">
      <c r="A70" s="509"/>
      <c r="B70" s="496" t="s">
        <v>45</v>
      </c>
      <c r="C70" s="497"/>
      <c r="D70" s="498"/>
      <c r="E70" s="499"/>
      <c r="F70" s="484"/>
      <c r="G70" s="484"/>
    </row>
    <row r="71" spans="1:7" s="152" customFormat="1" ht="30" hidden="1" customHeight="1" outlineLevel="1" x14ac:dyDescent="0.2">
      <c r="A71" s="509"/>
      <c r="B71" s="485" t="s">
        <v>46</v>
      </c>
      <c r="C71" s="486"/>
      <c r="D71" s="498" t="s">
        <v>25</v>
      </c>
      <c r="E71" s="500"/>
      <c r="F71" s="2" t="s">
        <v>47</v>
      </c>
      <c r="G71" s="144"/>
    </row>
    <row r="72" spans="1:7" s="152" customFormat="1" ht="30" hidden="1" customHeight="1" outlineLevel="1" x14ac:dyDescent="0.2">
      <c r="A72" s="509"/>
      <c r="B72" s="485" t="s">
        <v>48</v>
      </c>
      <c r="C72" s="486"/>
      <c r="D72" s="498" t="s">
        <v>25</v>
      </c>
      <c r="E72" s="500"/>
      <c r="F72" s="2" t="s">
        <v>49</v>
      </c>
      <c r="G72" s="144"/>
    </row>
    <row r="73" spans="1:7" s="152" customFormat="1" ht="30" hidden="1" customHeight="1" outlineLevel="1" x14ac:dyDescent="0.2">
      <c r="A73" s="509"/>
      <c r="B73" s="485" t="s">
        <v>50</v>
      </c>
      <c r="C73" s="486"/>
      <c r="D73" s="498" t="s">
        <v>25</v>
      </c>
      <c r="E73" s="500"/>
      <c r="F73" s="2" t="s">
        <v>51</v>
      </c>
      <c r="G73" s="144"/>
    </row>
    <row r="74" spans="1:7" s="152" customFormat="1" ht="30" hidden="1" customHeight="1" outlineLevel="1" x14ac:dyDescent="0.2">
      <c r="A74" s="509"/>
      <c r="B74" s="485" t="s">
        <v>53</v>
      </c>
      <c r="C74" s="486"/>
      <c r="D74" s="498" t="s">
        <v>25</v>
      </c>
      <c r="E74" s="500"/>
      <c r="F74" s="3" t="s">
        <v>54</v>
      </c>
      <c r="G74" s="161" t="s">
        <v>25</v>
      </c>
    </row>
    <row r="75" spans="1:7" s="152" customFormat="1" ht="30" hidden="1" customHeight="1" outlineLevel="1" x14ac:dyDescent="0.2">
      <c r="A75" s="509"/>
      <c r="B75" s="485" t="s">
        <v>55</v>
      </c>
      <c r="C75" s="495"/>
      <c r="D75" s="495"/>
      <c r="E75" s="486"/>
      <c r="F75" s="485"/>
      <c r="G75" s="495"/>
    </row>
    <row r="76" spans="1:7" s="152" customFormat="1" ht="30" hidden="1" customHeight="1" outlineLevel="1" x14ac:dyDescent="0.2">
      <c r="A76" s="509"/>
      <c r="B76" s="485" t="s">
        <v>56</v>
      </c>
      <c r="C76" s="486"/>
      <c r="D76" s="498" t="s">
        <v>25</v>
      </c>
      <c r="E76" s="500"/>
      <c r="F76" s="3" t="s">
        <v>57</v>
      </c>
      <c r="G76" s="144"/>
    </row>
    <row r="77" spans="1:7" s="152" customFormat="1" ht="30" hidden="1" customHeight="1" outlineLevel="1" x14ac:dyDescent="0.2">
      <c r="A77" s="509"/>
      <c r="B77" s="485" t="s">
        <v>58</v>
      </c>
      <c r="C77" s="486"/>
      <c r="D77" s="498" t="s">
        <v>25</v>
      </c>
      <c r="E77" s="500"/>
      <c r="F77" s="3" t="s">
        <v>57</v>
      </c>
      <c r="G77" s="144"/>
    </row>
    <row r="78" spans="1:7" s="152" customFormat="1" ht="30" hidden="1" customHeight="1" outlineLevel="1" x14ac:dyDescent="0.2">
      <c r="A78" s="509"/>
      <c r="B78" s="485" t="s">
        <v>59</v>
      </c>
      <c r="C78" s="486"/>
      <c r="D78" s="498" t="s">
        <v>25</v>
      </c>
      <c r="E78" s="500"/>
      <c r="F78" s="3" t="s">
        <v>57</v>
      </c>
      <c r="G78" s="144"/>
    </row>
    <row r="79" spans="1:7" s="152" customFormat="1" ht="30" hidden="1" customHeight="1" outlineLevel="1" x14ac:dyDescent="0.2">
      <c r="A79" s="509"/>
      <c r="B79" s="145" t="s">
        <v>60</v>
      </c>
      <c r="C79" s="146"/>
      <c r="D79" s="498" t="s">
        <v>25</v>
      </c>
      <c r="E79" s="500"/>
      <c r="F79" s="4" t="s">
        <v>61</v>
      </c>
      <c r="G79" s="146"/>
    </row>
    <row r="80" spans="1:7" s="152" customFormat="1" ht="30" hidden="1" customHeight="1" outlineLevel="1" x14ac:dyDescent="0.2">
      <c r="A80" s="509"/>
      <c r="B80" s="485" t="s">
        <v>62</v>
      </c>
      <c r="C80" s="495"/>
      <c r="D80" s="495"/>
      <c r="E80" s="495"/>
      <c r="F80" s="499"/>
      <c r="G80" s="499"/>
    </row>
    <row r="81" spans="1:7" s="152" customFormat="1" ht="30" hidden="1" customHeight="1" outlineLevel="1" x14ac:dyDescent="0.2">
      <c r="A81" s="509"/>
      <c r="B81" s="485" t="s">
        <v>63</v>
      </c>
      <c r="C81" s="486"/>
      <c r="D81" s="498" t="s">
        <v>25</v>
      </c>
      <c r="E81" s="500"/>
      <c r="F81" s="4" t="s">
        <v>61</v>
      </c>
      <c r="G81" s="161" t="s">
        <v>25</v>
      </c>
    </row>
    <row r="82" spans="1:7" s="152" customFormat="1" ht="30" hidden="1" customHeight="1" outlineLevel="1" x14ac:dyDescent="0.2">
      <c r="A82" s="509"/>
      <c r="B82" s="506" t="s">
        <v>64</v>
      </c>
      <c r="C82" s="506"/>
      <c r="D82" s="507"/>
      <c r="E82" s="507"/>
      <c r="F82" s="507"/>
      <c r="G82" s="498"/>
    </row>
    <row r="83" spans="1:7" s="152" customFormat="1" ht="30" hidden="1" customHeight="1" outlineLevel="1" thickBot="1" x14ac:dyDescent="0.25">
      <c r="A83" s="127" t="s">
        <v>67</v>
      </c>
      <c r="B83" s="503"/>
      <c r="C83" s="514"/>
      <c r="D83" s="514"/>
      <c r="E83" s="514"/>
      <c r="F83" s="514"/>
      <c r="G83" s="514"/>
    </row>
    <row r="84" spans="1:7" s="152" customFormat="1" ht="13.5" customHeight="1" collapsed="1" thickTop="1" thickBot="1" x14ac:dyDescent="0.25">
      <c r="A84" s="121"/>
      <c r="B84" s="545"/>
      <c r="C84" s="545"/>
      <c r="D84" s="545"/>
      <c r="E84" s="545"/>
      <c r="F84" s="545"/>
      <c r="G84" s="545"/>
    </row>
    <row r="85" spans="1:7" s="152" customFormat="1" ht="30" hidden="1" customHeight="1" outlineLevel="1" thickTop="1" x14ac:dyDescent="0.2">
      <c r="A85" s="508" t="s">
        <v>68</v>
      </c>
      <c r="B85" s="510" t="s">
        <v>27</v>
      </c>
      <c r="C85" s="511"/>
      <c r="D85" s="512" t="s">
        <v>69</v>
      </c>
      <c r="E85" s="513"/>
      <c r="F85" s="163" t="s">
        <v>28</v>
      </c>
      <c r="G85" s="165" t="s">
        <v>70</v>
      </c>
    </row>
    <row r="86" spans="1:7" s="152" customFormat="1" ht="30" hidden="1" customHeight="1" outlineLevel="1" x14ac:dyDescent="0.2">
      <c r="A86" s="509"/>
      <c r="B86" s="485" t="s">
        <v>29</v>
      </c>
      <c r="C86" s="486"/>
      <c r="D86" s="498" t="s">
        <v>69</v>
      </c>
      <c r="E86" s="500"/>
      <c r="F86" s="2" t="s">
        <v>30</v>
      </c>
      <c r="G86" s="161"/>
    </row>
    <row r="87" spans="1:7" s="152" customFormat="1" ht="30" hidden="1" customHeight="1" outlineLevel="1" x14ac:dyDescent="0.2">
      <c r="A87" s="509"/>
      <c r="B87" s="4" t="s">
        <v>31</v>
      </c>
      <c r="C87" s="158"/>
      <c r="D87" s="498" t="s">
        <v>69</v>
      </c>
      <c r="E87" s="500"/>
      <c r="F87" s="2" t="s">
        <v>32</v>
      </c>
      <c r="G87" s="161" t="s">
        <v>25</v>
      </c>
    </row>
    <row r="88" spans="1:7" s="152" customFormat="1" ht="30" hidden="1" customHeight="1" outlineLevel="1" x14ac:dyDescent="0.2">
      <c r="A88" s="509"/>
      <c r="B88" s="485" t="s">
        <v>33</v>
      </c>
      <c r="C88" s="486"/>
      <c r="D88" s="498" t="s">
        <v>25</v>
      </c>
      <c r="E88" s="500"/>
      <c r="F88" s="2" t="s">
        <v>34</v>
      </c>
      <c r="G88" s="161"/>
    </row>
    <row r="89" spans="1:7" s="152" customFormat="1" ht="30" hidden="1" customHeight="1" outlineLevel="1" x14ac:dyDescent="0.2">
      <c r="A89" s="509"/>
      <c r="B89" s="485" t="s">
        <v>35</v>
      </c>
      <c r="C89" s="486"/>
      <c r="D89" s="498" t="s">
        <v>25</v>
      </c>
      <c r="E89" s="500"/>
      <c r="F89" s="2" t="s">
        <v>36</v>
      </c>
      <c r="G89" s="157" t="s">
        <v>25</v>
      </c>
    </row>
    <row r="90" spans="1:7" s="152" customFormat="1" ht="30" hidden="1" customHeight="1" outlineLevel="1" x14ac:dyDescent="0.2">
      <c r="A90" s="509"/>
      <c r="B90" s="485" t="s">
        <v>37</v>
      </c>
      <c r="C90" s="486"/>
      <c r="D90" s="529" t="s">
        <v>38</v>
      </c>
      <c r="E90" s="530"/>
      <c r="F90" s="159" t="s">
        <v>39</v>
      </c>
      <c r="G90" s="160" t="s">
        <v>40</v>
      </c>
    </row>
    <row r="91" spans="1:7" s="152" customFormat="1" ht="30" hidden="1" customHeight="1" outlineLevel="1" x14ac:dyDescent="0.2">
      <c r="A91" s="509"/>
      <c r="B91" s="496" t="s">
        <v>41</v>
      </c>
      <c r="C91" s="497"/>
      <c r="D91" s="498" t="s">
        <v>42</v>
      </c>
      <c r="E91" s="500"/>
      <c r="F91" s="4" t="s">
        <v>42</v>
      </c>
      <c r="G91" s="145" t="s">
        <v>42</v>
      </c>
    </row>
    <row r="92" spans="1:7" s="152" customFormat="1" ht="30" hidden="1" customHeight="1" outlineLevel="1" x14ac:dyDescent="0.2">
      <c r="A92" s="509"/>
      <c r="B92" s="496" t="s">
        <v>43</v>
      </c>
      <c r="C92" s="497"/>
      <c r="D92" s="498" t="s">
        <v>42</v>
      </c>
      <c r="E92" s="500"/>
      <c r="F92" s="4" t="s">
        <v>42</v>
      </c>
      <c r="G92" s="145" t="s">
        <v>42</v>
      </c>
    </row>
    <row r="93" spans="1:7" s="152" customFormat="1" ht="30" hidden="1" customHeight="1" outlineLevel="1" x14ac:dyDescent="0.2">
      <c r="A93" s="509"/>
      <c r="B93" s="496" t="s">
        <v>44</v>
      </c>
      <c r="C93" s="497"/>
      <c r="D93" s="498" t="s">
        <v>42</v>
      </c>
      <c r="E93" s="500"/>
      <c r="F93" s="4" t="s">
        <v>42</v>
      </c>
      <c r="G93" s="145" t="s">
        <v>42</v>
      </c>
    </row>
    <row r="94" spans="1:7" s="152" customFormat="1" ht="30" hidden="1" customHeight="1" outlineLevel="1" x14ac:dyDescent="0.2">
      <c r="A94" s="509"/>
      <c r="B94" s="496" t="s">
        <v>45</v>
      </c>
      <c r="C94" s="497"/>
      <c r="D94" s="498"/>
      <c r="E94" s="499"/>
      <c r="F94" s="484"/>
      <c r="G94" s="484"/>
    </row>
    <row r="95" spans="1:7" s="152" customFormat="1" ht="30" hidden="1" customHeight="1" outlineLevel="1" x14ac:dyDescent="0.2">
      <c r="A95" s="509"/>
      <c r="B95" s="485" t="s">
        <v>46</v>
      </c>
      <c r="C95" s="486"/>
      <c r="D95" s="498" t="s">
        <v>25</v>
      </c>
      <c r="E95" s="500"/>
      <c r="F95" s="2" t="s">
        <v>47</v>
      </c>
      <c r="G95" s="144" t="s">
        <v>42</v>
      </c>
    </row>
    <row r="96" spans="1:7" s="152" customFormat="1" ht="30" hidden="1" customHeight="1" outlineLevel="1" x14ac:dyDescent="0.2">
      <c r="A96" s="509"/>
      <c r="B96" s="485" t="s">
        <v>48</v>
      </c>
      <c r="C96" s="486"/>
      <c r="D96" s="498" t="s">
        <v>25</v>
      </c>
      <c r="E96" s="500"/>
      <c r="F96" s="2" t="s">
        <v>49</v>
      </c>
      <c r="G96" s="144" t="s">
        <v>42</v>
      </c>
    </row>
    <row r="97" spans="1:7" s="152" customFormat="1" ht="30" hidden="1" customHeight="1" outlineLevel="1" x14ac:dyDescent="0.2">
      <c r="A97" s="509"/>
      <c r="B97" s="485" t="s">
        <v>50</v>
      </c>
      <c r="C97" s="486"/>
      <c r="D97" s="498" t="s">
        <v>25</v>
      </c>
      <c r="E97" s="500"/>
      <c r="F97" s="2" t="s">
        <v>51</v>
      </c>
      <c r="G97" s="144"/>
    </row>
    <row r="98" spans="1:7" s="152" customFormat="1" ht="30" hidden="1" customHeight="1" outlineLevel="1" x14ac:dyDescent="0.2">
      <c r="A98" s="509"/>
      <c r="B98" s="485" t="s">
        <v>53</v>
      </c>
      <c r="C98" s="486"/>
      <c r="D98" s="498" t="s">
        <v>25</v>
      </c>
      <c r="E98" s="500"/>
      <c r="F98" s="3" t="s">
        <v>54</v>
      </c>
      <c r="G98" s="161" t="s">
        <v>25</v>
      </c>
    </row>
    <row r="99" spans="1:7" s="152" customFormat="1" ht="30" hidden="1" customHeight="1" outlineLevel="1" x14ac:dyDescent="0.2">
      <c r="A99" s="509"/>
      <c r="B99" s="485" t="s">
        <v>55</v>
      </c>
      <c r="C99" s="495"/>
      <c r="D99" s="495"/>
      <c r="E99" s="486"/>
      <c r="F99" s="485"/>
      <c r="G99" s="495"/>
    </row>
    <row r="100" spans="1:7" s="152" customFormat="1" ht="30" hidden="1" customHeight="1" outlineLevel="1" x14ac:dyDescent="0.2">
      <c r="A100" s="509"/>
      <c r="B100" s="485" t="s">
        <v>56</v>
      </c>
      <c r="C100" s="486"/>
      <c r="D100" s="498" t="s">
        <v>25</v>
      </c>
      <c r="E100" s="500"/>
      <c r="F100" s="3" t="s">
        <v>57</v>
      </c>
      <c r="G100" s="144"/>
    </row>
    <row r="101" spans="1:7" s="152" customFormat="1" ht="30" hidden="1" customHeight="1" outlineLevel="1" x14ac:dyDescent="0.2">
      <c r="A101" s="509"/>
      <c r="B101" s="485" t="s">
        <v>58</v>
      </c>
      <c r="C101" s="486"/>
      <c r="D101" s="498" t="s">
        <v>25</v>
      </c>
      <c r="E101" s="500"/>
      <c r="F101" s="3" t="s">
        <v>57</v>
      </c>
      <c r="G101" s="144"/>
    </row>
    <row r="102" spans="1:7" s="152" customFormat="1" ht="30" hidden="1" customHeight="1" outlineLevel="1" x14ac:dyDescent="0.2">
      <c r="A102" s="509"/>
      <c r="B102" s="485" t="s">
        <v>59</v>
      </c>
      <c r="C102" s="486"/>
      <c r="D102" s="498" t="s">
        <v>25</v>
      </c>
      <c r="E102" s="500"/>
      <c r="F102" s="3" t="s">
        <v>57</v>
      </c>
      <c r="G102" s="144"/>
    </row>
    <row r="103" spans="1:7" s="152" customFormat="1" ht="30" hidden="1" customHeight="1" outlineLevel="1" x14ac:dyDescent="0.2">
      <c r="A103" s="509"/>
      <c r="B103" s="145" t="s">
        <v>60</v>
      </c>
      <c r="C103" s="146"/>
      <c r="D103" s="498" t="s">
        <v>25</v>
      </c>
      <c r="E103" s="500"/>
      <c r="F103" s="4" t="s">
        <v>61</v>
      </c>
      <c r="G103" s="146"/>
    </row>
    <row r="104" spans="1:7" s="152" customFormat="1" ht="30" hidden="1" customHeight="1" outlineLevel="1" x14ac:dyDescent="0.2">
      <c r="A104" s="509"/>
      <c r="B104" s="485" t="s">
        <v>62</v>
      </c>
      <c r="C104" s="495"/>
      <c r="D104" s="495"/>
      <c r="E104" s="495"/>
      <c r="F104" s="499"/>
      <c r="G104" s="499"/>
    </row>
    <row r="105" spans="1:7" s="152" customFormat="1" ht="30" hidden="1" customHeight="1" outlineLevel="1" x14ac:dyDescent="0.2">
      <c r="A105" s="509"/>
      <c r="B105" s="485" t="s">
        <v>63</v>
      </c>
      <c r="C105" s="486"/>
      <c r="D105" s="498" t="s">
        <v>25</v>
      </c>
      <c r="E105" s="500"/>
      <c r="F105" s="4" t="s">
        <v>61</v>
      </c>
      <c r="G105" s="161" t="s">
        <v>25</v>
      </c>
    </row>
    <row r="106" spans="1:7" s="152" customFormat="1" ht="30" hidden="1" customHeight="1" outlineLevel="1" x14ac:dyDescent="0.2">
      <c r="A106" s="509"/>
      <c r="B106" s="506" t="s">
        <v>64</v>
      </c>
      <c r="C106" s="506"/>
      <c r="D106" s="507"/>
      <c r="E106" s="507"/>
      <c r="F106" s="507"/>
      <c r="G106" s="498"/>
    </row>
    <row r="107" spans="1:7" s="152" customFormat="1" ht="30" hidden="1" customHeight="1" outlineLevel="1" thickBot="1" x14ac:dyDescent="0.25">
      <c r="A107" s="127" t="s">
        <v>71</v>
      </c>
      <c r="B107" s="502"/>
      <c r="C107" s="502"/>
      <c r="D107" s="502"/>
      <c r="E107" s="502"/>
      <c r="F107" s="502"/>
      <c r="G107" s="503"/>
    </row>
    <row r="108" spans="1:7" s="152" customFormat="1" ht="30" customHeight="1" thickTop="1" thickBot="1" x14ac:dyDescent="0.25">
      <c r="A108" s="504"/>
      <c r="B108" s="504"/>
      <c r="C108" s="504"/>
      <c r="D108" s="504"/>
      <c r="E108" s="504"/>
      <c r="F108" s="504"/>
      <c r="G108" s="504"/>
    </row>
    <row r="109" spans="1:7" s="152" customFormat="1" ht="30" customHeight="1" thickTop="1" x14ac:dyDescent="0.2">
      <c r="A109" s="505" t="s">
        <v>619</v>
      </c>
      <c r="B109" s="354"/>
      <c r="C109" s="354"/>
      <c r="D109" s="354"/>
      <c r="E109" s="354"/>
      <c r="F109" s="354"/>
      <c r="G109" s="354"/>
    </row>
    <row r="110" spans="1:7" s="166" customFormat="1" ht="30" customHeight="1" x14ac:dyDescent="0.2">
      <c r="A110" s="484" t="s">
        <v>574</v>
      </c>
      <c r="B110" s="484"/>
      <c r="C110" s="484"/>
      <c r="D110" s="484"/>
      <c r="E110" s="484"/>
      <c r="F110" s="543" t="s">
        <v>25</v>
      </c>
      <c r="G110" s="544"/>
    </row>
    <row r="111" spans="1:7" s="166" customFormat="1" ht="30" customHeight="1" x14ac:dyDescent="0.2">
      <c r="A111" s="484" t="s">
        <v>848</v>
      </c>
      <c r="B111" s="484"/>
      <c r="C111" s="484"/>
      <c r="D111" s="484"/>
      <c r="E111" s="484"/>
      <c r="F111" s="543" t="s">
        <v>25</v>
      </c>
      <c r="G111" s="544"/>
    </row>
    <row r="112" spans="1:7" s="166" customFormat="1" ht="30" customHeight="1" x14ac:dyDescent="0.2">
      <c r="A112" s="484" t="s">
        <v>849</v>
      </c>
      <c r="B112" s="484"/>
      <c r="C112" s="484"/>
      <c r="D112" s="484"/>
      <c r="E112" s="484"/>
      <c r="F112" s="543" t="s">
        <v>25</v>
      </c>
      <c r="G112" s="544"/>
    </row>
    <row r="113" spans="1:7" s="166" customFormat="1" ht="30" customHeight="1" x14ac:dyDescent="0.2">
      <c r="A113" s="484" t="s">
        <v>578</v>
      </c>
      <c r="B113" s="484"/>
      <c r="C113" s="484"/>
      <c r="D113" s="484"/>
      <c r="E113" s="484"/>
      <c r="F113" s="543" t="s">
        <v>25</v>
      </c>
      <c r="G113" s="544"/>
    </row>
    <row r="114" spans="1:7" s="166" customFormat="1" ht="30" customHeight="1" x14ac:dyDescent="0.2">
      <c r="A114" s="491" t="s">
        <v>575</v>
      </c>
      <c r="B114" s="491"/>
      <c r="C114" s="491"/>
      <c r="D114" s="491"/>
      <c r="E114" s="491"/>
      <c r="F114" s="491"/>
      <c r="G114" s="491"/>
    </row>
    <row r="115" spans="1:7" s="166" customFormat="1" ht="30" customHeight="1" x14ac:dyDescent="0.2">
      <c r="A115" s="501"/>
      <c r="B115" s="501"/>
      <c r="C115" s="501"/>
      <c r="D115" s="501"/>
      <c r="E115" s="501"/>
      <c r="F115" s="501"/>
      <c r="G115" s="501"/>
    </row>
    <row r="116" spans="1:7" s="166" customFormat="1" ht="30" customHeight="1" x14ac:dyDescent="0.2">
      <c r="A116" s="501"/>
      <c r="B116" s="501"/>
      <c r="C116" s="501"/>
      <c r="D116" s="501"/>
      <c r="E116" s="501"/>
      <c r="F116" s="501"/>
      <c r="G116" s="501"/>
    </row>
    <row r="117" spans="1:7" s="166" customFormat="1" ht="30" customHeight="1" x14ac:dyDescent="0.2">
      <c r="A117" s="501"/>
      <c r="B117" s="501"/>
      <c r="C117" s="501"/>
      <c r="D117" s="501"/>
      <c r="E117" s="501"/>
      <c r="F117" s="501"/>
      <c r="G117" s="501"/>
    </row>
    <row r="118" spans="1:7" s="166" customFormat="1" ht="30" customHeight="1" x14ac:dyDescent="0.2">
      <c r="A118" s="484" t="s">
        <v>576</v>
      </c>
      <c r="B118" s="484"/>
      <c r="C118" s="484"/>
      <c r="D118" s="484"/>
      <c r="E118" s="484"/>
      <c r="F118" s="543" t="s">
        <v>25</v>
      </c>
      <c r="G118" s="544"/>
    </row>
    <row r="119" spans="1:7" s="153" customFormat="1" ht="30" customHeight="1" x14ac:dyDescent="0.2">
      <c r="A119" s="491" t="s">
        <v>577</v>
      </c>
      <c r="B119" s="491"/>
      <c r="C119" s="491"/>
      <c r="D119" s="491"/>
      <c r="E119" s="491"/>
      <c r="F119" s="491"/>
      <c r="G119" s="491"/>
    </row>
    <row r="120" spans="1:7" s="153" customFormat="1" ht="30" customHeight="1" x14ac:dyDescent="0.2">
      <c r="A120" s="492"/>
      <c r="B120" s="492"/>
      <c r="C120" s="492"/>
      <c r="D120" s="492"/>
      <c r="E120" s="492"/>
      <c r="F120" s="492"/>
      <c r="G120" s="492"/>
    </row>
    <row r="121" spans="1:7" s="153" customFormat="1" ht="30" customHeight="1" x14ac:dyDescent="0.2">
      <c r="A121" s="125" t="s">
        <v>72</v>
      </c>
      <c r="B121" s="158" t="s">
        <v>25</v>
      </c>
      <c r="C121" s="167" t="s">
        <v>73</v>
      </c>
      <c r="D121" s="493" t="s">
        <v>42</v>
      </c>
      <c r="E121" s="493"/>
      <c r="F121" s="122" t="s">
        <v>74</v>
      </c>
      <c r="G121" s="147" t="s">
        <v>42</v>
      </c>
    </row>
    <row r="122" spans="1:7" s="153" customFormat="1" ht="30" customHeight="1" x14ac:dyDescent="0.2">
      <c r="A122" s="125" t="s">
        <v>72</v>
      </c>
      <c r="B122" s="158" t="s">
        <v>25</v>
      </c>
      <c r="C122" s="167" t="s">
        <v>73</v>
      </c>
      <c r="D122" s="493" t="s">
        <v>42</v>
      </c>
      <c r="E122" s="493"/>
      <c r="F122" s="122" t="s">
        <v>74</v>
      </c>
      <c r="G122" s="147" t="s">
        <v>42</v>
      </c>
    </row>
    <row r="123" spans="1:7" s="153" customFormat="1" ht="30" customHeight="1" x14ac:dyDescent="0.2">
      <c r="A123" s="125" t="s">
        <v>72</v>
      </c>
      <c r="B123" s="158" t="s">
        <v>25</v>
      </c>
      <c r="C123" s="167" t="s">
        <v>73</v>
      </c>
      <c r="D123" s="493" t="s">
        <v>42</v>
      </c>
      <c r="E123" s="493"/>
      <c r="F123" s="122" t="s">
        <v>74</v>
      </c>
      <c r="G123" s="147" t="s">
        <v>42</v>
      </c>
    </row>
    <row r="124" spans="1:7" s="168" customFormat="1" ht="30" customHeight="1" x14ac:dyDescent="0.2">
      <c r="A124" s="491" t="s">
        <v>75</v>
      </c>
      <c r="B124" s="491"/>
      <c r="C124" s="491"/>
      <c r="D124" s="491"/>
      <c r="E124" s="491"/>
      <c r="F124" s="494"/>
      <c r="G124" s="161" t="s">
        <v>52</v>
      </c>
    </row>
    <row r="125" spans="1:7" s="170" customFormat="1" ht="30" customHeight="1" x14ac:dyDescent="0.15">
      <c r="A125" s="169" t="s">
        <v>76</v>
      </c>
      <c r="B125" s="487" t="s">
        <v>77</v>
      </c>
      <c r="C125" s="487"/>
      <c r="D125" s="487"/>
      <c r="E125" s="487"/>
      <c r="F125" s="487"/>
      <c r="G125" s="488"/>
    </row>
    <row r="126" spans="1:7" s="172" customFormat="1" ht="30" customHeight="1" x14ac:dyDescent="0.2">
      <c r="A126" s="171" t="s">
        <v>78</v>
      </c>
      <c r="B126" s="489" t="s">
        <v>79</v>
      </c>
      <c r="C126" s="489"/>
      <c r="D126" s="489" t="s">
        <v>80</v>
      </c>
      <c r="E126" s="489"/>
      <c r="F126" s="489" t="s">
        <v>81</v>
      </c>
      <c r="G126" s="490"/>
    </row>
    <row r="127" spans="1:7" ht="30" customHeight="1" x14ac:dyDescent="0.2">
      <c r="A127" s="128" t="s">
        <v>42</v>
      </c>
      <c r="B127" s="320" t="s">
        <v>42</v>
      </c>
      <c r="C127" s="465"/>
      <c r="D127" s="320" t="s">
        <v>42</v>
      </c>
      <c r="E127" s="465"/>
      <c r="F127" s="466" t="s">
        <v>42</v>
      </c>
      <c r="G127" s="320"/>
    </row>
    <row r="128" spans="1:7" ht="30" customHeight="1" x14ac:dyDescent="0.2">
      <c r="A128" s="128" t="s">
        <v>42</v>
      </c>
      <c r="B128" s="320" t="s">
        <v>42</v>
      </c>
      <c r="C128" s="465"/>
      <c r="D128" s="320" t="s">
        <v>42</v>
      </c>
      <c r="E128" s="465"/>
      <c r="F128" s="466" t="s">
        <v>42</v>
      </c>
      <c r="G128" s="320"/>
    </row>
    <row r="129" spans="1:7" ht="30" customHeight="1" x14ac:dyDescent="0.2">
      <c r="A129" s="128" t="s">
        <v>42</v>
      </c>
      <c r="B129" s="320" t="s">
        <v>42</v>
      </c>
      <c r="C129" s="465"/>
      <c r="D129" s="320" t="s">
        <v>42</v>
      </c>
      <c r="E129" s="465"/>
      <c r="F129" s="466" t="s">
        <v>42</v>
      </c>
      <c r="G129" s="320"/>
    </row>
    <row r="130" spans="1:7" ht="30" customHeight="1" x14ac:dyDescent="0.2">
      <c r="A130" s="128" t="s">
        <v>42</v>
      </c>
      <c r="B130" s="320" t="s">
        <v>42</v>
      </c>
      <c r="C130" s="465"/>
      <c r="D130" s="320" t="s">
        <v>42</v>
      </c>
      <c r="E130" s="465"/>
      <c r="F130" s="466" t="s">
        <v>42</v>
      </c>
      <c r="G130" s="320"/>
    </row>
    <row r="131" spans="1:7" ht="30" customHeight="1" x14ac:dyDescent="0.2">
      <c r="A131" s="128" t="s">
        <v>42</v>
      </c>
      <c r="B131" s="320" t="s">
        <v>42</v>
      </c>
      <c r="C131" s="465"/>
      <c r="D131" s="320" t="s">
        <v>42</v>
      </c>
      <c r="E131" s="465"/>
      <c r="F131" s="466" t="s">
        <v>42</v>
      </c>
      <c r="G131" s="320"/>
    </row>
    <row r="132" spans="1:7" ht="30" customHeight="1" x14ac:dyDescent="0.2">
      <c r="A132" s="128" t="s">
        <v>42</v>
      </c>
      <c r="B132" s="320" t="s">
        <v>42</v>
      </c>
      <c r="C132" s="465"/>
      <c r="D132" s="320" t="s">
        <v>42</v>
      </c>
      <c r="E132" s="465"/>
      <c r="F132" s="466" t="s">
        <v>42</v>
      </c>
      <c r="G132" s="320"/>
    </row>
    <row r="133" spans="1:7" ht="30" customHeight="1" x14ac:dyDescent="0.2">
      <c r="A133" s="128" t="s">
        <v>42</v>
      </c>
      <c r="B133" s="320" t="s">
        <v>42</v>
      </c>
      <c r="C133" s="465"/>
      <c r="D133" s="320" t="s">
        <v>42</v>
      </c>
      <c r="E133" s="465"/>
      <c r="F133" s="466" t="s">
        <v>42</v>
      </c>
      <c r="G133" s="320"/>
    </row>
    <row r="134" spans="1:7" ht="30" customHeight="1" x14ac:dyDescent="0.2">
      <c r="A134" s="128" t="s">
        <v>42</v>
      </c>
      <c r="B134" s="320" t="s">
        <v>42</v>
      </c>
      <c r="C134" s="465"/>
      <c r="D134" s="320" t="s">
        <v>42</v>
      </c>
      <c r="E134" s="465"/>
      <c r="F134" s="466" t="s">
        <v>42</v>
      </c>
      <c r="G134" s="320"/>
    </row>
    <row r="135" spans="1:7" s="152" customFormat="1" ht="30" customHeight="1" thickBot="1" x14ac:dyDescent="0.25">
      <c r="A135" s="129" t="s">
        <v>42</v>
      </c>
      <c r="B135" s="467" t="s">
        <v>42</v>
      </c>
      <c r="C135" s="468"/>
      <c r="D135" s="467" t="s">
        <v>42</v>
      </c>
      <c r="E135" s="468"/>
      <c r="F135" s="469" t="s">
        <v>42</v>
      </c>
      <c r="G135" s="467"/>
    </row>
    <row r="136" spans="1:7" s="152" customFormat="1" ht="14.25" customHeight="1" thickTop="1" thickBot="1" x14ac:dyDescent="0.25">
      <c r="A136" s="130"/>
      <c r="B136" s="150"/>
      <c r="C136" s="150"/>
      <c r="D136" s="150"/>
      <c r="E136" s="150"/>
      <c r="F136" s="150"/>
      <c r="G136" s="150"/>
    </row>
    <row r="137" spans="1:7" s="152" customFormat="1" ht="30" customHeight="1" collapsed="1" thickBot="1" x14ac:dyDescent="0.25">
      <c r="A137" s="303" t="s">
        <v>620</v>
      </c>
      <c r="B137" s="304"/>
      <c r="C137" s="304"/>
      <c r="D137" s="304"/>
      <c r="E137" s="304"/>
      <c r="F137" s="304"/>
      <c r="G137" s="305"/>
    </row>
    <row r="138" spans="1:7" s="152" customFormat="1" ht="12" hidden="1" customHeight="1" outlineLevel="1" x14ac:dyDescent="0.2">
      <c r="A138" s="551"/>
      <c r="B138" s="552"/>
      <c r="C138" s="552"/>
      <c r="D138" s="552"/>
      <c r="E138" s="552"/>
      <c r="F138" s="552"/>
      <c r="G138" s="553"/>
    </row>
    <row r="139" spans="1:7" s="152" customFormat="1" ht="30" hidden="1" customHeight="1" outlineLevel="1" x14ac:dyDescent="0.2">
      <c r="A139" s="57" t="s">
        <v>624</v>
      </c>
      <c r="B139" s="539"/>
      <c r="C139" s="539"/>
      <c r="D139" s="539"/>
      <c r="E139" s="539"/>
      <c r="F139" s="539"/>
      <c r="G139" s="540"/>
    </row>
    <row r="140" spans="1:7" s="152" customFormat="1" ht="30" hidden="1" customHeight="1" outlineLevel="1" x14ac:dyDescent="0.2">
      <c r="A140" s="57" t="s">
        <v>625</v>
      </c>
      <c r="B140" s="484"/>
      <c r="C140" s="484"/>
      <c r="D140" s="484"/>
      <c r="E140" s="484"/>
      <c r="F140" s="484"/>
      <c r="G140" s="538"/>
    </row>
    <row r="141" spans="1:7" s="152" customFormat="1" ht="30" hidden="1" customHeight="1" outlineLevel="1" x14ac:dyDescent="0.2">
      <c r="A141" s="57" t="s">
        <v>626</v>
      </c>
      <c r="B141" s="484"/>
      <c r="C141" s="484"/>
      <c r="D141" s="296" t="s">
        <v>627</v>
      </c>
      <c r="E141" s="296"/>
      <c r="F141" s="484"/>
      <c r="G141" s="538"/>
    </row>
    <row r="142" spans="1:7" s="152" customFormat="1" ht="30" hidden="1" customHeight="1" outlineLevel="1" x14ac:dyDescent="0.2">
      <c r="A142" s="57" t="s">
        <v>627</v>
      </c>
      <c r="B142" s="484"/>
      <c r="C142" s="484"/>
      <c r="D142" s="296" t="s">
        <v>630</v>
      </c>
      <c r="E142" s="296"/>
      <c r="F142" s="539"/>
      <c r="G142" s="540"/>
    </row>
    <row r="143" spans="1:7" s="152" customFormat="1" ht="30" hidden="1" customHeight="1" outlineLevel="1" x14ac:dyDescent="0.2">
      <c r="A143" s="57" t="s">
        <v>628</v>
      </c>
      <c r="B143" s="484"/>
      <c r="C143" s="484"/>
      <c r="D143" s="296"/>
      <c r="E143" s="296"/>
      <c r="F143" s="541"/>
      <c r="G143" s="542"/>
    </row>
    <row r="144" spans="1:7" s="152" customFormat="1" ht="30" hidden="1" customHeight="1" outlineLevel="1" x14ac:dyDescent="0.2">
      <c r="A144" s="57" t="s">
        <v>629</v>
      </c>
      <c r="B144" s="539" t="s">
        <v>635</v>
      </c>
      <c r="C144" s="539"/>
      <c r="D144" s="296" t="s">
        <v>631</v>
      </c>
      <c r="E144" s="296"/>
      <c r="F144" s="539"/>
      <c r="G144" s="540"/>
    </row>
    <row r="145" spans="1:7" s="152" customFormat="1" ht="30" hidden="1" customHeight="1" outlineLevel="1" x14ac:dyDescent="0.2">
      <c r="A145" s="319"/>
      <c r="B145" s="301"/>
      <c r="C145" s="301"/>
      <c r="D145" s="301"/>
      <c r="E145" s="301"/>
      <c r="F145" s="301"/>
      <c r="G145" s="444"/>
    </row>
    <row r="146" spans="1:7" s="152" customFormat="1" ht="45" hidden="1" customHeight="1" outlineLevel="1" x14ac:dyDescent="0.2">
      <c r="A146" s="392" t="s">
        <v>621</v>
      </c>
      <c r="B146" s="298"/>
      <c r="C146" s="298"/>
      <c r="D146" s="298"/>
      <c r="E146" s="298"/>
      <c r="F146" s="298"/>
      <c r="G146" s="532"/>
    </row>
    <row r="147" spans="1:7" s="152" customFormat="1" ht="27" hidden="1" customHeight="1" outlineLevel="1" x14ac:dyDescent="0.2">
      <c r="A147" s="392" t="s">
        <v>622</v>
      </c>
      <c r="B147" s="298"/>
      <c r="C147" s="298"/>
      <c r="D147" s="298"/>
      <c r="E147" s="298"/>
      <c r="F147" s="298"/>
      <c r="G147" s="62"/>
    </row>
    <row r="148" spans="1:7" s="152" customFormat="1" ht="30" hidden="1" customHeight="1" outlineLevel="1" x14ac:dyDescent="0.2">
      <c r="A148" s="332" t="s">
        <v>841</v>
      </c>
      <c r="B148" s="333"/>
      <c r="C148" s="333"/>
      <c r="D148" s="333"/>
      <c r="E148" s="333"/>
      <c r="F148" s="333"/>
      <c r="G148" s="445"/>
    </row>
    <row r="149" spans="1:7" s="152" customFormat="1" ht="170.25" hidden="1" customHeight="1" outlineLevel="1" x14ac:dyDescent="0.2">
      <c r="A149" s="392" t="s">
        <v>843</v>
      </c>
      <c r="B149" s="298"/>
      <c r="C149" s="298"/>
      <c r="D149" s="298"/>
      <c r="E149" s="298"/>
      <c r="F149" s="298"/>
      <c r="G149" s="532"/>
    </row>
    <row r="150" spans="1:7" s="152" customFormat="1" ht="30" hidden="1" customHeight="1" outlineLevel="1" x14ac:dyDescent="0.2">
      <c r="A150" s="59"/>
      <c r="B150" s="137"/>
      <c r="C150" s="137"/>
      <c r="D150" s="137"/>
      <c r="E150" s="137"/>
      <c r="F150" s="137"/>
      <c r="G150" s="142"/>
    </row>
    <row r="151" spans="1:7" s="152" customFormat="1" ht="30" hidden="1" customHeight="1" outlineLevel="1" x14ac:dyDescent="0.2">
      <c r="A151" s="417" t="s">
        <v>827</v>
      </c>
      <c r="B151" s="296"/>
      <c r="C151" s="296"/>
      <c r="D151" s="296"/>
      <c r="E151" s="296"/>
      <c r="F151" s="296"/>
      <c r="G151" s="476"/>
    </row>
    <row r="152" spans="1:7" s="152" customFormat="1" ht="30" hidden="1" customHeight="1" outlineLevel="1" x14ac:dyDescent="0.2">
      <c r="A152" s="57"/>
      <c r="B152" s="58"/>
      <c r="C152" s="58"/>
      <c r="D152" s="58"/>
      <c r="E152" s="325"/>
      <c r="F152" s="325"/>
      <c r="G152" s="331"/>
    </row>
    <row r="153" spans="1:7" s="152" customFormat="1" ht="30" hidden="1" customHeight="1" outlineLevel="1" x14ac:dyDescent="0.2">
      <c r="A153" s="57" t="s">
        <v>633</v>
      </c>
      <c r="B153" s="351"/>
      <c r="C153" s="351"/>
      <c r="D153" s="137"/>
      <c r="E153" s="325"/>
      <c r="F153" s="325"/>
      <c r="G153" s="331"/>
    </row>
    <row r="154" spans="1:7" s="152" customFormat="1" ht="30" hidden="1" customHeight="1" outlineLevel="1" thickBot="1" x14ac:dyDescent="0.25">
      <c r="A154" s="57" t="s">
        <v>632</v>
      </c>
      <c r="B154" s="480"/>
      <c r="C154" s="480"/>
      <c r="D154" s="137"/>
      <c r="E154" s="325"/>
      <c r="F154" s="325"/>
      <c r="G154" s="331"/>
    </row>
    <row r="155" spans="1:7" s="152" customFormat="1" ht="30" hidden="1" customHeight="1" outlineLevel="1" thickBot="1" x14ac:dyDescent="0.25">
      <c r="A155" s="57" t="s">
        <v>4</v>
      </c>
      <c r="B155" s="480"/>
      <c r="C155" s="480"/>
      <c r="D155" s="137"/>
      <c r="E155" s="477" t="s">
        <v>634</v>
      </c>
      <c r="F155" s="478"/>
      <c r="G155" s="479"/>
    </row>
    <row r="156" spans="1:7" s="152" customFormat="1" ht="30" hidden="1" customHeight="1" outlineLevel="1" x14ac:dyDescent="0.2">
      <c r="A156" s="481"/>
      <c r="B156" s="482"/>
      <c r="C156" s="482"/>
      <c r="D156" s="482"/>
      <c r="E156" s="482"/>
      <c r="F156" s="482"/>
      <c r="G156" s="483"/>
    </row>
    <row r="157" spans="1:7" s="152" customFormat="1" ht="30" hidden="1" customHeight="1" outlineLevel="1" x14ac:dyDescent="0.2">
      <c r="A157" s="57" t="s">
        <v>623</v>
      </c>
      <c r="B157" s="351"/>
      <c r="C157" s="351"/>
      <c r="D157" s="137"/>
      <c r="E157" s="301"/>
      <c r="F157" s="301"/>
      <c r="G157" s="444"/>
    </row>
    <row r="158" spans="1:7" s="152" customFormat="1" ht="30" hidden="1" customHeight="1" outlineLevel="1" x14ac:dyDescent="0.2">
      <c r="A158" s="57" t="s">
        <v>632</v>
      </c>
      <c r="B158" s="480"/>
      <c r="C158" s="480"/>
      <c r="D158" s="137"/>
      <c r="E158" s="301"/>
      <c r="F158" s="301"/>
      <c r="G158" s="444"/>
    </row>
    <row r="159" spans="1:7" s="152" customFormat="1" ht="30" hidden="1" customHeight="1" outlineLevel="1" thickBot="1" x14ac:dyDescent="0.25">
      <c r="A159" s="57" t="s">
        <v>4</v>
      </c>
      <c r="B159" s="480"/>
      <c r="C159" s="480"/>
      <c r="D159" s="137"/>
      <c r="E159" s="301"/>
      <c r="F159" s="301"/>
      <c r="G159" s="444"/>
    </row>
    <row r="160" spans="1:7" s="152" customFormat="1" ht="30" hidden="1" customHeight="1" outlineLevel="1" thickBot="1" x14ac:dyDescent="0.25">
      <c r="A160" s="173"/>
      <c r="D160" s="137"/>
      <c r="E160" s="477" t="s">
        <v>634</v>
      </c>
      <c r="F160" s="478"/>
      <c r="G160" s="479"/>
    </row>
    <row r="161" spans="1:7" s="152" customFormat="1" ht="30" customHeight="1" thickBot="1" x14ac:dyDescent="0.25">
      <c r="A161" s="470"/>
      <c r="B161" s="471"/>
      <c r="C161" s="471"/>
      <c r="D161" s="471"/>
      <c r="E161" s="471"/>
      <c r="F161" s="471"/>
      <c r="G161" s="472"/>
    </row>
    <row r="162" spans="1:7" s="174" customFormat="1" ht="30" customHeight="1" thickBot="1" x14ac:dyDescent="0.25">
      <c r="A162" s="303" t="s">
        <v>82</v>
      </c>
      <c r="B162" s="304"/>
      <c r="C162" s="304"/>
      <c r="D162" s="304"/>
      <c r="E162" s="304"/>
      <c r="F162" s="304"/>
      <c r="G162" s="305"/>
    </row>
    <row r="163" spans="1:7" s="152" customFormat="1" ht="30" customHeight="1" thickTop="1" x14ac:dyDescent="0.2">
      <c r="A163" s="441" t="s">
        <v>83</v>
      </c>
      <c r="B163" s="442"/>
      <c r="C163" s="442"/>
      <c r="D163" s="442"/>
      <c r="E163" s="442"/>
      <c r="F163" s="442"/>
      <c r="G163" s="443"/>
    </row>
    <row r="164" spans="1:7" s="152" customFormat="1" ht="9.75" customHeight="1" x14ac:dyDescent="0.2">
      <c r="A164" s="319"/>
      <c r="B164" s="301"/>
      <c r="C164" s="301"/>
      <c r="D164" s="301"/>
      <c r="E164" s="301"/>
      <c r="F164" s="301"/>
      <c r="G164" s="444"/>
    </row>
    <row r="165" spans="1:7" s="152" customFormat="1" ht="65.25" customHeight="1" x14ac:dyDescent="0.2">
      <c r="A165" s="332" t="s">
        <v>84</v>
      </c>
      <c r="B165" s="333"/>
      <c r="C165" s="333"/>
      <c r="D165" s="333"/>
      <c r="E165" s="333"/>
      <c r="F165" s="333"/>
      <c r="G165" s="445"/>
    </row>
    <row r="166" spans="1:7" s="152" customFormat="1" ht="25.5" customHeight="1" x14ac:dyDescent="0.2">
      <c r="A166" s="462"/>
      <c r="B166" s="463"/>
      <c r="C166" s="463"/>
      <c r="D166" s="463"/>
      <c r="E166" s="463"/>
      <c r="F166" s="463"/>
      <c r="G166" s="464"/>
    </row>
    <row r="167" spans="1:7" s="176" customFormat="1" ht="30" customHeight="1" thickBot="1" x14ac:dyDescent="0.25">
      <c r="A167" s="473" t="s">
        <v>618</v>
      </c>
      <c r="B167" s="474"/>
      <c r="C167" s="474"/>
      <c r="D167" s="474"/>
      <c r="E167" s="474"/>
      <c r="F167" s="475"/>
      <c r="G167" s="175"/>
    </row>
    <row r="168" spans="1:7" s="176" customFormat="1" ht="36" customHeight="1" thickBot="1" x14ac:dyDescent="0.25">
      <c r="A168" s="456"/>
      <c r="B168" s="457"/>
      <c r="C168" s="457"/>
      <c r="D168" s="457"/>
      <c r="E168" s="457"/>
      <c r="F168" s="457"/>
      <c r="G168" s="63" t="s">
        <v>595</v>
      </c>
    </row>
    <row r="169" spans="1:7" s="176" customFormat="1" ht="15.75" customHeight="1" thickBot="1" x14ac:dyDescent="0.25">
      <c r="A169" s="459"/>
      <c r="B169" s="460"/>
      <c r="C169" s="460"/>
      <c r="D169" s="460"/>
      <c r="E169" s="460"/>
      <c r="F169" s="460"/>
      <c r="G169" s="461"/>
    </row>
    <row r="170" spans="1:7" s="176" customFormat="1" ht="30" customHeight="1" x14ac:dyDescent="0.2">
      <c r="A170" s="446" t="s">
        <v>570</v>
      </c>
      <c r="B170" s="448" t="s">
        <v>568</v>
      </c>
      <c r="C170" s="449"/>
      <c r="D170" s="449"/>
      <c r="E170" s="450"/>
      <c r="F170" s="448" t="s">
        <v>89</v>
      </c>
      <c r="G170" s="454" t="s">
        <v>137</v>
      </c>
    </row>
    <row r="171" spans="1:7" s="176" customFormat="1" ht="30" customHeight="1" x14ac:dyDescent="0.2">
      <c r="A171" s="447"/>
      <c r="B171" s="451"/>
      <c r="C171" s="452"/>
      <c r="D171" s="452"/>
      <c r="E171" s="453"/>
      <c r="F171" s="451"/>
      <c r="G171" s="455"/>
    </row>
    <row r="172" spans="1:7" s="176" customFormat="1" ht="15" customHeight="1" x14ac:dyDescent="0.2">
      <c r="A172" s="456"/>
      <c r="B172" s="457"/>
      <c r="C172" s="457"/>
      <c r="D172" s="457"/>
      <c r="E172" s="457"/>
      <c r="F172" s="457"/>
      <c r="G172" s="458"/>
    </row>
    <row r="173" spans="1:7" s="180" customFormat="1" ht="30" customHeight="1" x14ac:dyDescent="0.2">
      <c r="A173" s="359" t="s">
        <v>87</v>
      </c>
      <c r="B173" s="360"/>
      <c r="C173" s="177" t="s">
        <v>442</v>
      </c>
      <c r="D173" s="177" t="s">
        <v>52</v>
      </c>
      <c r="E173" s="439" t="s">
        <v>88</v>
      </c>
      <c r="F173" s="362"/>
      <c r="G173" s="179" t="s">
        <v>25</v>
      </c>
    </row>
    <row r="174" spans="1:7" s="180" customFormat="1" ht="117" customHeight="1" collapsed="1" x14ac:dyDescent="0.2">
      <c r="A174" s="372" t="s">
        <v>904</v>
      </c>
      <c r="B174" s="373"/>
      <c r="C174" s="373"/>
      <c r="D174" s="373"/>
      <c r="E174" s="373"/>
      <c r="F174" s="373"/>
      <c r="G174" s="440"/>
    </row>
    <row r="175" spans="1:7" s="7" customFormat="1" ht="30" hidden="1" customHeight="1" outlineLevel="1" x14ac:dyDescent="0.2">
      <c r="A175" s="5">
        <f>B33</f>
        <v>0</v>
      </c>
      <c r="B175" s="356" t="s">
        <v>568</v>
      </c>
      <c r="C175" s="357"/>
      <c r="D175" s="357"/>
      <c r="E175" s="358"/>
      <c r="F175" s="61" t="s">
        <v>89</v>
      </c>
      <c r="G175" s="32" t="s">
        <v>137</v>
      </c>
    </row>
    <row r="176" spans="1:7" ht="30" hidden="1" customHeight="1" outlineLevel="1" x14ac:dyDescent="0.2">
      <c r="A176" s="8" t="s">
        <v>90</v>
      </c>
      <c r="B176" s="300"/>
      <c r="C176" s="301"/>
      <c r="D176" s="301"/>
      <c r="E176" s="302"/>
      <c r="F176" s="12" t="s">
        <v>25</v>
      </c>
      <c r="G176" s="10">
        <v>0</v>
      </c>
    </row>
    <row r="177" spans="1:7" ht="30" hidden="1" customHeight="1" outlineLevel="1" x14ac:dyDescent="0.2">
      <c r="A177" s="14" t="s">
        <v>579</v>
      </c>
      <c r="B177" s="300"/>
      <c r="C177" s="301"/>
      <c r="D177" s="301"/>
      <c r="E177" s="302"/>
      <c r="F177" s="12" t="s">
        <v>25</v>
      </c>
      <c r="G177" s="10">
        <v>0</v>
      </c>
    </row>
    <row r="178" spans="1:7" ht="30" hidden="1" customHeight="1" outlineLevel="1" x14ac:dyDescent="0.2">
      <c r="A178" s="8" t="s">
        <v>91</v>
      </c>
      <c r="B178" s="300"/>
      <c r="C178" s="301"/>
      <c r="D178" s="301"/>
      <c r="E178" s="302"/>
      <c r="F178" s="12" t="s">
        <v>25</v>
      </c>
      <c r="G178" s="10">
        <v>0</v>
      </c>
    </row>
    <row r="179" spans="1:7" ht="30" hidden="1" customHeight="1" outlineLevel="1" x14ac:dyDescent="0.2">
      <c r="A179" s="8" t="s">
        <v>850</v>
      </c>
      <c r="B179" s="300"/>
      <c r="C179" s="301"/>
      <c r="D179" s="301"/>
      <c r="E179" s="302"/>
      <c r="F179" s="12" t="s">
        <v>25</v>
      </c>
      <c r="G179" s="10">
        <v>0</v>
      </c>
    </row>
    <row r="180" spans="1:7" ht="30" hidden="1" customHeight="1" outlineLevel="1" x14ac:dyDescent="0.2">
      <c r="A180" s="8" t="s">
        <v>92</v>
      </c>
      <c r="B180" s="300"/>
      <c r="C180" s="301"/>
      <c r="D180" s="301"/>
      <c r="E180" s="302"/>
      <c r="F180" s="12" t="s">
        <v>25</v>
      </c>
      <c r="G180" s="10">
        <v>0</v>
      </c>
    </row>
    <row r="181" spans="1:7" ht="30" hidden="1" customHeight="1" outlineLevel="1" x14ac:dyDescent="0.2">
      <c r="A181" s="8" t="s">
        <v>449</v>
      </c>
      <c r="B181" s="300"/>
      <c r="C181" s="301"/>
      <c r="D181" s="301"/>
      <c r="E181" s="302"/>
      <c r="F181" s="12" t="s">
        <v>25</v>
      </c>
      <c r="G181" s="10">
        <v>0</v>
      </c>
    </row>
    <row r="182" spans="1:7" ht="30" hidden="1" customHeight="1" outlineLevel="1" x14ac:dyDescent="0.2">
      <c r="A182" s="8" t="s">
        <v>93</v>
      </c>
      <c r="B182" s="300"/>
      <c r="C182" s="301"/>
      <c r="D182" s="301"/>
      <c r="E182" s="302"/>
      <c r="F182" s="12" t="s">
        <v>25</v>
      </c>
      <c r="G182" s="10">
        <v>0</v>
      </c>
    </row>
    <row r="183" spans="1:7" ht="30" hidden="1" customHeight="1" outlineLevel="1" thickBot="1" x14ac:dyDescent="0.25">
      <c r="A183" s="8"/>
      <c r="B183" s="300"/>
      <c r="C183" s="301"/>
      <c r="D183" s="301"/>
      <c r="E183" s="302"/>
      <c r="F183" s="12"/>
      <c r="G183" s="41">
        <f>SUM(G176:G182)</f>
        <v>0</v>
      </c>
    </row>
    <row r="184" spans="1:7" ht="30" hidden="1" customHeight="1" outlineLevel="1" thickTop="1" x14ac:dyDescent="0.2">
      <c r="A184" s="8"/>
      <c r="B184" s="300"/>
      <c r="C184" s="301"/>
      <c r="D184" s="301"/>
      <c r="E184" s="302"/>
      <c r="F184" s="12"/>
      <c r="G184" s="10"/>
    </row>
    <row r="185" spans="1:7" s="7" customFormat="1" ht="30" hidden="1" customHeight="1" outlineLevel="1" x14ac:dyDescent="0.2">
      <c r="A185" s="5" t="str">
        <f>B34</f>
        <v>n/a</v>
      </c>
      <c r="B185" s="300"/>
      <c r="C185" s="301"/>
      <c r="D185" s="301"/>
      <c r="E185" s="302"/>
      <c r="F185" s="61"/>
      <c r="G185" s="32" t="str">
        <f>G175</f>
        <v>Sum Insured</v>
      </c>
    </row>
    <row r="186" spans="1:7" ht="30" hidden="1" customHeight="1" outlineLevel="1" x14ac:dyDescent="0.2">
      <c r="A186" s="8" t="s">
        <v>90</v>
      </c>
      <c r="B186" s="300"/>
      <c r="C186" s="301"/>
      <c r="D186" s="301"/>
      <c r="E186" s="302"/>
      <c r="F186" s="12" t="s">
        <v>25</v>
      </c>
      <c r="G186" s="10">
        <v>0</v>
      </c>
    </row>
    <row r="187" spans="1:7" ht="30" hidden="1" customHeight="1" outlineLevel="1" x14ac:dyDescent="0.2">
      <c r="A187" s="14" t="s">
        <v>579</v>
      </c>
      <c r="B187" s="300"/>
      <c r="C187" s="301"/>
      <c r="D187" s="301"/>
      <c r="E187" s="302"/>
      <c r="F187" s="12" t="s">
        <v>25</v>
      </c>
      <c r="G187" s="10">
        <v>0</v>
      </c>
    </row>
    <row r="188" spans="1:7" ht="30" hidden="1" customHeight="1" outlineLevel="1" x14ac:dyDescent="0.2">
      <c r="A188" s="8" t="s">
        <v>91</v>
      </c>
      <c r="B188" s="300"/>
      <c r="C188" s="301"/>
      <c r="D188" s="301"/>
      <c r="E188" s="302"/>
      <c r="F188" s="12" t="s">
        <v>25</v>
      </c>
      <c r="G188" s="10">
        <v>0</v>
      </c>
    </row>
    <row r="189" spans="1:7" ht="30" hidden="1" customHeight="1" outlineLevel="1" x14ac:dyDescent="0.2">
      <c r="A189" s="8" t="s">
        <v>850</v>
      </c>
      <c r="B189" s="300"/>
      <c r="C189" s="301"/>
      <c r="D189" s="301"/>
      <c r="E189" s="302"/>
      <c r="F189" s="12" t="s">
        <v>25</v>
      </c>
      <c r="G189" s="10">
        <v>0</v>
      </c>
    </row>
    <row r="190" spans="1:7" ht="30" hidden="1" customHeight="1" outlineLevel="1" x14ac:dyDescent="0.2">
      <c r="A190" s="8" t="s">
        <v>92</v>
      </c>
      <c r="B190" s="300"/>
      <c r="C190" s="301"/>
      <c r="D190" s="301"/>
      <c r="E190" s="302"/>
      <c r="F190" s="12" t="s">
        <v>25</v>
      </c>
      <c r="G190" s="10">
        <v>0</v>
      </c>
    </row>
    <row r="191" spans="1:7" ht="30" hidden="1" customHeight="1" outlineLevel="1" x14ac:dyDescent="0.2">
      <c r="A191" s="8" t="s">
        <v>94</v>
      </c>
      <c r="B191" s="300"/>
      <c r="C191" s="301"/>
      <c r="D191" s="301"/>
      <c r="E191" s="302"/>
      <c r="F191" s="12" t="s">
        <v>25</v>
      </c>
      <c r="G191" s="10">
        <v>0</v>
      </c>
    </row>
    <row r="192" spans="1:7" ht="30" hidden="1" customHeight="1" outlineLevel="1" x14ac:dyDescent="0.2">
      <c r="A192" s="8" t="s">
        <v>93</v>
      </c>
      <c r="B192" s="300"/>
      <c r="C192" s="301"/>
      <c r="D192" s="301"/>
      <c r="E192" s="302"/>
      <c r="F192" s="12" t="s">
        <v>25</v>
      </c>
      <c r="G192" s="10">
        <v>0</v>
      </c>
    </row>
    <row r="193" spans="1:7" ht="30" hidden="1" customHeight="1" outlineLevel="1" thickBot="1" x14ac:dyDescent="0.25">
      <c r="A193" s="8"/>
      <c r="B193" s="300"/>
      <c r="C193" s="301"/>
      <c r="D193" s="301"/>
      <c r="E193" s="302"/>
      <c r="F193" s="12"/>
      <c r="G193" s="41">
        <f>SUM(G186:G192)</f>
        <v>0</v>
      </c>
    </row>
    <row r="194" spans="1:7" ht="30" hidden="1" customHeight="1" outlineLevel="1" thickTop="1" x14ac:dyDescent="0.2">
      <c r="A194" s="8"/>
      <c r="B194" s="300"/>
      <c r="C194" s="301"/>
      <c r="D194" s="301"/>
      <c r="E194" s="302"/>
      <c r="F194" s="12"/>
      <c r="G194" s="10"/>
    </row>
    <row r="195" spans="1:7" s="7" customFormat="1" ht="30" hidden="1" customHeight="1" outlineLevel="1" x14ac:dyDescent="0.2">
      <c r="A195" s="5" t="str">
        <f>B35</f>
        <v>n/a</v>
      </c>
      <c r="B195" s="300"/>
      <c r="C195" s="301"/>
      <c r="D195" s="301"/>
      <c r="E195" s="302"/>
      <c r="F195" s="61"/>
      <c r="G195" s="32" t="str">
        <f>G185</f>
        <v>Sum Insured</v>
      </c>
    </row>
    <row r="196" spans="1:7" ht="30" hidden="1" customHeight="1" outlineLevel="1" x14ac:dyDescent="0.2">
      <c r="A196" s="8" t="s">
        <v>90</v>
      </c>
      <c r="B196" s="300"/>
      <c r="C196" s="301"/>
      <c r="D196" s="301"/>
      <c r="E196" s="302"/>
      <c r="F196" s="12" t="s">
        <v>25</v>
      </c>
      <c r="G196" s="10">
        <v>0</v>
      </c>
    </row>
    <row r="197" spans="1:7" ht="30" hidden="1" customHeight="1" outlineLevel="1" x14ac:dyDescent="0.2">
      <c r="A197" s="14" t="s">
        <v>579</v>
      </c>
      <c r="B197" s="300"/>
      <c r="C197" s="301"/>
      <c r="D197" s="301"/>
      <c r="E197" s="302"/>
      <c r="F197" s="12" t="s">
        <v>25</v>
      </c>
      <c r="G197" s="10">
        <v>0</v>
      </c>
    </row>
    <row r="198" spans="1:7" ht="30" hidden="1" customHeight="1" outlineLevel="1" x14ac:dyDescent="0.2">
      <c r="A198" s="8" t="s">
        <v>91</v>
      </c>
      <c r="B198" s="300"/>
      <c r="C198" s="301"/>
      <c r="D198" s="301"/>
      <c r="E198" s="302"/>
      <c r="F198" s="12" t="s">
        <v>25</v>
      </c>
      <c r="G198" s="10">
        <v>0</v>
      </c>
    </row>
    <row r="199" spans="1:7" ht="30" hidden="1" customHeight="1" outlineLevel="1" x14ac:dyDescent="0.2">
      <c r="A199" s="8" t="s">
        <v>850</v>
      </c>
      <c r="B199" s="300"/>
      <c r="C199" s="301"/>
      <c r="D199" s="301"/>
      <c r="E199" s="302"/>
      <c r="F199" s="12" t="s">
        <v>25</v>
      </c>
      <c r="G199" s="10">
        <v>0</v>
      </c>
    </row>
    <row r="200" spans="1:7" ht="30" hidden="1" customHeight="1" outlineLevel="1" x14ac:dyDescent="0.2">
      <c r="A200" s="8" t="s">
        <v>92</v>
      </c>
      <c r="B200" s="300"/>
      <c r="C200" s="301"/>
      <c r="D200" s="301"/>
      <c r="E200" s="302"/>
      <c r="F200" s="12" t="s">
        <v>25</v>
      </c>
      <c r="G200" s="10">
        <v>0</v>
      </c>
    </row>
    <row r="201" spans="1:7" ht="30" hidden="1" customHeight="1" outlineLevel="1" x14ac:dyDescent="0.2">
      <c r="A201" s="8" t="s">
        <v>94</v>
      </c>
      <c r="B201" s="300"/>
      <c r="C201" s="301"/>
      <c r="D201" s="301"/>
      <c r="E201" s="302"/>
      <c r="F201" s="12" t="s">
        <v>25</v>
      </c>
      <c r="G201" s="10">
        <v>0</v>
      </c>
    </row>
    <row r="202" spans="1:7" ht="30" hidden="1" customHeight="1" outlineLevel="1" x14ac:dyDescent="0.2">
      <c r="A202" s="8" t="s">
        <v>93</v>
      </c>
      <c r="B202" s="300"/>
      <c r="C202" s="301"/>
      <c r="D202" s="301"/>
      <c r="E202" s="302"/>
      <c r="F202" s="12" t="s">
        <v>25</v>
      </c>
      <c r="G202" s="10">
        <v>0</v>
      </c>
    </row>
    <row r="203" spans="1:7" ht="30" hidden="1" customHeight="1" outlineLevel="1" thickBot="1" x14ac:dyDescent="0.25">
      <c r="A203" s="8"/>
      <c r="B203" s="300"/>
      <c r="C203" s="301"/>
      <c r="D203" s="301"/>
      <c r="E203" s="302"/>
      <c r="F203" s="12"/>
      <c r="G203" s="41">
        <f>SUM(G196:G202)</f>
        <v>0</v>
      </c>
    </row>
    <row r="204" spans="1:7" ht="30" hidden="1" customHeight="1" outlineLevel="1" thickTop="1" x14ac:dyDescent="0.2">
      <c r="A204" s="8"/>
      <c r="B204" s="300"/>
      <c r="C204" s="301"/>
      <c r="D204" s="301"/>
      <c r="E204" s="302"/>
      <c r="F204" s="12"/>
      <c r="G204" s="10"/>
    </row>
    <row r="205" spans="1:7" ht="30" hidden="1" customHeight="1" outlineLevel="1" x14ac:dyDescent="0.2">
      <c r="A205" s="21" t="s">
        <v>95</v>
      </c>
      <c r="B205" s="300"/>
      <c r="C205" s="301"/>
      <c r="D205" s="301"/>
      <c r="E205" s="302"/>
      <c r="F205" s="181"/>
      <c r="G205" s="10"/>
    </row>
    <row r="206" spans="1:7" ht="30" hidden="1" customHeight="1" outlineLevel="1" x14ac:dyDescent="0.2">
      <c r="A206" s="8" t="s">
        <v>96</v>
      </c>
      <c r="B206" s="300"/>
      <c r="C206" s="301"/>
      <c r="D206" s="301"/>
      <c r="E206" s="302"/>
      <c r="F206" s="12" t="s">
        <v>52</v>
      </c>
      <c r="G206" s="10">
        <f>(G183+G193+G203)</f>
        <v>0</v>
      </c>
    </row>
    <row r="207" spans="1:7" ht="30" hidden="1" customHeight="1" outlineLevel="1" x14ac:dyDescent="0.2">
      <c r="A207" s="8" t="s">
        <v>97</v>
      </c>
      <c r="B207" s="300"/>
      <c r="C207" s="301"/>
      <c r="D207" s="301"/>
      <c r="E207" s="302"/>
      <c r="F207" s="12" t="s">
        <v>52</v>
      </c>
      <c r="G207" s="10">
        <f>(G183+G193+G203)</f>
        <v>0</v>
      </c>
    </row>
    <row r="208" spans="1:7" ht="30" hidden="1" customHeight="1" outlineLevel="1" x14ac:dyDescent="0.2">
      <c r="A208" s="8" t="s">
        <v>98</v>
      </c>
      <c r="B208" s="300"/>
      <c r="C208" s="301"/>
      <c r="D208" s="301"/>
      <c r="E208" s="302"/>
      <c r="F208" s="12" t="s">
        <v>25</v>
      </c>
      <c r="G208" s="10">
        <v>0</v>
      </c>
    </row>
    <row r="209" spans="1:7" ht="30" hidden="1" customHeight="1" outlineLevel="1" x14ac:dyDescent="0.2">
      <c r="A209" s="8" t="s">
        <v>99</v>
      </c>
      <c r="B209" s="300"/>
      <c r="C209" s="301"/>
      <c r="D209" s="301"/>
      <c r="E209" s="302"/>
      <c r="F209" s="12" t="s">
        <v>25</v>
      </c>
      <c r="G209" s="10">
        <v>0</v>
      </c>
    </row>
    <row r="210" spans="1:7" ht="30" hidden="1" customHeight="1" outlineLevel="1" x14ac:dyDescent="0.2">
      <c r="A210" s="8" t="s">
        <v>100</v>
      </c>
      <c r="B210" s="300"/>
      <c r="C210" s="301"/>
      <c r="D210" s="301"/>
      <c r="E210" s="302"/>
      <c r="F210" s="12" t="s">
        <v>25</v>
      </c>
      <c r="G210" s="10">
        <v>0</v>
      </c>
    </row>
    <row r="211" spans="1:7" ht="30" hidden="1" customHeight="1" outlineLevel="1" x14ac:dyDescent="0.2">
      <c r="A211" s="8" t="s">
        <v>101</v>
      </c>
      <c r="B211" s="300"/>
      <c r="C211" s="301"/>
      <c r="D211" s="301"/>
      <c r="E211" s="302"/>
      <c r="F211" s="12" t="s">
        <v>52</v>
      </c>
      <c r="G211" s="10">
        <f>(G183+G193+G203)</f>
        <v>0</v>
      </c>
    </row>
    <row r="212" spans="1:7" ht="30" hidden="1" customHeight="1" outlineLevel="1" x14ac:dyDescent="0.2">
      <c r="A212" s="8" t="s">
        <v>450</v>
      </c>
      <c r="B212" s="300"/>
      <c r="C212" s="301"/>
      <c r="D212" s="301"/>
      <c r="E212" s="302"/>
      <c r="F212" s="12" t="s">
        <v>25</v>
      </c>
      <c r="G212" s="10">
        <v>0</v>
      </c>
    </row>
    <row r="213" spans="1:7" ht="30" hidden="1" customHeight="1" outlineLevel="1" x14ac:dyDescent="0.2">
      <c r="A213" s="8" t="s">
        <v>103</v>
      </c>
      <c r="B213" s="300"/>
      <c r="C213" s="301"/>
      <c r="D213" s="301"/>
      <c r="E213" s="302"/>
      <c r="F213" s="12" t="s">
        <v>25</v>
      </c>
      <c r="G213" s="10">
        <v>0</v>
      </c>
    </row>
    <row r="214" spans="1:7" ht="30" hidden="1" customHeight="1" outlineLevel="1" x14ac:dyDescent="0.2">
      <c r="A214" s="8" t="s">
        <v>104</v>
      </c>
      <c r="B214" s="300"/>
      <c r="C214" s="301"/>
      <c r="D214" s="301"/>
      <c r="E214" s="302"/>
      <c r="F214" s="12" t="s">
        <v>25</v>
      </c>
      <c r="G214" s="10">
        <v>0</v>
      </c>
    </row>
    <row r="215" spans="1:7" ht="30" hidden="1" customHeight="1" outlineLevel="1" thickBot="1" x14ac:dyDescent="0.25">
      <c r="A215" s="8"/>
      <c r="B215" s="300"/>
      <c r="C215" s="301"/>
      <c r="D215" s="301"/>
      <c r="E215" s="302"/>
      <c r="F215" s="12"/>
      <c r="G215" s="41">
        <f>SUM(G206:G214)</f>
        <v>0</v>
      </c>
    </row>
    <row r="216" spans="1:7" ht="30" hidden="1" customHeight="1" outlineLevel="1" thickTop="1" x14ac:dyDescent="0.2">
      <c r="A216" s="8"/>
      <c r="B216" s="300"/>
      <c r="C216" s="301"/>
      <c r="D216" s="301"/>
      <c r="E216" s="302"/>
      <c r="F216" s="12"/>
      <c r="G216" s="10"/>
    </row>
    <row r="217" spans="1:7" ht="30" hidden="1" customHeight="1" outlineLevel="1" x14ac:dyDescent="0.2">
      <c r="A217" s="21" t="s">
        <v>105</v>
      </c>
      <c r="B217" s="300"/>
      <c r="C217" s="301"/>
      <c r="D217" s="301"/>
      <c r="E217" s="302"/>
      <c r="F217" s="22"/>
      <c r="G217" s="10"/>
    </row>
    <row r="218" spans="1:7" ht="30" hidden="1" customHeight="1" outlineLevel="1" x14ac:dyDescent="0.2">
      <c r="A218" s="8" t="s">
        <v>93</v>
      </c>
      <c r="B218" s="300"/>
      <c r="C218" s="301"/>
      <c r="D218" s="301"/>
      <c r="E218" s="302"/>
      <c r="F218" s="12" t="s">
        <v>52</v>
      </c>
      <c r="G218" s="10">
        <v>0</v>
      </c>
    </row>
    <row r="219" spans="1:7" ht="30" hidden="1" customHeight="1" outlineLevel="1" x14ac:dyDescent="0.2">
      <c r="A219" s="8" t="s">
        <v>106</v>
      </c>
      <c r="B219" s="300"/>
      <c r="C219" s="301"/>
      <c r="D219" s="301"/>
      <c r="E219" s="302"/>
      <c r="F219" s="12" t="s">
        <v>52</v>
      </c>
      <c r="G219" s="10">
        <v>0</v>
      </c>
    </row>
    <row r="220" spans="1:7" ht="30" hidden="1" customHeight="1" outlineLevel="1" x14ac:dyDescent="0.2">
      <c r="A220" s="8" t="s">
        <v>107</v>
      </c>
      <c r="B220" s="300"/>
      <c r="C220" s="301"/>
      <c r="D220" s="301"/>
      <c r="E220" s="302"/>
      <c r="F220" s="12" t="s">
        <v>52</v>
      </c>
      <c r="G220" s="10">
        <v>0</v>
      </c>
    </row>
    <row r="221" spans="1:7" ht="30" hidden="1" customHeight="1" outlineLevel="1" x14ac:dyDescent="0.2">
      <c r="A221" s="8" t="s">
        <v>108</v>
      </c>
      <c r="B221" s="300"/>
      <c r="C221" s="301"/>
      <c r="D221" s="301"/>
      <c r="E221" s="302"/>
      <c r="F221" s="12" t="s">
        <v>52</v>
      </c>
      <c r="G221" s="10">
        <v>0</v>
      </c>
    </row>
    <row r="222" spans="1:7" ht="30" hidden="1" customHeight="1" outlineLevel="1" x14ac:dyDescent="0.2">
      <c r="A222" s="8" t="s">
        <v>109</v>
      </c>
      <c r="B222" s="300"/>
      <c r="C222" s="301"/>
      <c r="D222" s="301"/>
      <c r="E222" s="302"/>
      <c r="F222" s="12" t="s">
        <v>52</v>
      </c>
      <c r="G222" s="10">
        <v>0</v>
      </c>
    </row>
    <row r="223" spans="1:7" ht="30" hidden="1" customHeight="1" outlineLevel="1" x14ac:dyDescent="0.2">
      <c r="A223" s="8" t="s">
        <v>110</v>
      </c>
      <c r="B223" s="300"/>
      <c r="C223" s="301"/>
      <c r="D223" s="301"/>
      <c r="E223" s="302"/>
      <c r="F223" s="12" t="s">
        <v>52</v>
      </c>
      <c r="G223" s="10">
        <v>0</v>
      </c>
    </row>
    <row r="224" spans="1:7" ht="30" hidden="1" customHeight="1" outlineLevel="1" x14ac:dyDescent="0.2">
      <c r="A224" s="8" t="s">
        <v>111</v>
      </c>
      <c r="B224" s="300"/>
      <c r="C224" s="301"/>
      <c r="D224" s="301"/>
      <c r="E224" s="302"/>
      <c r="F224" s="12" t="s">
        <v>25</v>
      </c>
      <c r="G224" s="10">
        <v>0</v>
      </c>
    </row>
    <row r="225" spans="1:7" ht="30" hidden="1" customHeight="1" outlineLevel="1" x14ac:dyDescent="0.2">
      <c r="A225" s="8" t="s">
        <v>112</v>
      </c>
      <c r="B225" s="300"/>
      <c r="C225" s="301"/>
      <c r="D225" s="301"/>
      <c r="E225" s="302"/>
      <c r="F225" s="12" t="s">
        <v>25</v>
      </c>
      <c r="G225" s="10">
        <v>0</v>
      </c>
    </row>
    <row r="226" spans="1:7" ht="30" hidden="1" customHeight="1" outlineLevel="1" x14ac:dyDescent="0.2">
      <c r="A226" s="8" t="s">
        <v>113</v>
      </c>
      <c r="B226" s="300"/>
      <c r="C226" s="301"/>
      <c r="D226" s="301"/>
      <c r="E226" s="302"/>
      <c r="F226" s="12" t="s">
        <v>25</v>
      </c>
      <c r="G226" s="10">
        <v>0</v>
      </c>
    </row>
    <row r="227" spans="1:7" ht="30" hidden="1" customHeight="1" outlineLevel="1" thickBot="1" x14ac:dyDescent="0.25">
      <c r="A227" s="8"/>
      <c r="B227" s="300"/>
      <c r="C227" s="301"/>
      <c r="D227" s="301"/>
      <c r="E227" s="302"/>
      <c r="F227" s="12"/>
      <c r="G227" s="41">
        <f>SUM(G218:G226)</f>
        <v>0</v>
      </c>
    </row>
    <row r="228" spans="1:7" ht="30" hidden="1" customHeight="1" outlineLevel="1" thickTop="1" x14ac:dyDescent="0.2">
      <c r="A228" s="8"/>
      <c r="B228" s="300"/>
      <c r="C228" s="301"/>
      <c r="D228" s="301"/>
      <c r="E228" s="302"/>
      <c r="F228" s="12"/>
      <c r="G228" s="10"/>
    </row>
    <row r="229" spans="1:7" ht="30" hidden="1" customHeight="1" outlineLevel="1" x14ac:dyDescent="0.2">
      <c r="A229" s="36" t="s">
        <v>115</v>
      </c>
      <c r="B229" s="300"/>
      <c r="C229" s="301"/>
      <c r="D229" s="301"/>
      <c r="E229" s="302"/>
      <c r="F229" s="182" t="s">
        <v>52</v>
      </c>
      <c r="G229" s="10"/>
    </row>
    <row r="230" spans="1:7" ht="30" hidden="1" customHeight="1" outlineLevel="1" x14ac:dyDescent="0.2">
      <c r="A230" s="8" t="s">
        <v>116</v>
      </c>
      <c r="B230" s="300"/>
      <c r="C230" s="301"/>
      <c r="D230" s="301"/>
      <c r="E230" s="302"/>
      <c r="F230" s="12"/>
      <c r="G230" s="10"/>
    </row>
    <row r="231" spans="1:7" ht="30" hidden="1" customHeight="1" outlineLevel="1" x14ac:dyDescent="0.2">
      <c r="A231" s="8"/>
      <c r="B231" s="300"/>
      <c r="C231" s="301"/>
      <c r="D231" s="301"/>
      <c r="E231" s="302"/>
      <c r="F231" s="12"/>
      <c r="G231" s="10"/>
    </row>
    <row r="232" spans="1:7" ht="66" hidden="1" customHeight="1" outlineLevel="1" x14ac:dyDescent="0.2">
      <c r="A232" s="312" t="s">
        <v>839</v>
      </c>
      <c r="B232" s="313"/>
      <c r="C232" s="313"/>
      <c r="D232" s="313"/>
      <c r="E232" s="313"/>
      <c r="F232" s="369"/>
      <c r="G232" s="17"/>
    </row>
    <row r="233" spans="1:7" ht="30" customHeight="1" x14ac:dyDescent="0.2">
      <c r="A233" s="183"/>
      <c r="B233" s="300"/>
      <c r="C233" s="301"/>
      <c r="D233" s="301"/>
      <c r="E233" s="302"/>
      <c r="F233" s="184"/>
      <c r="G233" s="185"/>
    </row>
    <row r="234" spans="1:7" ht="30" customHeight="1" x14ac:dyDescent="0.15">
      <c r="A234" s="359" t="s">
        <v>609</v>
      </c>
      <c r="B234" s="360"/>
      <c r="C234" s="177" t="s">
        <v>442</v>
      </c>
      <c r="D234" s="177" t="s">
        <v>52</v>
      </c>
      <c r="E234" s="361" t="s">
        <v>88</v>
      </c>
      <c r="F234" s="362"/>
      <c r="G234" s="179" t="s">
        <v>25</v>
      </c>
    </row>
    <row r="235" spans="1:7" ht="139.5" customHeight="1" collapsed="1" x14ac:dyDescent="0.15">
      <c r="A235" s="418" t="s">
        <v>905</v>
      </c>
      <c r="B235" s="419"/>
      <c r="C235" s="419"/>
      <c r="D235" s="419"/>
      <c r="E235" s="420"/>
      <c r="F235" s="420"/>
      <c r="G235" s="421"/>
    </row>
    <row r="236" spans="1:7" s="13" customFormat="1" ht="30" hidden="1" customHeight="1" outlineLevel="1" x14ac:dyDescent="0.2">
      <c r="A236" s="5">
        <f>B33</f>
        <v>0</v>
      </c>
      <c r="B236" s="356" t="s">
        <v>568</v>
      </c>
      <c r="C236" s="357"/>
      <c r="D236" s="357"/>
      <c r="E236" s="358"/>
      <c r="F236" s="61" t="s">
        <v>89</v>
      </c>
      <c r="G236" s="32" t="s">
        <v>137</v>
      </c>
    </row>
    <row r="237" spans="1:7" ht="30" hidden="1" customHeight="1" outlineLevel="1" x14ac:dyDescent="0.2">
      <c r="A237" s="8" t="s">
        <v>117</v>
      </c>
      <c r="B237" s="300"/>
      <c r="C237" s="301"/>
      <c r="D237" s="301"/>
      <c r="E237" s="302"/>
      <c r="F237" s="12" t="s">
        <v>25</v>
      </c>
      <c r="G237" s="10">
        <v>0</v>
      </c>
    </row>
    <row r="238" spans="1:7" ht="30" hidden="1" customHeight="1" outlineLevel="1" x14ac:dyDescent="0.2">
      <c r="A238" s="14" t="s">
        <v>587</v>
      </c>
      <c r="B238" s="300"/>
      <c r="C238" s="301"/>
      <c r="D238" s="301"/>
      <c r="E238" s="302"/>
      <c r="F238" s="12" t="s">
        <v>25</v>
      </c>
      <c r="G238" s="10">
        <v>0</v>
      </c>
    </row>
    <row r="239" spans="1:7" ht="30" hidden="1" customHeight="1" outlineLevel="1" x14ac:dyDescent="0.2">
      <c r="A239" s="8" t="s">
        <v>118</v>
      </c>
      <c r="B239" s="300"/>
      <c r="C239" s="301"/>
      <c r="D239" s="301"/>
      <c r="E239" s="302"/>
      <c r="F239" s="12" t="s">
        <v>25</v>
      </c>
      <c r="G239" s="10">
        <v>0</v>
      </c>
    </row>
    <row r="240" spans="1:7" s="15" customFormat="1" ht="30" hidden="1" customHeight="1" outlineLevel="1" x14ac:dyDescent="0.2">
      <c r="A240" s="14" t="s">
        <v>119</v>
      </c>
      <c r="B240" s="300"/>
      <c r="C240" s="301"/>
      <c r="D240" s="301"/>
      <c r="E240" s="302"/>
      <c r="F240" s="12" t="s">
        <v>25</v>
      </c>
      <c r="G240" s="10">
        <f>SUM(G237*25/100)</f>
        <v>0</v>
      </c>
    </row>
    <row r="241" spans="1:7" s="15" customFormat="1" ht="30" hidden="1" customHeight="1" outlineLevel="1" x14ac:dyDescent="0.2">
      <c r="A241" s="14" t="s">
        <v>120</v>
      </c>
      <c r="B241" s="300"/>
      <c r="C241" s="301"/>
      <c r="D241" s="301"/>
      <c r="E241" s="302"/>
      <c r="F241" s="12" t="s">
        <v>25</v>
      </c>
      <c r="G241" s="10">
        <v>0</v>
      </c>
    </row>
    <row r="242" spans="1:7" s="15" customFormat="1" ht="30" hidden="1" customHeight="1" outlineLevel="1" x14ac:dyDescent="0.2">
      <c r="A242" s="14" t="s">
        <v>851</v>
      </c>
      <c r="B242" s="300"/>
      <c r="C242" s="301"/>
      <c r="D242" s="301"/>
      <c r="E242" s="302"/>
      <c r="F242" s="12" t="s">
        <v>25</v>
      </c>
      <c r="G242" s="10">
        <v>0</v>
      </c>
    </row>
    <row r="243" spans="1:7" ht="30" hidden="1" customHeight="1" outlineLevel="1" x14ac:dyDescent="0.2">
      <c r="A243" s="8" t="s">
        <v>852</v>
      </c>
      <c r="B243" s="300"/>
      <c r="C243" s="301"/>
      <c r="D243" s="301"/>
      <c r="E243" s="302"/>
      <c r="F243" s="12" t="s">
        <v>25</v>
      </c>
      <c r="G243" s="10">
        <v>0</v>
      </c>
    </row>
    <row r="244" spans="1:7" ht="30" hidden="1" customHeight="1" outlineLevel="1" x14ac:dyDescent="0.2">
      <c r="A244" s="8" t="s">
        <v>93</v>
      </c>
      <c r="B244" s="300"/>
      <c r="C244" s="301"/>
      <c r="D244" s="301"/>
      <c r="E244" s="302"/>
      <c r="F244" s="12" t="s">
        <v>25</v>
      </c>
      <c r="G244" s="10">
        <v>0</v>
      </c>
    </row>
    <row r="245" spans="1:7" ht="30" hidden="1" customHeight="1" outlineLevel="1" thickBot="1" x14ac:dyDescent="0.25">
      <c r="A245" s="8"/>
      <c r="B245" s="300"/>
      <c r="C245" s="301"/>
      <c r="D245" s="301"/>
      <c r="E245" s="302"/>
      <c r="F245" s="16"/>
      <c r="G245" s="42">
        <f>SUM(G237:G240)+SUM(G242:G244)</f>
        <v>0</v>
      </c>
    </row>
    <row r="246" spans="1:7" ht="30" hidden="1" customHeight="1" outlineLevel="1" thickTop="1" x14ac:dyDescent="0.2">
      <c r="A246" s="8"/>
      <c r="B246" s="300"/>
      <c r="C246" s="301"/>
      <c r="D246" s="301"/>
      <c r="E246" s="302"/>
      <c r="F246" s="16"/>
      <c r="G246" s="43"/>
    </row>
    <row r="247" spans="1:7" s="13" customFormat="1" ht="30" hidden="1" customHeight="1" outlineLevel="1" x14ac:dyDescent="0.2">
      <c r="A247" s="5" t="str">
        <f>B34</f>
        <v>n/a</v>
      </c>
      <c r="B247" s="300"/>
      <c r="C247" s="301"/>
      <c r="D247" s="301"/>
      <c r="E247" s="302"/>
      <c r="F247" s="61"/>
      <c r="G247" s="32" t="s">
        <v>137</v>
      </c>
    </row>
    <row r="248" spans="1:7" ht="30" hidden="1" customHeight="1" outlineLevel="1" x14ac:dyDescent="0.2">
      <c r="A248" s="8" t="s">
        <v>117</v>
      </c>
      <c r="B248" s="300"/>
      <c r="C248" s="301"/>
      <c r="D248" s="301"/>
      <c r="E248" s="302"/>
      <c r="F248" s="12" t="s">
        <v>25</v>
      </c>
      <c r="G248" s="10">
        <v>0</v>
      </c>
    </row>
    <row r="249" spans="1:7" ht="30" hidden="1" customHeight="1" outlineLevel="1" x14ac:dyDescent="0.2">
      <c r="A249" s="14" t="s">
        <v>587</v>
      </c>
      <c r="B249" s="300"/>
      <c r="C249" s="301"/>
      <c r="D249" s="301"/>
      <c r="E249" s="302"/>
      <c r="F249" s="12" t="s">
        <v>25</v>
      </c>
      <c r="G249" s="10">
        <v>0</v>
      </c>
    </row>
    <row r="250" spans="1:7" ht="30" hidden="1" customHeight="1" outlineLevel="1" x14ac:dyDescent="0.2">
      <c r="A250" s="8" t="s">
        <v>118</v>
      </c>
      <c r="B250" s="300"/>
      <c r="C250" s="301"/>
      <c r="D250" s="301"/>
      <c r="E250" s="302"/>
      <c r="F250" s="12" t="s">
        <v>25</v>
      </c>
      <c r="G250" s="10">
        <v>0</v>
      </c>
    </row>
    <row r="251" spans="1:7" s="15" customFormat="1" ht="30" hidden="1" customHeight="1" outlineLevel="1" x14ac:dyDescent="0.2">
      <c r="A251" s="14" t="s">
        <v>854</v>
      </c>
      <c r="B251" s="300"/>
      <c r="C251" s="301"/>
      <c r="D251" s="301"/>
      <c r="E251" s="302"/>
      <c r="F251" s="12" t="s">
        <v>25</v>
      </c>
      <c r="G251" s="10">
        <f>SUM(G248*25/100)</f>
        <v>0</v>
      </c>
    </row>
    <row r="252" spans="1:7" s="15" customFormat="1" ht="30" hidden="1" customHeight="1" outlineLevel="1" x14ac:dyDescent="0.2">
      <c r="A252" s="14" t="s">
        <v>120</v>
      </c>
      <c r="B252" s="300"/>
      <c r="C252" s="301"/>
      <c r="D252" s="301"/>
      <c r="E252" s="302"/>
      <c r="F252" s="12" t="s">
        <v>25</v>
      </c>
      <c r="G252" s="10">
        <v>0</v>
      </c>
    </row>
    <row r="253" spans="1:7" s="15" customFormat="1" ht="30" hidden="1" customHeight="1" outlineLevel="1" x14ac:dyDescent="0.2">
      <c r="A253" s="14" t="s">
        <v>853</v>
      </c>
      <c r="B253" s="300"/>
      <c r="C253" s="301"/>
      <c r="D253" s="301"/>
      <c r="E253" s="302"/>
      <c r="F253" s="12" t="s">
        <v>25</v>
      </c>
      <c r="G253" s="10">
        <v>0</v>
      </c>
    </row>
    <row r="254" spans="1:7" ht="30" hidden="1" customHeight="1" outlineLevel="1" x14ac:dyDescent="0.2">
      <c r="A254" s="8" t="s">
        <v>855</v>
      </c>
      <c r="B254" s="300"/>
      <c r="C254" s="301"/>
      <c r="D254" s="301"/>
      <c r="E254" s="302"/>
      <c r="F254" s="12" t="s">
        <v>25</v>
      </c>
      <c r="G254" s="10">
        <v>0</v>
      </c>
    </row>
    <row r="255" spans="1:7" ht="30" hidden="1" customHeight="1" outlineLevel="1" x14ac:dyDescent="0.2">
      <c r="A255" s="8" t="s">
        <v>93</v>
      </c>
      <c r="B255" s="300"/>
      <c r="C255" s="301"/>
      <c r="D255" s="301"/>
      <c r="E255" s="302"/>
      <c r="F255" s="12" t="s">
        <v>25</v>
      </c>
      <c r="G255" s="10">
        <v>0</v>
      </c>
    </row>
    <row r="256" spans="1:7" ht="30" hidden="1" customHeight="1" outlineLevel="1" thickBot="1" x14ac:dyDescent="0.25">
      <c r="A256" s="8"/>
      <c r="B256" s="300"/>
      <c r="C256" s="301"/>
      <c r="D256" s="301"/>
      <c r="E256" s="302"/>
      <c r="F256" s="16"/>
      <c r="G256" s="42">
        <f>SUM(G248:G251)+SUM(G253:G255)</f>
        <v>0</v>
      </c>
    </row>
    <row r="257" spans="1:7" ht="30" hidden="1" customHeight="1" outlineLevel="1" thickTop="1" x14ac:dyDescent="0.2">
      <c r="A257" s="8"/>
      <c r="B257" s="300"/>
      <c r="C257" s="301"/>
      <c r="D257" s="301"/>
      <c r="E257" s="302"/>
      <c r="F257" s="16"/>
      <c r="G257" s="43"/>
    </row>
    <row r="258" spans="1:7" s="13" customFormat="1" ht="30" hidden="1" customHeight="1" outlineLevel="1" x14ac:dyDescent="0.2">
      <c r="A258" s="5" t="str">
        <f>B35</f>
        <v>n/a</v>
      </c>
      <c r="B258" s="300"/>
      <c r="C258" s="301"/>
      <c r="D258" s="301"/>
      <c r="E258" s="302"/>
      <c r="F258" s="61"/>
      <c r="G258" s="32" t="s">
        <v>137</v>
      </c>
    </row>
    <row r="259" spans="1:7" ht="30" hidden="1" customHeight="1" outlineLevel="1" x14ac:dyDescent="0.2">
      <c r="A259" s="8" t="s">
        <v>117</v>
      </c>
      <c r="B259" s="300"/>
      <c r="C259" s="301"/>
      <c r="D259" s="301"/>
      <c r="E259" s="302"/>
      <c r="F259" s="12" t="s">
        <v>25</v>
      </c>
      <c r="G259" s="10">
        <v>0</v>
      </c>
    </row>
    <row r="260" spans="1:7" ht="30" hidden="1" customHeight="1" outlineLevel="1" x14ac:dyDescent="0.2">
      <c r="A260" s="14" t="s">
        <v>587</v>
      </c>
      <c r="B260" s="300"/>
      <c r="C260" s="301"/>
      <c r="D260" s="301"/>
      <c r="E260" s="302"/>
      <c r="F260" s="12" t="s">
        <v>25</v>
      </c>
      <c r="G260" s="10">
        <v>0</v>
      </c>
    </row>
    <row r="261" spans="1:7" ht="30" hidden="1" customHeight="1" outlineLevel="1" x14ac:dyDescent="0.2">
      <c r="A261" s="8" t="s">
        <v>118</v>
      </c>
      <c r="B261" s="300"/>
      <c r="C261" s="301"/>
      <c r="D261" s="301"/>
      <c r="E261" s="302"/>
      <c r="F261" s="12" t="s">
        <v>25</v>
      </c>
      <c r="G261" s="10">
        <v>0</v>
      </c>
    </row>
    <row r="262" spans="1:7" s="15" customFormat="1" ht="30" hidden="1" customHeight="1" outlineLevel="1" x14ac:dyDescent="0.2">
      <c r="A262" s="14" t="s">
        <v>854</v>
      </c>
      <c r="B262" s="300"/>
      <c r="C262" s="301"/>
      <c r="D262" s="301"/>
      <c r="E262" s="302"/>
      <c r="F262" s="12" t="s">
        <v>25</v>
      </c>
      <c r="G262" s="10">
        <f>SUM(G259*25/100)</f>
        <v>0</v>
      </c>
    </row>
    <row r="263" spans="1:7" s="15" customFormat="1" ht="30" hidden="1" customHeight="1" outlineLevel="1" x14ac:dyDescent="0.2">
      <c r="A263" s="14" t="s">
        <v>120</v>
      </c>
      <c r="B263" s="300"/>
      <c r="C263" s="301"/>
      <c r="D263" s="301"/>
      <c r="E263" s="302"/>
      <c r="F263" s="12" t="s">
        <v>25</v>
      </c>
      <c r="G263" s="10">
        <v>0</v>
      </c>
    </row>
    <row r="264" spans="1:7" s="15" customFormat="1" ht="30" hidden="1" customHeight="1" outlineLevel="1" x14ac:dyDescent="0.2">
      <c r="A264" s="14" t="s">
        <v>853</v>
      </c>
      <c r="B264" s="300"/>
      <c r="C264" s="301"/>
      <c r="D264" s="301"/>
      <c r="E264" s="302"/>
      <c r="F264" s="12" t="s">
        <v>25</v>
      </c>
      <c r="G264" s="10">
        <v>0</v>
      </c>
    </row>
    <row r="265" spans="1:7" ht="30" hidden="1" customHeight="1" outlineLevel="1" x14ac:dyDescent="0.2">
      <c r="A265" s="8" t="s">
        <v>855</v>
      </c>
      <c r="B265" s="300"/>
      <c r="C265" s="301"/>
      <c r="D265" s="301"/>
      <c r="E265" s="302"/>
      <c r="F265" s="12" t="s">
        <v>25</v>
      </c>
      <c r="G265" s="10">
        <v>0</v>
      </c>
    </row>
    <row r="266" spans="1:7" ht="30" hidden="1" customHeight="1" outlineLevel="1" x14ac:dyDescent="0.2">
      <c r="A266" s="8" t="s">
        <v>93</v>
      </c>
      <c r="B266" s="300"/>
      <c r="C266" s="301"/>
      <c r="D266" s="301"/>
      <c r="E266" s="302"/>
      <c r="F266" s="12" t="s">
        <v>25</v>
      </c>
      <c r="G266" s="10">
        <v>0</v>
      </c>
    </row>
    <row r="267" spans="1:7" ht="30" hidden="1" customHeight="1" outlineLevel="1" thickBot="1" x14ac:dyDescent="0.25">
      <c r="A267" s="8"/>
      <c r="B267" s="300"/>
      <c r="C267" s="301"/>
      <c r="D267" s="301"/>
      <c r="E267" s="302"/>
      <c r="F267" s="16"/>
      <c r="G267" s="42">
        <f>SUM(G259:G262)+SUM(G264:G266)</f>
        <v>0</v>
      </c>
    </row>
    <row r="268" spans="1:7" ht="30" hidden="1" customHeight="1" outlineLevel="1" thickTop="1" x14ac:dyDescent="0.2">
      <c r="A268" s="8"/>
      <c r="B268" s="300"/>
      <c r="C268" s="301"/>
      <c r="D268" s="301"/>
      <c r="E268" s="302"/>
      <c r="F268" s="16"/>
      <c r="G268" s="43"/>
    </row>
    <row r="269" spans="1:7" ht="30" hidden="1" customHeight="1" outlineLevel="1" x14ac:dyDescent="0.2">
      <c r="A269" s="21" t="s">
        <v>105</v>
      </c>
      <c r="B269" s="300"/>
      <c r="C269" s="301"/>
      <c r="D269" s="301"/>
      <c r="E269" s="302"/>
      <c r="F269" s="16"/>
      <c r="G269" s="43"/>
    </row>
    <row r="270" spans="1:7" ht="30" hidden="1" customHeight="1" outlineLevel="1" x14ac:dyDescent="0.2">
      <c r="A270" s="8" t="s">
        <v>121</v>
      </c>
      <c r="B270" s="300"/>
      <c r="C270" s="301"/>
      <c r="D270" s="301"/>
      <c r="E270" s="302"/>
      <c r="F270" s="12" t="s">
        <v>25</v>
      </c>
      <c r="G270" s="10">
        <v>0</v>
      </c>
    </row>
    <row r="271" spans="1:7" ht="30" hidden="1" customHeight="1" outlineLevel="1" x14ac:dyDescent="0.2">
      <c r="A271" s="8" t="s">
        <v>113</v>
      </c>
      <c r="B271" s="300"/>
      <c r="C271" s="301"/>
      <c r="D271" s="301"/>
      <c r="E271" s="302"/>
      <c r="F271" s="12" t="s">
        <v>25</v>
      </c>
      <c r="G271" s="10">
        <v>0</v>
      </c>
    </row>
    <row r="272" spans="1:7" ht="30" hidden="1" customHeight="1" outlineLevel="1" x14ac:dyDescent="0.2">
      <c r="A272" s="8" t="s">
        <v>122</v>
      </c>
      <c r="B272" s="300"/>
      <c r="C272" s="301"/>
      <c r="D272" s="301"/>
      <c r="E272" s="302"/>
      <c r="F272" s="12" t="s">
        <v>25</v>
      </c>
      <c r="G272" s="10">
        <v>0</v>
      </c>
    </row>
    <row r="273" spans="1:7" ht="30" hidden="1" customHeight="1" outlineLevel="1" x14ac:dyDescent="0.2">
      <c r="A273" s="8" t="s">
        <v>102</v>
      </c>
      <c r="B273" s="300"/>
      <c r="C273" s="301"/>
      <c r="D273" s="301"/>
      <c r="E273" s="302"/>
      <c r="F273" s="12" t="s">
        <v>52</v>
      </c>
      <c r="G273" s="10">
        <v>0</v>
      </c>
    </row>
    <row r="274" spans="1:7" ht="30" hidden="1" customHeight="1" outlineLevel="1" x14ac:dyDescent="0.2">
      <c r="A274" s="8" t="s">
        <v>123</v>
      </c>
      <c r="B274" s="300"/>
      <c r="C274" s="301"/>
      <c r="D274" s="301"/>
      <c r="E274" s="302"/>
      <c r="F274" s="12" t="s">
        <v>25</v>
      </c>
      <c r="G274" s="10">
        <v>0</v>
      </c>
    </row>
    <row r="275" spans="1:7" ht="30" hidden="1" customHeight="1" outlineLevel="1" thickBot="1" x14ac:dyDescent="0.25">
      <c r="A275" s="8"/>
      <c r="B275" s="300"/>
      <c r="C275" s="301"/>
      <c r="D275" s="301"/>
      <c r="E275" s="302"/>
      <c r="F275" s="16"/>
      <c r="G275" s="42">
        <f>SUM(G270:G274)</f>
        <v>0</v>
      </c>
    </row>
    <row r="276" spans="1:7" ht="30" hidden="1" customHeight="1" outlineLevel="1" thickTop="1" x14ac:dyDescent="0.2">
      <c r="A276" s="8" t="s">
        <v>116</v>
      </c>
      <c r="B276" s="300"/>
      <c r="C276" s="301"/>
      <c r="D276" s="301"/>
      <c r="E276" s="302"/>
      <c r="F276" s="16"/>
      <c r="G276" s="43"/>
    </row>
    <row r="277" spans="1:7" ht="30" hidden="1" customHeight="1" outlineLevel="1" x14ac:dyDescent="0.2">
      <c r="A277" s="8"/>
      <c r="B277" s="300"/>
      <c r="C277" s="301"/>
      <c r="D277" s="301"/>
      <c r="E277" s="302"/>
      <c r="F277" s="16"/>
      <c r="G277" s="43"/>
    </row>
    <row r="278" spans="1:7" ht="66" hidden="1" customHeight="1" outlineLevel="1" x14ac:dyDescent="0.2">
      <c r="A278" s="312" t="s">
        <v>839</v>
      </c>
      <c r="B278" s="313"/>
      <c r="C278" s="313"/>
      <c r="D278" s="313"/>
      <c r="E278" s="313"/>
      <c r="F278" s="369"/>
      <c r="G278" s="17"/>
    </row>
    <row r="279" spans="1:7" ht="30" customHeight="1" x14ac:dyDescent="0.2">
      <c r="A279" s="183"/>
      <c r="B279" s="300"/>
      <c r="C279" s="301"/>
      <c r="D279" s="301"/>
      <c r="E279" s="302"/>
      <c r="F279" s="52"/>
      <c r="G279" s="10"/>
    </row>
    <row r="280" spans="1:7" ht="30" customHeight="1" x14ac:dyDescent="0.15">
      <c r="A280" s="187" t="s">
        <v>608</v>
      </c>
      <c r="B280" s="188"/>
      <c r="C280" s="177" t="s">
        <v>442</v>
      </c>
      <c r="D280" s="177" t="s">
        <v>52</v>
      </c>
      <c r="E280" s="361" t="s">
        <v>88</v>
      </c>
      <c r="F280" s="362"/>
      <c r="G280" s="179" t="s">
        <v>25</v>
      </c>
    </row>
    <row r="281" spans="1:7" ht="129" customHeight="1" collapsed="1" x14ac:dyDescent="0.15">
      <c r="A281" s="418" t="s">
        <v>818</v>
      </c>
      <c r="B281" s="419"/>
      <c r="C281" s="419"/>
      <c r="D281" s="419"/>
      <c r="E281" s="420"/>
      <c r="F281" s="420"/>
      <c r="G281" s="421"/>
    </row>
    <row r="282" spans="1:7" s="7" customFormat="1" ht="30" hidden="1" customHeight="1" outlineLevel="1" x14ac:dyDescent="0.2">
      <c r="A282" s="5">
        <f>B33</f>
        <v>0</v>
      </c>
      <c r="B282" s="356" t="s">
        <v>568</v>
      </c>
      <c r="C282" s="357"/>
      <c r="D282" s="357"/>
      <c r="E282" s="358"/>
      <c r="F282" s="61" t="s">
        <v>89</v>
      </c>
      <c r="G282" s="32" t="str">
        <f>G185</f>
        <v>Sum Insured</v>
      </c>
    </row>
    <row r="283" spans="1:7" ht="30" hidden="1" customHeight="1" outlineLevel="1" x14ac:dyDescent="0.2">
      <c r="A283" s="8" t="s">
        <v>124</v>
      </c>
      <c r="B283" s="300"/>
      <c r="C283" s="301"/>
      <c r="D283" s="301"/>
      <c r="E283" s="302"/>
      <c r="F283" s="12" t="s">
        <v>52</v>
      </c>
      <c r="G283" s="10">
        <v>0</v>
      </c>
    </row>
    <row r="284" spans="1:7" ht="30" hidden="1" customHeight="1" outlineLevel="1" x14ac:dyDescent="0.2">
      <c r="A284" s="8" t="s">
        <v>125</v>
      </c>
      <c r="B284" s="300"/>
      <c r="C284" s="301"/>
      <c r="D284" s="301"/>
      <c r="E284" s="302"/>
      <c r="F284" s="12" t="s">
        <v>52</v>
      </c>
      <c r="G284" s="10">
        <f>(G283*25%)</f>
        <v>0</v>
      </c>
    </row>
    <row r="285" spans="1:7" ht="30" hidden="1" customHeight="1" outlineLevel="1" x14ac:dyDescent="0.2">
      <c r="A285" s="8" t="s">
        <v>126</v>
      </c>
      <c r="B285" s="300"/>
      <c r="C285" s="301"/>
      <c r="D285" s="301"/>
      <c r="E285" s="302"/>
      <c r="F285" s="12" t="s">
        <v>25</v>
      </c>
      <c r="G285" s="10">
        <v>0</v>
      </c>
    </row>
    <row r="286" spans="1:7" ht="30" hidden="1" customHeight="1" outlineLevel="1" x14ac:dyDescent="0.2">
      <c r="A286" s="8" t="s">
        <v>127</v>
      </c>
      <c r="B286" s="300"/>
      <c r="C286" s="301"/>
      <c r="D286" s="301"/>
      <c r="E286" s="302"/>
      <c r="F286" s="12" t="s">
        <v>25</v>
      </c>
      <c r="G286" s="10">
        <v>0</v>
      </c>
    </row>
    <row r="287" spans="1:7" ht="30" hidden="1" customHeight="1" outlineLevel="1" x14ac:dyDescent="0.2">
      <c r="A287" s="8" t="s">
        <v>128</v>
      </c>
      <c r="B287" s="300"/>
      <c r="C287" s="301"/>
      <c r="D287" s="301"/>
      <c r="E287" s="302"/>
      <c r="F287" s="12" t="s">
        <v>25</v>
      </c>
      <c r="G287" s="10">
        <f>(G283*25%)</f>
        <v>0</v>
      </c>
    </row>
    <row r="288" spans="1:7" ht="30" hidden="1" customHeight="1" outlineLevel="1" x14ac:dyDescent="0.2">
      <c r="A288" s="8" t="s">
        <v>129</v>
      </c>
      <c r="B288" s="300"/>
      <c r="C288" s="301"/>
      <c r="D288" s="301"/>
      <c r="E288" s="302"/>
      <c r="F288" s="12" t="s">
        <v>52</v>
      </c>
      <c r="G288" s="10">
        <f>(G283*25%)</f>
        <v>0</v>
      </c>
    </row>
    <row r="289" spans="1:7" ht="30" hidden="1" customHeight="1" outlineLevel="1" thickBot="1" x14ac:dyDescent="0.25">
      <c r="A289" s="8"/>
      <c r="B289" s="300"/>
      <c r="C289" s="301"/>
      <c r="D289" s="301"/>
      <c r="E289" s="302"/>
      <c r="F289" s="12"/>
      <c r="G289" s="41">
        <f>SUM(G283:G288)</f>
        <v>0</v>
      </c>
    </row>
    <row r="290" spans="1:7" ht="30" hidden="1" customHeight="1" outlineLevel="1" thickTop="1" x14ac:dyDescent="0.2">
      <c r="A290" s="8"/>
      <c r="B290" s="300"/>
      <c r="C290" s="301"/>
      <c r="D290" s="301"/>
      <c r="E290" s="302"/>
      <c r="F290" s="12"/>
      <c r="G290" s="10"/>
    </row>
    <row r="291" spans="1:7" s="7" customFormat="1" ht="30" hidden="1" customHeight="1" outlineLevel="1" x14ac:dyDescent="0.2">
      <c r="A291" s="5" t="str">
        <f>B34</f>
        <v>n/a</v>
      </c>
      <c r="B291" s="300"/>
      <c r="C291" s="301"/>
      <c r="D291" s="301"/>
      <c r="E291" s="302"/>
      <c r="F291" s="61"/>
      <c r="G291" s="32" t="str">
        <f>G282</f>
        <v>Sum Insured</v>
      </c>
    </row>
    <row r="292" spans="1:7" ht="30" hidden="1" customHeight="1" outlineLevel="1" x14ac:dyDescent="0.2">
      <c r="A292" s="8" t="s">
        <v>124</v>
      </c>
      <c r="B292" s="300"/>
      <c r="C292" s="301"/>
      <c r="D292" s="301"/>
      <c r="E292" s="302"/>
      <c r="F292" s="12" t="s">
        <v>52</v>
      </c>
      <c r="G292" s="10">
        <v>0</v>
      </c>
    </row>
    <row r="293" spans="1:7" ht="30" hidden="1" customHeight="1" outlineLevel="1" x14ac:dyDescent="0.2">
      <c r="A293" s="8" t="s">
        <v>125</v>
      </c>
      <c r="B293" s="300"/>
      <c r="C293" s="301"/>
      <c r="D293" s="301"/>
      <c r="E293" s="302"/>
      <c r="F293" s="12" t="s">
        <v>52</v>
      </c>
      <c r="G293" s="10">
        <f>G292*25%</f>
        <v>0</v>
      </c>
    </row>
    <row r="294" spans="1:7" ht="30" hidden="1" customHeight="1" outlineLevel="1" x14ac:dyDescent="0.2">
      <c r="A294" s="8" t="s">
        <v>126</v>
      </c>
      <c r="B294" s="300"/>
      <c r="C294" s="301"/>
      <c r="D294" s="301"/>
      <c r="E294" s="302"/>
      <c r="F294" s="12" t="s">
        <v>25</v>
      </c>
      <c r="G294" s="10">
        <v>0</v>
      </c>
    </row>
    <row r="295" spans="1:7" ht="30" hidden="1" customHeight="1" outlineLevel="1" x14ac:dyDescent="0.2">
      <c r="A295" s="8" t="s">
        <v>127</v>
      </c>
      <c r="B295" s="300"/>
      <c r="C295" s="301"/>
      <c r="D295" s="301"/>
      <c r="E295" s="302"/>
      <c r="F295" s="12" t="s">
        <v>25</v>
      </c>
      <c r="G295" s="10">
        <v>0</v>
      </c>
    </row>
    <row r="296" spans="1:7" ht="30" hidden="1" customHeight="1" outlineLevel="1" x14ac:dyDescent="0.2">
      <c r="A296" s="8" t="s">
        <v>128</v>
      </c>
      <c r="B296" s="300"/>
      <c r="C296" s="301"/>
      <c r="D296" s="301"/>
      <c r="E296" s="302"/>
      <c r="F296" s="12" t="s">
        <v>25</v>
      </c>
      <c r="G296" s="10">
        <f>G292*25%</f>
        <v>0</v>
      </c>
    </row>
    <row r="297" spans="1:7" ht="30" hidden="1" customHeight="1" outlineLevel="1" x14ac:dyDescent="0.2">
      <c r="A297" s="8" t="s">
        <v>129</v>
      </c>
      <c r="B297" s="300"/>
      <c r="C297" s="301"/>
      <c r="D297" s="301"/>
      <c r="E297" s="302"/>
      <c r="F297" s="12" t="s">
        <v>52</v>
      </c>
      <c r="G297" s="10">
        <f>G292*25%</f>
        <v>0</v>
      </c>
    </row>
    <row r="298" spans="1:7" ht="30" hidden="1" customHeight="1" outlineLevel="1" thickBot="1" x14ac:dyDescent="0.25">
      <c r="A298" s="8"/>
      <c r="B298" s="300"/>
      <c r="C298" s="301"/>
      <c r="D298" s="301"/>
      <c r="E298" s="302"/>
      <c r="F298" s="12"/>
      <c r="G298" s="41">
        <f>SUM(G292:G297)</f>
        <v>0</v>
      </c>
    </row>
    <row r="299" spans="1:7" ht="30" hidden="1" customHeight="1" outlineLevel="1" thickTop="1" x14ac:dyDescent="0.2">
      <c r="A299" s="8"/>
      <c r="B299" s="300"/>
      <c r="C299" s="301"/>
      <c r="D299" s="301"/>
      <c r="E299" s="302"/>
      <c r="F299" s="12"/>
      <c r="G299" s="10"/>
    </row>
    <row r="300" spans="1:7" s="7" customFormat="1" ht="30" hidden="1" customHeight="1" outlineLevel="1" x14ac:dyDescent="0.2">
      <c r="A300" s="5" t="str">
        <f>B35</f>
        <v>n/a</v>
      </c>
      <c r="B300" s="300"/>
      <c r="C300" s="301"/>
      <c r="D300" s="301"/>
      <c r="E300" s="302"/>
      <c r="F300" s="61"/>
      <c r="G300" s="32" t="str">
        <f>G291</f>
        <v>Sum Insured</v>
      </c>
    </row>
    <row r="301" spans="1:7" ht="30" hidden="1" customHeight="1" outlineLevel="1" x14ac:dyDescent="0.2">
      <c r="A301" s="8" t="s">
        <v>124</v>
      </c>
      <c r="B301" s="300"/>
      <c r="C301" s="301"/>
      <c r="D301" s="301"/>
      <c r="E301" s="302"/>
      <c r="F301" s="12" t="s">
        <v>52</v>
      </c>
      <c r="G301" s="10">
        <v>0</v>
      </c>
    </row>
    <row r="302" spans="1:7" ht="30" hidden="1" customHeight="1" outlineLevel="1" x14ac:dyDescent="0.2">
      <c r="A302" s="8" t="s">
        <v>125</v>
      </c>
      <c r="B302" s="300"/>
      <c r="C302" s="301"/>
      <c r="D302" s="301"/>
      <c r="E302" s="302"/>
      <c r="F302" s="12" t="s">
        <v>52</v>
      </c>
      <c r="G302" s="10">
        <f>G301*25%</f>
        <v>0</v>
      </c>
    </row>
    <row r="303" spans="1:7" ht="30" hidden="1" customHeight="1" outlineLevel="1" x14ac:dyDescent="0.2">
      <c r="A303" s="8" t="s">
        <v>126</v>
      </c>
      <c r="B303" s="300"/>
      <c r="C303" s="301"/>
      <c r="D303" s="301"/>
      <c r="E303" s="302"/>
      <c r="F303" s="12" t="s">
        <v>25</v>
      </c>
      <c r="G303" s="10">
        <v>0</v>
      </c>
    </row>
    <row r="304" spans="1:7" ht="30" hidden="1" customHeight="1" outlineLevel="1" x14ac:dyDescent="0.2">
      <c r="A304" s="8" t="s">
        <v>127</v>
      </c>
      <c r="B304" s="300"/>
      <c r="C304" s="301"/>
      <c r="D304" s="301"/>
      <c r="E304" s="302"/>
      <c r="F304" s="12" t="s">
        <v>25</v>
      </c>
      <c r="G304" s="10">
        <v>0</v>
      </c>
    </row>
    <row r="305" spans="1:7" ht="30" hidden="1" customHeight="1" outlineLevel="1" x14ac:dyDescent="0.2">
      <c r="A305" s="8" t="s">
        <v>128</v>
      </c>
      <c r="B305" s="300"/>
      <c r="C305" s="301"/>
      <c r="D305" s="301"/>
      <c r="E305" s="302"/>
      <c r="F305" s="12" t="s">
        <v>25</v>
      </c>
      <c r="G305" s="10">
        <f>G301*25%</f>
        <v>0</v>
      </c>
    </row>
    <row r="306" spans="1:7" ht="30" hidden="1" customHeight="1" outlineLevel="1" x14ac:dyDescent="0.2">
      <c r="A306" s="8" t="s">
        <v>129</v>
      </c>
      <c r="B306" s="300"/>
      <c r="C306" s="301"/>
      <c r="D306" s="301"/>
      <c r="E306" s="302"/>
      <c r="F306" s="12" t="s">
        <v>52</v>
      </c>
      <c r="G306" s="10">
        <f>G301*25%</f>
        <v>0</v>
      </c>
    </row>
    <row r="307" spans="1:7" ht="30" hidden="1" customHeight="1" outlineLevel="1" thickBot="1" x14ac:dyDescent="0.25">
      <c r="A307" s="8"/>
      <c r="B307" s="300"/>
      <c r="C307" s="301"/>
      <c r="D307" s="301"/>
      <c r="E307" s="302"/>
      <c r="F307" s="12"/>
      <c r="G307" s="41">
        <f>SUM(G301:G306)</f>
        <v>0</v>
      </c>
    </row>
    <row r="308" spans="1:7" ht="30" hidden="1" customHeight="1" outlineLevel="1" thickTop="1" x14ac:dyDescent="0.2">
      <c r="A308" s="8"/>
      <c r="B308" s="300"/>
      <c r="C308" s="301"/>
      <c r="D308" s="301"/>
      <c r="E308" s="302"/>
      <c r="F308" s="12"/>
      <c r="G308" s="10"/>
    </row>
    <row r="309" spans="1:7" ht="30" hidden="1" customHeight="1" outlineLevel="1" x14ac:dyDescent="0.2">
      <c r="A309" s="21" t="s">
        <v>105</v>
      </c>
      <c r="B309" s="300"/>
      <c r="C309" s="301"/>
      <c r="D309" s="301"/>
      <c r="E309" s="302"/>
      <c r="F309" s="12"/>
      <c r="G309" s="10"/>
    </row>
    <row r="310" spans="1:7" ht="30" hidden="1" customHeight="1" outlineLevel="1" x14ac:dyDescent="0.2">
      <c r="A310" s="8" t="s">
        <v>93</v>
      </c>
      <c r="B310" s="300"/>
      <c r="C310" s="301"/>
      <c r="D310" s="301"/>
      <c r="E310" s="302"/>
      <c r="F310" s="12" t="s">
        <v>52</v>
      </c>
      <c r="G310" s="10">
        <v>0</v>
      </c>
    </row>
    <row r="311" spans="1:7" ht="30" hidden="1" customHeight="1" outlineLevel="1" x14ac:dyDescent="0.2">
      <c r="A311" s="8" t="s">
        <v>130</v>
      </c>
      <c r="B311" s="300"/>
      <c r="C311" s="301"/>
      <c r="D311" s="301"/>
      <c r="E311" s="302"/>
      <c r="F311" s="12" t="s">
        <v>25</v>
      </c>
      <c r="G311" s="10">
        <v>0</v>
      </c>
    </row>
    <row r="312" spans="1:7" ht="30" hidden="1" customHeight="1" outlineLevel="1" x14ac:dyDescent="0.2">
      <c r="A312" s="8" t="s">
        <v>131</v>
      </c>
      <c r="B312" s="300"/>
      <c r="C312" s="301"/>
      <c r="D312" s="301"/>
      <c r="E312" s="302"/>
      <c r="F312" s="12" t="s">
        <v>25</v>
      </c>
      <c r="G312" s="10">
        <v>0</v>
      </c>
    </row>
    <row r="313" spans="1:7" ht="30" hidden="1" customHeight="1" outlineLevel="1" x14ac:dyDescent="0.2">
      <c r="A313" s="8" t="s">
        <v>132</v>
      </c>
      <c r="B313" s="300"/>
      <c r="C313" s="301"/>
      <c r="D313" s="301"/>
      <c r="E313" s="302"/>
      <c r="F313" s="12" t="s">
        <v>25</v>
      </c>
      <c r="G313" s="10">
        <v>0</v>
      </c>
    </row>
    <row r="314" spans="1:7" ht="30" hidden="1" customHeight="1" outlineLevel="1" x14ac:dyDescent="0.2">
      <c r="A314" s="8" t="s">
        <v>133</v>
      </c>
      <c r="B314" s="300"/>
      <c r="C314" s="301"/>
      <c r="D314" s="301"/>
      <c r="E314" s="302"/>
      <c r="F314" s="12" t="s">
        <v>25</v>
      </c>
      <c r="G314" s="10">
        <v>0</v>
      </c>
    </row>
    <row r="315" spans="1:7" ht="30" hidden="1" customHeight="1" outlineLevel="1" x14ac:dyDescent="0.2">
      <c r="A315" s="8" t="s">
        <v>134</v>
      </c>
      <c r="B315" s="300"/>
      <c r="C315" s="301"/>
      <c r="D315" s="301"/>
      <c r="E315" s="302"/>
      <c r="F315" s="12" t="s">
        <v>25</v>
      </c>
      <c r="G315" s="10">
        <v>0</v>
      </c>
    </row>
    <row r="316" spans="1:7" ht="30" hidden="1" customHeight="1" outlineLevel="1" x14ac:dyDescent="0.2">
      <c r="A316" s="8" t="s">
        <v>451</v>
      </c>
      <c r="B316" s="300"/>
      <c r="C316" s="301"/>
      <c r="D316" s="301"/>
      <c r="E316" s="302"/>
      <c r="F316" s="12" t="s">
        <v>52</v>
      </c>
      <c r="G316" s="10">
        <v>0</v>
      </c>
    </row>
    <row r="317" spans="1:7" ht="30" hidden="1" customHeight="1" outlineLevel="1" thickBot="1" x14ac:dyDescent="0.25">
      <c r="A317" s="8"/>
      <c r="B317" s="300"/>
      <c r="C317" s="301"/>
      <c r="D317" s="301"/>
      <c r="E317" s="302"/>
      <c r="F317" s="12"/>
      <c r="G317" s="41">
        <f>SUM(G310:G316)</f>
        <v>0</v>
      </c>
    </row>
    <row r="318" spans="1:7" ht="30" hidden="1" customHeight="1" outlineLevel="1" thickTop="1" x14ac:dyDescent="0.2">
      <c r="A318" s="8"/>
      <c r="B318" s="300"/>
      <c r="C318" s="301"/>
      <c r="D318" s="301"/>
      <c r="E318" s="302"/>
      <c r="F318" s="12"/>
      <c r="G318" s="10"/>
    </row>
    <row r="319" spans="1:7" ht="30" hidden="1" customHeight="1" outlineLevel="1" x14ac:dyDescent="0.2">
      <c r="A319" s="21" t="s">
        <v>135</v>
      </c>
      <c r="B319" s="300"/>
      <c r="C319" s="301"/>
      <c r="D319" s="301"/>
      <c r="E319" s="302"/>
      <c r="F319" s="22"/>
      <c r="G319" s="10"/>
    </row>
    <row r="320" spans="1:7" ht="30" hidden="1" customHeight="1" outlineLevel="1" x14ac:dyDescent="0.2">
      <c r="A320" s="36" t="s">
        <v>136</v>
      </c>
      <c r="B320" s="300"/>
      <c r="C320" s="301"/>
      <c r="D320" s="301"/>
      <c r="E320" s="302"/>
      <c r="F320" s="182" t="s">
        <v>52</v>
      </c>
      <c r="G320" s="10"/>
    </row>
    <row r="321" spans="1:7" ht="30" hidden="1" customHeight="1" outlineLevel="1" x14ac:dyDescent="0.2">
      <c r="A321" s="36" t="s">
        <v>115</v>
      </c>
      <c r="B321" s="300"/>
      <c r="C321" s="301"/>
      <c r="D321" s="301"/>
      <c r="E321" s="302"/>
      <c r="F321" s="182" t="s">
        <v>52</v>
      </c>
      <c r="G321" s="10"/>
    </row>
    <row r="322" spans="1:7" ht="30" hidden="1" customHeight="1" outlineLevel="1" x14ac:dyDescent="0.2">
      <c r="A322" s="8"/>
      <c r="B322" s="300"/>
      <c r="C322" s="301"/>
      <c r="D322" s="301"/>
      <c r="E322" s="302"/>
      <c r="F322" s="12"/>
      <c r="G322" s="10"/>
    </row>
    <row r="323" spans="1:7" ht="66" hidden="1" customHeight="1" outlineLevel="1" x14ac:dyDescent="0.2">
      <c r="A323" s="312" t="s">
        <v>839</v>
      </c>
      <c r="B323" s="313"/>
      <c r="C323" s="313"/>
      <c r="D323" s="313"/>
      <c r="E323" s="313"/>
      <c r="F323" s="369"/>
      <c r="G323" s="17"/>
    </row>
    <row r="324" spans="1:7" ht="30" customHeight="1" x14ac:dyDescent="0.2">
      <c r="A324" s="183"/>
      <c r="B324" s="300"/>
      <c r="C324" s="301"/>
      <c r="D324" s="301"/>
      <c r="E324" s="302"/>
      <c r="F324" s="184"/>
      <c r="G324" s="10"/>
    </row>
    <row r="325" spans="1:7" ht="30" customHeight="1" x14ac:dyDescent="0.15">
      <c r="A325" s="359" t="s">
        <v>607</v>
      </c>
      <c r="B325" s="360"/>
      <c r="C325" s="177" t="s">
        <v>442</v>
      </c>
      <c r="D325" s="177" t="s">
        <v>52</v>
      </c>
      <c r="E325" s="361" t="s">
        <v>88</v>
      </c>
      <c r="F325" s="362"/>
      <c r="G325" s="179" t="s">
        <v>25</v>
      </c>
    </row>
    <row r="326" spans="1:7" ht="70.5" customHeight="1" collapsed="1" x14ac:dyDescent="0.15">
      <c r="A326" s="418" t="s">
        <v>906</v>
      </c>
      <c r="B326" s="419"/>
      <c r="C326" s="419"/>
      <c r="D326" s="419"/>
      <c r="E326" s="420"/>
      <c r="F326" s="420"/>
      <c r="G326" s="421"/>
    </row>
    <row r="327" spans="1:7" s="7" customFormat="1" ht="30" hidden="1" customHeight="1" outlineLevel="1" x14ac:dyDescent="0.2">
      <c r="A327" s="5">
        <f>A175</f>
        <v>0</v>
      </c>
      <c r="B327" s="356" t="s">
        <v>568</v>
      </c>
      <c r="C327" s="357"/>
      <c r="D327" s="357"/>
      <c r="E327" s="358"/>
      <c r="F327" s="61" t="s">
        <v>89</v>
      </c>
      <c r="G327" s="32" t="s">
        <v>137</v>
      </c>
    </row>
    <row r="328" spans="1:7" ht="30" hidden="1" customHeight="1" outlineLevel="1" x14ac:dyDescent="0.2">
      <c r="A328" s="8" t="s">
        <v>138</v>
      </c>
      <c r="B328" s="300"/>
      <c r="C328" s="301"/>
      <c r="D328" s="301"/>
      <c r="E328" s="302"/>
      <c r="F328" s="12" t="s">
        <v>25</v>
      </c>
      <c r="G328" s="10">
        <v>0</v>
      </c>
    </row>
    <row r="329" spans="1:7" ht="30" hidden="1" customHeight="1" outlineLevel="1" x14ac:dyDescent="0.2">
      <c r="A329" s="8" t="s">
        <v>139</v>
      </c>
      <c r="B329" s="300"/>
      <c r="C329" s="301"/>
      <c r="D329" s="301"/>
      <c r="E329" s="302"/>
      <c r="F329" s="12" t="s">
        <v>25</v>
      </c>
      <c r="G329" s="10">
        <v>0</v>
      </c>
    </row>
    <row r="330" spans="1:7" ht="30" hidden="1" customHeight="1" outlineLevel="1" x14ac:dyDescent="0.2">
      <c r="A330" s="8" t="s">
        <v>140</v>
      </c>
      <c r="B330" s="300"/>
      <c r="C330" s="301"/>
      <c r="D330" s="301"/>
      <c r="E330" s="302"/>
      <c r="F330" s="12" t="s">
        <v>25</v>
      </c>
      <c r="G330" s="10">
        <v>0</v>
      </c>
    </row>
    <row r="331" spans="1:7" ht="30" hidden="1" customHeight="1" outlineLevel="1" x14ac:dyDescent="0.2">
      <c r="A331" s="8" t="s">
        <v>141</v>
      </c>
      <c r="B331" s="300"/>
      <c r="C331" s="301"/>
      <c r="D331" s="301"/>
      <c r="E331" s="302"/>
      <c r="F331" s="12" t="s">
        <v>25</v>
      </c>
      <c r="G331" s="10">
        <v>0</v>
      </c>
    </row>
    <row r="332" spans="1:7" ht="30" hidden="1" customHeight="1" outlineLevel="1" x14ac:dyDescent="0.2">
      <c r="A332" s="8" t="s">
        <v>142</v>
      </c>
      <c r="B332" s="300"/>
      <c r="C332" s="301"/>
      <c r="D332" s="301"/>
      <c r="E332" s="302"/>
      <c r="F332" s="12" t="s">
        <v>25</v>
      </c>
      <c r="G332" s="10">
        <v>0</v>
      </c>
    </row>
    <row r="333" spans="1:7" ht="30" hidden="1" customHeight="1" outlineLevel="1" thickBot="1" x14ac:dyDescent="0.25">
      <c r="A333" s="8" t="s">
        <v>143</v>
      </c>
      <c r="B333" s="300"/>
      <c r="C333" s="301"/>
      <c r="D333" s="301"/>
      <c r="E333" s="302"/>
      <c r="F333" s="12" t="s">
        <v>25</v>
      </c>
      <c r="G333" s="10">
        <v>0</v>
      </c>
    </row>
    <row r="334" spans="1:7" ht="30" hidden="1" customHeight="1" outlineLevel="1" thickBot="1" x14ac:dyDescent="0.25">
      <c r="A334" s="59" t="s">
        <v>144</v>
      </c>
      <c r="B334" s="300"/>
      <c r="C334" s="301"/>
      <c r="D334" s="301"/>
      <c r="E334" s="302"/>
      <c r="F334" s="189"/>
      <c r="G334" s="190"/>
    </row>
    <row r="335" spans="1:7" ht="30" hidden="1" customHeight="1" outlineLevel="1" x14ac:dyDescent="0.2">
      <c r="A335" s="8" t="s">
        <v>145</v>
      </c>
      <c r="B335" s="300"/>
      <c r="C335" s="301"/>
      <c r="D335" s="301"/>
      <c r="E335" s="302"/>
      <c r="F335" s="12" t="s">
        <v>25</v>
      </c>
      <c r="G335" s="10">
        <v>0</v>
      </c>
    </row>
    <row r="336" spans="1:7" ht="30" hidden="1" customHeight="1" outlineLevel="1" thickBot="1" x14ac:dyDescent="0.25">
      <c r="A336" s="8"/>
      <c r="B336" s="300"/>
      <c r="C336" s="301"/>
      <c r="D336" s="301"/>
      <c r="E336" s="302"/>
      <c r="F336" s="12"/>
      <c r="G336" s="41">
        <f>SUM(G328:G335)</f>
        <v>0</v>
      </c>
    </row>
    <row r="337" spans="1:7" ht="30" hidden="1" customHeight="1" outlineLevel="1" thickTop="1" x14ac:dyDescent="0.2">
      <c r="A337" s="191"/>
      <c r="B337" s="300"/>
      <c r="C337" s="301"/>
      <c r="D337" s="301"/>
      <c r="E337" s="302"/>
      <c r="F337" s="192"/>
      <c r="G337" s="10"/>
    </row>
    <row r="338" spans="1:7" ht="30" hidden="1" customHeight="1" outlineLevel="1" x14ac:dyDescent="0.2">
      <c r="A338" s="193" t="s">
        <v>146</v>
      </c>
      <c r="B338" s="300"/>
      <c r="C338" s="301"/>
      <c r="D338" s="301"/>
      <c r="E338" s="302"/>
      <c r="F338" s="20">
        <v>3</v>
      </c>
      <c r="G338" s="10"/>
    </row>
    <row r="339" spans="1:7" ht="30" hidden="1" customHeight="1" outlineLevel="1" x14ac:dyDescent="0.2">
      <c r="A339" s="8"/>
      <c r="B339" s="300"/>
      <c r="C339" s="301"/>
      <c r="D339" s="301"/>
      <c r="E339" s="302"/>
      <c r="F339" s="12"/>
      <c r="G339" s="10"/>
    </row>
    <row r="340" spans="1:7" ht="30" hidden="1" customHeight="1" outlineLevel="1" x14ac:dyDescent="0.2">
      <c r="A340" s="21" t="s">
        <v>147</v>
      </c>
      <c r="B340" s="300"/>
      <c r="C340" s="301"/>
      <c r="D340" s="301"/>
      <c r="E340" s="302"/>
      <c r="F340" s="12"/>
      <c r="G340" s="10"/>
    </row>
    <row r="341" spans="1:7" ht="30" hidden="1" customHeight="1" outlineLevel="1" x14ac:dyDescent="0.2">
      <c r="A341" s="8" t="s">
        <v>148</v>
      </c>
      <c r="B341" s="300"/>
      <c r="C341" s="301"/>
      <c r="D341" s="301"/>
      <c r="E341" s="302"/>
      <c r="F341" s="12" t="s">
        <v>149</v>
      </c>
      <c r="G341" s="10">
        <v>0</v>
      </c>
    </row>
    <row r="342" spans="1:7" ht="30" hidden="1" customHeight="1" outlineLevel="1" x14ac:dyDescent="0.2">
      <c r="A342" s="8" t="s">
        <v>150</v>
      </c>
      <c r="B342" s="300"/>
      <c r="C342" s="301"/>
      <c r="D342" s="301"/>
      <c r="E342" s="302"/>
      <c r="F342" s="12" t="s">
        <v>149</v>
      </c>
      <c r="G342" s="10">
        <v>0</v>
      </c>
    </row>
    <row r="343" spans="1:7" ht="30" hidden="1" customHeight="1" outlineLevel="1" x14ac:dyDescent="0.2">
      <c r="A343" s="8"/>
      <c r="B343" s="300"/>
      <c r="C343" s="301"/>
      <c r="D343" s="301"/>
      <c r="E343" s="302"/>
      <c r="F343" s="12"/>
      <c r="G343" s="10"/>
    </row>
    <row r="344" spans="1:7" ht="30" hidden="1" customHeight="1" outlineLevel="1" x14ac:dyDescent="0.2">
      <c r="A344" s="21" t="s">
        <v>95</v>
      </c>
      <c r="B344" s="300"/>
      <c r="C344" s="301"/>
      <c r="D344" s="301"/>
      <c r="E344" s="302"/>
      <c r="F344" s="12"/>
      <c r="G344" s="10"/>
    </row>
    <row r="345" spans="1:7" ht="30" hidden="1" customHeight="1" outlineLevel="1" x14ac:dyDescent="0.2">
      <c r="A345" s="8" t="s">
        <v>151</v>
      </c>
      <c r="B345" s="300"/>
      <c r="C345" s="301"/>
      <c r="D345" s="301"/>
      <c r="E345" s="302"/>
      <c r="F345" s="12" t="s">
        <v>25</v>
      </c>
      <c r="G345" s="10">
        <v>0</v>
      </c>
    </row>
    <row r="346" spans="1:7" ht="30" hidden="1" customHeight="1" outlineLevel="1" x14ac:dyDescent="0.2">
      <c r="A346" s="8" t="s">
        <v>152</v>
      </c>
      <c r="B346" s="300"/>
      <c r="C346" s="301"/>
      <c r="D346" s="301"/>
      <c r="E346" s="302"/>
      <c r="F346" s="12" t="s">
        <v>25</v>
      </c>
      <c r="G346" s="10">
        <v>0</v>
      </c>
    </row>
    <row r="347" spans="1:7" ht="30" hidden="1" customHeight="1" outlineLevel="1" x14ac:dyDescent="0.2">
      <c r="A347" s="8"/>
      <c r="B347" s="300"/>
      <c r="C347" s="301"/>
      <c r="D347" s="301"/>
      <c r="E347" s="302"/>
      <c r="F347" s="12"/>
      <c r="G347" s="10"/>
    </row>
    <row r="348" spans="1:7" ht="30" hidden="1" customHeight="1" outlineLevel="1" x14ac:dyDescent="0.2">
      <c r="A348" s="21" t="s">
        <v>105</v>
      </c>
      <c r="B348" s="300"/>
      <c r="C348" s="301"/>
      <c r="D348" s="301"/>
      <c r="E348" s="302"/>
      <c r="F348" s="12"/>
      <c r="G348" s="10"/>
    </row>
    <row r="349" spans="1:7" ht="30" hidden="1" customHeight="1" outlineLevel="1" x14ac:dyDescent="0.2">
      <c r="A349" s="8" t="s">
        <v>153</v>
      </c>
      <c r="B349" s="300"/>
      <c r="C349" s="301"/>
      <c r="D349" s="301"/>
      <c r="E349" s="302"/>
      <c r="F349" s="12" t="s">
        <v>25</v>
      </c>
      <c r="G349" s="10">
        <v>0</v>
      </c>
    </row>
    <row r="350" spans="1:7" ht="30" hidden="1" customHeight="1" outlineLevel="1" x14ac:dyDescent="0.2">
      <c r="A350" s="8" t="s">
        <v>509</v>
      </c>
      <c r="B350" s="300"/>
      <c r="C350" s="301"/>
      <c r="D350" s="301"/>
      <c r="E350" s="302"/>
      <c r="F350" s="12" t="s">
        <v>25</v>
      </c>
      <c r="G350" s="10">
        <v>0</v>
      </c>
    </row>
    <row r="351" spans="1:7" ht="30" hidden="1" customHeight="1" outlineLevel="1" x14ac:dyDescent="0.2">
      <c r="A351" s="8" t="s">
        <v>154</v>
      </c>
      <c r="B351" s="300"/>
      <c r="C351" s="301"/>
      <c r="D351" s="301"/>
      <c r="E351" s="302"/>
      <c r="F351" s="12" t="s">
        <v>25</v>
      </c>
      <c r="G351" s="10">
        <v>0</v>
      </c>
    </row>
    <row r="352" spans="1:7" ht="30" hidden="1" customHeight="1" outlineLevel="1" x14ac:dyDescent="0.2">
      <c r="A352" s="8" t="s">
        <v>155</v>
      </c>
      <c r="B352" s="300"/>
      <c r="C352" s="301"/>
      <c r="D352" s="301"/>
      <c r="E352" s="302"/>
      <c r="F352" s="12" t="s">
        <v>25</v>
      </c>
      <c r="G352" s="10">
        <v>0</v>
      </c>
    </row>
    <row r="353" spans="1:7" ht="30" hidden="1" customHeight="1" outlineLevel="1" x14ac:dyDescent="0.2">
      <c r="A353" s="8" t="s">
        <v>93</v>
      </c>
      <c r="B353" s="300"/>
      <c r="C353" s="301"/>
      <c r="D353" s="301"/>
      <c r="E353" s="302"/>
      <c r="F353" s="12" t="s">
        <v>25</v>
      </c>
      <c r="G353" s="10">
        <v>0</v>
      </c>
    </row>
    <row r="354" spans="1:7" ht="30" hidden="1" customHeight="1" outlineLevel="1" x14ac:dyDescent="0.2">
      <c r="A354" s="18" t="s">
        <v>156</v>
      </c>
      <c r="B354" s="300"/>
      <c r="C354" s="301"/>
      <c r="D354" s="301"/>
      <c r="E354" s="302"/>
      <c r="F354" s="12" t="s">
        <v>25</v>
      </c>
      <c r="G354" s="10">
        <v>0</v>
      </c>
    </row>
    <row r="355" spans="1:7" ht="30" hidden="1" customHeight="1" outlineLevel="1" x14ac:dyDescent="0.2">
      <c r="A355" s="18" t="s">
        <v>157</v>
      </c>
      <c r="B355" s="300"/>
      <c r="C355" s="301"/>
      <c r="D355" s="301"/>
      <c r="E355" s="302"/>
      <c r="F355" s="12" t="s">
        <v>25</v>
      </c>
      <c r="G355" s="10">
        <v>0</v>
      </c>
    </row>
    <row r="356" spans="1:7" ht="30" hidden="1" customHeight="1" outlineLevel="1" x14ac:dyDescent="0.2">
      <c r="A356" s="18" t="s">
        <v>158</v>
      </c>
      <c r="B356" s="300"/>
      <c r="C356" s="301"/>
      <c r="D356" s="301"/>
      <c r="E356" s="302"/>
      <c r="F356" s="12" t="s">
        <v>25</v>
      </c>
      <c r="G356" s="10">
        <v>0</v>
      </c>
    </row>
    <row r="357" spans="1:7" ht="30" hidden="1" customHeight="1" outlineLevel="1" x14ac:dyDescent="0.2">
      <c r="A357" s="18" t="s">
        <v>159</v>
      </c>
      <c r="B357" s="300"/>
      <c r="C357" s="301"/>
      <c r="D357" s="301"/>
      <c r="E357" s="302"/>
      <c r="F357" s="12" t="s">
        <v>25</v>
      </c>
      <c r="G357" s="10">
        <v>0</v>
      </c>
    </row>
    <row r="358" spans="1:7" ht="30" hidden="1" customHeight="1" outlineLevel="1" thickBot="1" x14ac:dyDescent="0.25">
      <c r="A358" s="194" t="s">
        <v>114</v>
      </c>
      <c r="B358" s="300"/>
      <c r="C358" s="301"/>
      <c r="D358" s="301"/>
      <c r="E358" s="302"/>
      <c r="F358" s="195"/>
      <c r="G358" s="41">
        <f>SUM(G349:G357,G346,G345,G342,G341,G336)</f>
        <v>0</v>
      </c>
    </row>
    <row r="359" spans="1:7" ht="30" hidden="1" customHeight="1" outlineLevel="1" thickTop="1" x14ac:dyDescent="0.2">
      <c r="A359" s="18"/>
      <c r="B359" s="300"/>
      <c r="C359" s="301"/>
      <c r="D359" s="301"/>
      <c r="E359" s="302"/>
      <c r="F359" s="195"/>
      <c r="G359" s="10"/>
    </row>
    <row r="360" spans="1:7" ht="30" hidden="1" customHeight="1" outlineLevel="1" x14ac:dyDescent="0.2">
      <c r="A360" s="18" t="s">
        <v>116</v>
      </c>
      <c r="B360" s="300"/>
      <c r="C360" s="301"/>
      <c r="D360" s="301"/>
      <c r="E360" s="302"/>
      <c r="F360" s="195"/>
      <c r="G360" s="10"/>
    </row>
    <row r="361" spans="1:7" ht="30" hidden="1" customHeight="1" outlineLevel="1" x14ac:dyDescent="0.2">
      <c r="A361" s="18" t="s">
        <v>452</v>
      </c>
      <c r="B361" s="300"/>
      <c r="C361" s="301"/>
      <c r="D361" s="301"/>
      <c r="E361" s="302"/>
      <c r="F361" s="195"/>
      <c r="G361" s="10"/>
    </row>
    <row r="362" spans="1:7" ht="30" hidden="1" customHeight="1" outlineLevel="1" x14ac:dyDescent="0.2">
      <c r="A362" s="18"/>
      <c r="B362" s="300"/>
      <c r="C362" s="301"/>
      <c r="D362" s="301"/>
      <c r="E362" s="302"/>
      <c r="F362" s="195"/>
      <c r="G362" s="10"/>
    </row>
    <row r="363" spans="1:7" ht="66" hidden="1" customHeight="1" outlineLevel="1" x14ac:dyDescent="0.2">
      <c r="A363" s="312" t="s">
        <v>839</v>
      </c>
      <c r="B363" s="313"/>
      <c r="C363" s="313"/>
      <c r="D363" s="313"/>
      <c r="E363" s="313"/>
      <c r="F363" s="369"/>
      <c r="G363" s="17"/>
    </row>
    <row r="364" spans="1:7" ht="30" customHeight="1" x14ac:dyDescent="0.2">
      <c r="A364" s="21"/>
      <c r="B364" s="300"/>
      <c r="C364" s="301"/>
      <c r="D364" s="301"/>
      <c r="E364" s="302"/>
      <c r="F364" s="23"/>
      <c r="G364" s="10"/>
    </row>
    <row r="365" spans="1:7" ht="30" customHeight="1" x14ac:dyDescent="0.15">
      <c r="A365" s="187" t="s">
        <v>606</v>
      </c>
      <c r="B365" s="188"/>
      <c r="C365" s="177" t="s">
        <v>442</v>
      </c>
      <c r="D365" s="177" t="s">
        <v>52</v>
      </c>
      <c r="E365" s="361" t="s">
        <v>88</v>
      </c>
      <c r="F365" s="362"/>
      <c r="G365" s="179" t="s">
        <v>25</v>
      </c>
    </row>
    <row r="366" spans="1:7" ht="66" customHeight="1" collapsed="1" x14ac:dyDescent="0.15">
      <c r="A366" s="418" t="s">
        <v>613</v>
      </c>
      <c r="B366" s="419"/>
      <c r="C366" s="419"/>
      <c r="D366" s="419"/>
      <c r="E366" s="420"/>
      <c r="F366" s="420"/>
      <c r="G366" s="421"/>
    </row>
    <row r="367" spans="1:7" s="13" customFormat="1" ht="30" hidden="1" customHeight="1" outlineLevel="1" x14ac:dyDescent="0.2">
      <c r="A367" s="5">
        <f>A175</f>
        <v>0</v>
      </c>
      <c r="B367" s="356" t="s">
        <v>568</v>
      </c>
      <c r="C367" s="357"/>
      <c r="D367" s="357"/>
      <c r="E367" s="358"/>
      <c r="F367" s="61" t="s">
        <v>89</v>
      </c>
      <c r="G367" s="32" t="s">
        <v>137</v>
      </c>
    </row>
    <row r="368" spans="1:7" ht="30" hidden="1" customHeight="1" outlineLevel="1" x14ac:dyDescent="0.2">
      <c r="A368" s="8" t="s">
        <v>160</v>
      </c>
      <c r="B368" s="300"/>
      <c r="C368" s="301"/>
      <c r="D368" s="301"/>
      <c r="E368" s="302"/>
      <c r="F368" s="12" t="s">
        <v>25</v>
      </c>
      <c r="G368" s="10">
        <v>0</v>
      </c>
    </row>
    <row r="369" spans="1:7" ht="30" hidden="1" customHeight="1" outlineLevel="1" x14ac:dyDescent="0.2">
      <c r="A369" s="8" t="s">
        <v>93</v>
      </c>
      <c r="B369" s="300"/>
      <c r="C369" s="301"/>
      <c r="D369" s="301"/>
      <c r="E369" s="302"/>
      <c r="F369" s="12" t="s">
        <v>25</v>
      </c>
      <c r="G369" s="10">
        <v>0</v>
      </c>
    </row>
    <row r="370" spans="1:7" ht="30" hidden="1" customHeight="1" outlineLevel="1" x14ac:dyDescent="0.2">
      <c r="A370" s="8"/>
      <c r="B370" s="300"/>
      <c r="C370" s="301"/>
      <c r="D370" s="301"/>
      <c r="E370" s="302"/>
      <c r="F370" s="16"/>
      <c r="G370" s="43"/>
    </row>
    <row r="371" spans="1:7" ht="30" hidden="1" customHeight="1" outlineLevel="1" x14ac:dyDescent="0.2">
      <c r="A371" s="21" t="s">
        <v>161</v>
      </c>
      <c r="B371" s="300"/>
      <c r="C371" s="301"/>
      <c r="D371" s="301"/>
      <c r="E371" s="302"/>
      <c r="F371" s="16"/>
      <c r="G371" s="43"/>
    </row>
    <row r="372" spans="1:7" ht="30" hidden="1" customHeight="1" outlineLevel="1" x14ac:dyDescent="0.2">
      <c r="A372" s="8" t="s">
        <v>162</v>
      </c>
      <c r="B372" s="300"/>
      <c r="C372" s="301"/>
      <c r="D372" s="301"/>
      <c r="E372" s="302"/>
      <c r="F372" s="12" t="s">
        <v>25</v>
      </c>
      <c r="G372" s="10">
        <v>0</v>
      </c>
    </row>
    <row r="373" spans="1:7" ht="30" hidden="1" customHeight="1" outlineLevel="1" x14ac:dyDescent="0.2">
      <c r="A373" s="8" t="s">
        <v>163</v>
      </c>
      <c r="B373" s="300"/>
      <c r="C373" s="301"/>
      <c r="D373" s="301"/>
      <c r="E373" s="302"/>
      <c r="F373" s="12" t="s">
        <v>25</v>
      </c>
      <c r="G373" s="10">
        <v>0</v>
      </c>
    </row>
    <row r="374" spans="1:7" ht="30" hidden="1" customHeight="1" outlineLevel="1" x14ac:dyDescent="0.2">
      <c r="A374" s="8"/>
      <c r="B374" s="300"/>
      <c r="C374" s="301"/>
      <c r="D374" s="301"/>
      <c r="E374" s="302"/>
      <c r="F374" s="16"/>
      <c r="G374" s="43"/>
    </row>
    <row r="375" spans="1:7" ht="30" hidden="1" customHeight="1" outlineLevel="1" x14ac:dyDescent="0.2">
      <c r="A375" s="21" t="s">
        <v>164</v>
      </c>
      <c r="B375" s="300"/>
      <c r="C375" s="301"/>
      <c r="D375" s="301"/>
      <c r="E375" s="302"/>
      <c r="F375" s="16"/>
      <c r="G375" s="43"/>
    </row>
    <row r="376" spans="1:7" ht="30" hidden="1" customHeight="1" outlineLevel="1" x14ac:dyDescent="0.2">
      <c r="A376" s="8" t="s">
        <v>123</v>
      </c>
      <c r="B376" s="300"/>
      <c r="C376" s="301"/>
      <c r="D376" s="301"/>
      <c r="E376" s="302"/>
      <c r="F376" s="12" t="s">
        <v>25</v>
      </c>
      <c r="G376" s="43"/>
    </row>
    <row r="377" spans="1:7" ht="30" hidden="1" customHeight="1" outlineLevel="1" x14ac:dyDescent="0.2">
      <c r="A377" s="8" t="s">
        <v>165</v>
      </c>
      <c r="B377" s="300"/>
      <c r="C377" s="301"/>
      <c r="D377" s="301"/>
      <c r="E377" s="302"/>
      <c r="F377" s="12" t="s">
        <v>25</v>
      </c>
      <c r="G377" s="43"/>
    </row>
    <row r="378" spans="1:7" ht="30" hidden="1" customHeight="1" outlineLevel="1" x14ac:dyDescent="0.2">
      <c r="A378" s="8"/>
      <c r="B378" s="300"/>
      <c r="C378" s="301"/>
      <c r="D378" s="301"/>
      <c r="E378" s="302"/>
      <c r="F378" s="16"/>
      <c r="G378" s="43"/>
    </row>
    <row r="379" spans="1:7" ht="30" hidden="1" customHeight="1" outlineLevel="1" x14ac:dyDescent="0.2">
      <c r="A379" s="8" t="s">
        <v>116</v>
      </c>
      <c r="B379" s="300"/>
      <c r="C379" s="301"/>
      <c r="D379" s="301"/>
      <c r="E379" s="302"/>
      <c r="F379" s="16"/>
      <c r="G379" s="43"/>
    </row>
    <row r="380" spans="1:7" ht="30" hidden="1" customHeight="1" outlineLevel="1" x14ac:dyDescent="0.2">
      <c r="A380" s="8"/>
      <c r="B380" s="300"/>
      <c r="C380" s="301"/>
      <c r="D380" s="301"/>
      <c r="E380" s="302"/>
      <c r="F380" s="16"/>
      <c r="G380" s="43"/>
    </row>
    <row r="381" spans="1:7" ht="66" hidden="1" customHeight="1" outlineLevel="1" x14ac:dyDescent="0.2">
      <c r="A381" s="312" t="s">
        <v>839</v>
      </c>
      <c r="B381" s="313"/>
      <c r="C381" s="313"/>
      <c r="D381" s="313"/>
      <c r="E381" s="313"/>
      <c r="F381" s="369"/>
      <c r="G381" s="17"/>
    </row>
    <row r="382" spans="1:7" ht="30" customHeight="1" x14ac:dyDescent="0.2">
      <c r="A382" s="183"/>
      <c r="B382" s="300"/>
      <c r="C382" s="301"/>
      <c r="D382" s="301"/>
      <c r="E382" s="302"/>
      <c r="F382" s="52"/>
      <c r="G382" s="10"/>
    </row>
    <row r="383" spans="1:7" ht="30" customHeight="1" x14ac:dyDescent="0.15">
      <c r="A383" s="359" t="s">
        <v>596</v>
      </c>
      <c r="B383" s="360"/>
      <c r="C383" s="177" t="s">
        <v>442</v>
      </c>
      <c r="D383" s="177" t="s">
        <v>52</v>
      </c>
      <c r="E383" s="361" t="s">
        <v>88</v>
      </c>
      <c r="F383" s="362"/>
      <c r="G383" s="179" t="s">
        <v>25</v>
      </c>
    </row>
    <row r="384" spans="1:7" ht="96.75" customHeight="1" collapsed="1" x14ac:dyDescent="0.15">
      <c r="A384" s="418" t="s">
        <v>856</v>
      </c>
      <c r="B384" s="419"/>
      <c r="C384" s="419"/>
      <c r="D384" s="419"/>
      <c r="E384" s="420"/>
      <c r="F384" s="420"/>
      <c r="G384" s="421"/>
    </row>
    <row r="385" spans="1:7" s="7" customFormat="1" ht="30" hidden="1" customHeight="1" outlineLevel="1" x14ac:dyDescent="0.2">
      <c r="A385" s="5">
        <f>A175</f>
        <v>0</v>
      </c>
      <c r="B385" s="356" t="s">
        <v>568</v>
      </c>
      <c r="C385" s="357"/>
      <c r="D385" s="357"/>
      <c r="E385" s="358"/>
      <c r="F385" s="61" t="s">
        <v>89</v>
      </c>
      <c r="G385" s="32" t="s">
        <v>137</v>
      </c>
    </row>
    <row r="386" spans="1:7" ht="30" hidden="1" customHeight="1" outlineLevel="1" x14ac:dyDescent="0.2">
      <c r="A386" s="8" t="s">
        <v>166</v>
      </c>
      <c r="B386" s="300"/>
      <c r="C386" s="301"/>
      <c r="D386" s="301"/>
      <c r="E386" s="302"/>
      <c r="F386" s="12" t="s">
        <v>25</v>
      </c>
      <c r="G386" s="10">
        <v>0</v>
      </c>
    </row>
    <row r="387" spans="1:7" ht="30" hidden="1" customHeight="1" outlineLevel="1" x14ac:dyDescent="0.2">
      <c r="A387" s="8" t="s">
        <v>167</v>
      </c>
      <c r="B387" s="300"/>
      <c r="C387" s="301"/>
      <c r="D387" s="301"/>
      <c r="E387" s="302"/>
      <c r="F387" s="12" t="s">
        <v>25</v>
      </c>
      <c r="G387" s="10">
        <v>0</v>
      </c>
    </row>
    <row r="388" spans="1:7" ht="30" hidden="1" customHeight="1" outlineLevel="1" x14ac:dyDescent="0.2">
      <c r="A388" s="8" t="s">
        <v>168</v>
      </c>
      <c r="B388" s="300"/>
      <c r="C388" s="301"/>
      <c r="D388" s="301"/>
      <c r="E388" s="302"/>
      <c r="F388" s="12" t="s">
        <v>25</v>
      </c>
      <c r="G388" s="10">
        <v>0</v>
      </c>
    </row>
    <row r="389" spans="1:7" ht="30" hidden="1" customHeight="1" outlineLevel="1" x14ac:dyDescent="0.2">
      <c r="A389" s="19" t="s">
        <v>169</v>
      </c>
      <c r="B389" s="300"/>
      <c r="C389" s="301"/>
      <c r="D389" s="301"/>
      <c r="E389" s="302"/>
      <c r="F389" s="20" t="s">
        <v>52</v>
      </c>
      <c r="G389" s="10"/>
    </row>
    <row r="390" spans="1:7" ht="30" hidden="1" customHeight="1" outlineLevel="1" thickBot="1" x14ac:dyDescent="0.25">
      <c r="A390" s="8"/>
      <c r="B390" s="300"/>
      <c r="C390" s="301"/>
      <c r="D390" s="301"/>
      <c r="E390" s="302"/>
      <c r="F390" s="12"/>
      <c r="G390" s="41">
        <f>SUM(G386:G389)</f>
        <v>0</v>
      </c>
    </row>
    <row r="391" spans="1:7" ht="30" hidden="1" customHeight="1" outlineLevel="1" thickTop="1" x14ac:dyDescent="0.2">
      <c r="A391" s="8"/>
      <c r="B391" s="300"/>
      <c r="C391" s="301"/>
      <c r="D391" s="301"/>
      <c r="E391" s="302"/>
      <c r="F391" s="12"/>
      <c r="G391" s="10"/>
    </row>
    <row r="392" spans="1:7" s="7" customFormat="1" ht="30" hidden="1" customHeight="1" outlineLevel="1" x14ac:dyDescent="0.2">
      <c r="A392" s="5" t="str">
        <f>A185</f>
        <v>n/a</v>
      </c>
      <c r="B392" s="300"/>
      <c r="C392" s="301"/>
      <c r="D392" s="301"/>
      <c r="E392" s="302"/>
      <c r="F392" s="61"/>
      <c r="G392" s="32" t="s">
        <v>137</v>
      </c>
    </row>
    <row r="393" spans="1:7" ht="30" hidden="1" customHeight="1" outlineLevel="1" x14ac:dyDescent="0.2">
      <c r="A393" s="8" t="s">
        <v>166</v>
      </c>
      <c r="B393" s="300"/>
      <c r="C393" s="301"/>
      <c r="D393" s="301"/>
      <c r="E393" s="302"/>
      <c r="F393" s="12" t="s">
        <v>25</v>
      </c>
      <c r="G393" s="10">
        <v>0</v>
      </c>
    </row>
    <row r="394" spans="1:7" ht="30" hidden="1" customHeight="1" outlineLevel="1" x14ac:dyDescent="0.2">
      <c r="A394" s="8" t="s">
        <v>167</v>
      </c>
      <c r="B394" s="300"/>
      <c r="C394" s="301"/>
      <c r="D394" s="301"/>
      <c r="E394" s="302"/>
      <c r="F394" s="12" t="s">
        <v>25</v>
      </c>
      <c r="G394" s="10">
        <v>0</v>
      </c>
    </row>
    <row r="395" spans="1:7" ht="30" hidden="1" customHeight="1" outlineLevel="1" x14ac:dyDescent="0.2">
      <c r="A395" s="8" t="s">
        <v>168</v>
      </c>
      <c r="B395" s="300"/>
      <c r="C395" s="301"/>
      <c r="D395" s="301"/>
      <c r="E395" s="302"/>
      <c r="F395" s="12" t="s">
        <v>25</v>
      </c>
      <c r="G395" s="10">
        <v>0</v>
      </c>
    </row>
    <row r="396" spans="1:7" ht="30" hidden="1" customHeight="1" outlineLevel="1" x14ac:dyDescent="0.2">
      <c r="A396" s="19" t="s">
        <v>169</v>
      </c>
      <c r="B396" s="300"/>
      <c r="C396" s="301"/>
      <c r="D396" s="301"/>
      <c r="E396" s="302"/>
      <c r="F396" s="20" t="s">
        <v>52</v>
      </c>
      <c r="G396" s="10"/>
    </row>
    <row r="397" spans="1:7" ht="30" hidden="1" customHeight="1" outlineLevel="1" thickBot="1" x14ac:dyDescent="0.25">
      <c r="A397" s="8"/>
      <c r="B397" s="300"/>
      <c r="C397" s="301"/>
      <c r="D397" s="301"/>
      <c r="E397" s="302"/>
      <c r="F397" s="12"/>
      <c r="G397" s="41">
        <f>SUM(G393:G396)</f>
        <v>0</v>
      </c>
    </row>
    <row r="398" spans="1:7" ht="30" hidden="1" customHeight="1" outlineLevel="1" thickTop="1" x14ac:dyDescent="0.2">
      <c r="A398" s="8"/>
      <c r="B398" s="300"/>
      <c r="C398" s="301"/>
      <c r="D398" s="301"/>
      <c r="E398" s="302"/>
      <c r="F398" s="12"/>
      <c r="G398" s="10"/>
    </row>
    <row r="399" spans="1:7" s="7" customFormat="1" ht="30" hidden="1" customHeight="1" outlineLevel="1" x14ac:dyDescent="0.2">
      <c r="A399" s="5" t="str">
        <f>A195</f>
        <v>n/a</v>
      </c>
      <c r="B399" s="300"/>
      <c r="C399" s="301"/>
      <c r="D399" s="301"/>
      <c r="E399" s="302"/>
      <c r="F399" s="61"/>
      <c r="G399" s="32" t="s">
        <v>137</v>
      </c>
    </row>
    <row r="400" spans="1:7" ht="30" hidden="1" customHeight="1" outlineLevel="1" x14ac:dyDescent="0.2">
      <c r="A400" s="8" t="s">
        <v>166</v>
      </c>
      <c r="B400" s="300"/>
      <c r="C400" s="301"/>
      <c r="D400" s="301"/>
      <c r="E400" s="302"/>
      <c r="F400" s="12" t="s">
        <v>25</v>
      </c>
      <c r="G400" s="10">
        <v>0</v>
      </c>
    </row>
    <row r="401" spans="1:7" ht="30" hidden="1" customHeight="1" outlineLevel="1" x14ac:dyDescent="0.2">
      <c r="A401" s="8" t="s">
        <v>167</v>
      </c>
      <c r="B401" s="300"/>
      <c r="C401" s="301"/>
      <c r="D401" s="301"/>
      <c r="E401" s="302"/>
      <c r="F401" s="12" t="s">
        <v>25</v>
      </c>
      <c r="G401" s="10">
        <v>0</v>
      </c>
    </row>
    <row r="402" spans="1:7" ht="30" hidden="1" customHeight="1" outlineLevel="1" x14ac:dyDescent="0.2">
      <c r="A402" s="8" t="s">
        <v>168</v>
      </c>
      <c r="B402" s="300"/>
      <c r="C402" s="301"/>
      <c r="D402" s="301"/>
      <c r="E402" s="302"/>
      <c r="F402" s="12" t="s">
        <v>25</v>
      </c>
      <c r="G402" s="10">
        <v>0</v>
      </c>
    </row>
    <row r="403" spans="1:7" ht="30" hidden="1" customHeight="1" outlineLevel="1" x14ac:dyDescent="0.2">
      <c r="A403" s="19" t="s">
        <v>169</v>
      </c>
      <c r="B403" s="300"/>
      <c r="C403" s="301"/>
      <c r="D403" s="301"/>
      <c r="E403" s="302"/>
      <c r="F403" s="20" t="s">
        <v>52</v>
      </c>
      <c r="G403" s="10"/>
    </row>
    <row r="404" spans="1:7" ht="30" hidden="1" customHeight="1" outlineLevel="1" thickBot="1" x14ac:dyDescent="0.25">
      <c r="A404" s="8"/>
      <c r="B404" s="300"/>
      <c r="C404" s="301"/>
      <c r="D404" s="301"/>
      <c r="E404" s="302"/>
      <c r="F404" s="12"/>
      <c r="G404" s="41">
        <f>SUM(G400:G403)</f>
        <v>0</v>
      </c>
    </row>
    <row r="405" spans="1:7" ht="30" hidden="1" customHeight="1" outlineLevel="1" thickTop="1" x14ac:dyDescent="0.2">
      <c r="A405" s="417" t="s">
        <v>135</v>
      </c>
      <c r="B405" s="296"/>
      <c r="C405" s="296"/>
      <c r="D405" s="296"/>
      <c r="E405" s="297"/>
      <c r="F405" s="23"/>
      <c r="G405" s="17"/>
    </row>
    <row r="406" spans="1:7" ht="30" hidden="1" customHeight="1" outlineLevel="1" x14ac:dyDescent="0.2">
      <c r="A406" s="392" t="s">
        <v>170</v>
      </c>
      <c r="B406" s="298"/>
      <c r="C406" s="298"/>
      <c r="D406" s="298"/>
      <c r="E406" s="299"/>
      <c r="F406" s="23"/>
      <c r="G406" s="17"/>
    </row>
    <row r="407" spans="1:7" ht="30" hidden="1" customHeight="1" outlineLevel="1" x14ac:dyDescent="0.2">
      <c r="A407" s="319"/>
      <c r="B407" s="301"/>
      <c r="C407" s="301"/>
      <c r="D407" s="301"/>
      <c r="E407" s="302"/>
      <c r="F407" s="23"/>
      <c r="G407" s="17"/>
    </row>
    <row r="408" spans="1:7" ht="30" hidden="1" customHeight="1" outlineLevel="1" x14ac:dyDescent="0.2">
      <c r="A408" s="432" t="s">
        <v>171</v>
      </c>
      <c r="B408" s="433"/>
      <c r="C408" s="434"/>
      <c r="D408" s="435" t="s">
        <v>25</v>
      </c>
      <c r="E408" s="433"/>
      <c r="F408" s="433"/>
      <c r="G408" s="436"/>
    </row>
    <row r="409" spans="1:7" ht="30" hidden="1" customHeight="1" outlineLevel="1" x14ac:dyDescent="0.2">
      <c r="A409" s="432" t="s">
        <v>172</v>
      </c>
      <c r="B409" s="433"/>
      <c r="C409" s="434"/>
      <c r="D409" s="435" t="s">
        <v>42</v>
      </c>
      <c r="E409" s="433"/>
      <c r="F409" s="433"/>
      <c r="G409" s="436"/>
    </row>
    <row r="410" spans="1:7" ht="30" hidden="1" customHeight="1" outlineLevel="1" x14ac:dyDescent="0.2">
      <c r="A410" s="432" t="s">
        <v>453</v>
      </c>
      <c r="B410" s="433"/>
      <c r="C410" s="434"/>
      <c r="D410" s="435" t="s">
        <v>42</v>
      </c>
      <c r="E410" s="433"/>
      <c r="F410" s="433"/>
      <c r="G410" s="436"/>
    </row>
    <row r="411" spans="1:7" ht="30" hidden="1" customHeight="1" outlineLevel="1" x14ac:dyDescent="0.2">
      <c r="A411" s="432" t="s">
        <v>173</v>
      </c>
      <c r="B411" s="433"/>
      <c r="C411" s="434"/>
      <c r="D411" s="435" t="s">
        <v>42</v>
      </c>
      <c r="E411" s="433"/>
      <c r="F411" s="433"/>
      <c r="G411" s="436"/>
    </row>
    <row r="412" spans="1:7" ht="30" hidden="1" customHeight="1" outlineLevel="1" x14ac:dyDescent="0.2">
      <c r="A412" s="432" t="s">
        <v>174</v>
      </c>
      <c r="B412" s="433"/>
      <c r="C412" s="434"/>
      <c r="D412" s="435" t="s">
        <v>42</v>
      </c>
      <c r="E412" s="433"/>
      <c r="F412" s="433"/>
      <c r="G412" s="436"/>
    </row>
    <row r="413" spans="1:7" ht="30" hidden="1" customHeight="1" outlineLevel="1" x14ac:dyDescent="0.2">
      <c r="A413" s="39" t="s">
        <v>105</v>
      </c>
      <c r="B413" s="437"/>
      <c r="C413" s="416"/>
      <c r="D413" s="416"/>
      <c r="E413" s="438"/>
      <c r="F413" s="40"/>
      <c r="G413" s="44"/>
    </row>
    <row r="414" spans="1:7" ht="30" hidden="1" customHeight="1" outlineLevel="1" x14ac:dyDescent="0.2">
      <c r="A414" s="8" t="s">
        <v>93</v>
      </c>
      <c r="B414" s="300"/>
      <c r="C414" s="301"/>
      <c r="D414" s="301"/>
      <c r="E414" s="302"/>
      <c r="F414" s="12" t="s">
        <v>25</v>
      </c>
      <c r="G414" s="10">
        <v>0</v>
      </c>
    </row>
    <row r="415" spans="1:7" ht="30" hidden="1" customHeight="1" outlineLevel="1" x14ac:dyDescent="0.2">
      <c r="A415" s="8" t="s">
        <v>175</v>
      </c>
      <c r="B415" s="300"/>
      <c r="C415" s="301"/>
      <c r="D415" s="301"/>
      <c r="E415" s="302"/>
      <c r="F415" s="12" t="s">
        <v>25</v>
      </c>
      <c r="G415" s="10">
        <v>0</v>
      </c>
    </row>
    <row r="416" spans="1:7" ht="30" hidden="1" customHeight="1" outlineLevel="1" thickBot="1" x14ac:dyDescent="0.25">
      <c r="A416" s="8"/>
      <c r="B416" s="300"/>
      <c r="C416" s="301"/>
      <c r="D416" s="301"/>
      <c r="E416" s="302"/>
      <c r="F416" s="12"/>
      <c r="G416" s="41">
        <f>SUM(G414:G415)</f>
        <v>0</v>
      </c>
    </row>
    <row r="417" spans="1:7" ht="30" hidden="1" customHeight="1" outlineLevel="1" thickTop="1" x14ac:dyDescent="0.2">
      <c r="A417" s="8"/>
      <c r="B417" s="300"/>
      <c r="C417" s="301"/>
      <c r="D417" s="301"/>
      <c r="E417" s="302"/>
      <c r="F417" s="12"/>
      <c r="G417" s="10"/>
    </row>
    <row r="418" spans="1:7" ht="30" hidden="1" customHeight="1" outlineLevel="1" x14ac:dyDescent="0.2">
      <c r="A418" s="8" t="s">
        <v>116</v>
      </c>
      <c r="B418" s="300"/>
      <c r="C418" s="301"/>
      <c r="D418" s="301"/>
      <c r="E418" s="302"/>
      <c r="F418" s="12"/>
      <c r="G418" s="10"/>
    </row>
    <row r="419" spans="1:7" ht="30" hidden="1" customHeight="1" outlineLevel="1" x14ac:dyDescent="0.2">
      <c r="A419" s="8"/>
      <c r="B419" s="300"/>
      <c r="C419" s="301"/>
      <c r="D419" s="301"/>
      <c r="E419" s="302"/>
      <c r="F419" s="12"/>
      <c r="G419" s="10"/>
    </row>
    <row r="420" spans="1:7" ht="66" hidden="1" customHeight="1" outlineLevel="1" x14ac:dyDescent="0.2">
      <c r="A420" s="312" t="s">
        <v>446</v>
      </c>
      <c r="B420" s="313"/>
      <c r="C420" s="313"/>
      <c r="D420" s="313"/>
      <c r="E420" s="313"/>
      <c r="F420" s="369"/>
      <c r="G420" s="17"/>
    </row>
    <row r="421" spans="1:7" ht="30" customHeight="1" x14ac:dyDescent="0.2">
      <c r="A421" s="21"/>
      <c r="B421" s="300"/>
      <c r="C421" s="301"/>
      <c r="D421" s="301"/>
      <c r="E421" s="302"/>
      <c r="F421" s="23"/>
      <c r="G421" s="17"/>
    </row>
    <row r="422" spans="1:7" ht="30" customHeight="1" x14ac:dyDescent="0.15">
      <c r="A422" s="359" t="s">
        <v>605</v>
      </c>
      <c r="B422" s="360"/>
      <c r="C422" s="177" t="s">
        <v>442</v>
      </c>
      <c r="D422" s="177" t="s">
        <v>52</v>
      </c>
      <c r="E422" s="361" t="s">
        <v>88</v>
      </c>
      <c r="F422" s="362"/>
      <c r="G422" s="179" t="s">
        <v>25</v>
      </c>
    </row>
    <row r="423" spans="1:7" ht="38.25" customHeight="1" collapsed="1" x14ac:dyDescent="0.15">
      <c r="A423" s="418" t="s">
        <v>907</v>
      </c>
      <c r="B423" s="419"/>
      <c r="C423" s="419"/>
      <c r="D423" s="419"/>
      <c r="E423" s="420"/>
      <c r="F423" s="420"/>
      <c r="G423" s="421"/>
    </row>
    <row r="424" spans="1:7" s="13" customFormat="1" ht="30" hidden="1" customHeight="1" outlineLevel="1" x14ac:dyDescent="0.2">
      <c r="A424" s="5">
        <f>B33</f>
        <v>0</v>
      </c>
      <c r="B424" s="356" t="s">
        <v>568</v>
      </c>
      <c r="C424" s="357"/>
      <c r="D424" s="357"/>
      <c r="E424" s="358"/>
      <c r="F424" s="61" t="s">
        <v>89</v>
      </c>
      <c r="G424" s="32" t="s">
        <v>137</v>
      </c>
    </row>
    <row r="425" spans="1:7" ht="30" hidden="1" customHeight="1" outlineLevel="1" x14ac:dyDescent="0.2">
      <c r="A425" s="8" t="s">
        <v>176</v>
      </c>
      <c r="B425" s="300"/>
      <c r="C425" s="301"/>
      <c r="D425" s="301"/>
      <c r="E425" s="302"/>
      <c r="F425" s="12" t="s">
        <v>25</v>
      </c>
      <c r="G425" s="10">
        <v>0</v>
      </c>
    </row>
    <row r="426" spans="1:7" ht="30" hidden="1" customHeight="1" outlineLevel="1" x14ac:dyDescent="0.2">
      <c r="A426" s="8" t="s">
        <v>505</v>
      </c>
      <c r="B426" s="300"/>
      <c r="C426" s="301"/>
      <c r="D426" s="301"/>
      <c r="E426" s="302"/>
      <c r="F426" s="12" t="s">
        <v>25</v>
      </c>
      <c r="G426" s="10">
        <v>0</v>
      </c>
    </row>
    <row r="427" spans="1:7" ht="30" hidden="1" customHeight="1" outlineLevel="1" x14ac:dyDescent="0.2">
      <c r="A427" s="14" t="s">
        <v>504</v>
      </c>
      <c r="B427" s="300"/>
      <c r="C427" s="301"/>
      <c r="D427" s="301"/>
      <c r="E427" s="302"/>
      <c r="F427" s="12"/>
      <c r="G427" s="10"/>
    </row>
    <row r="428" spans="1:7" ht="30" hidden="1" customHeight="1" outlineLevel="1" x14ac:dyDescent="0.2">
      <c r="A428" s="8" t="s">
        <v>177</v>
      </c>
      <c r="B428" s="300"/>
      <c r="C428" s="301"/>
      <c r="D428" s="301"/>
      <c r="E428" s="302"/>
      <c r="F428" s="12" t="s">
        <v>25</v>
      </c>
      <c r="G428" s="10">
        <v>0</v>
      </c>
    </row>
    <row r="429" spans="1:7" ht="30" hidden="1" customHeight="1" outlineLevel="1" x14ac:dyDescent="0.2">
      <c r="A429" s="8" t="s">
        <v>93</v>
      </c>
      <c r="B429" s="300"/>
      <c r="C429" s="301"/>
      <c r="D429" s="301"/>
      <c r="E429" s="302"/>
      <c r="F429" s="12" t="s">
        <v>25</v>
      </c>
      <c r="G429" s="10">
        <v>0</v>
      </c>
    </row>
    <row r="430" spans="1:7" ht="30" hidden="1" customHeight="1" outlineLevel="1" x14ac:dyDescent="0.2">
      <c r="A430" s="196" t="s">
        <v>178</v>
      </c>
      <c r="B430" s="300"/>
      <c r="C430" s="301"/>
      <c r="D430" s="301"/>
      <c r="E430" s="302"/>
      <c r="F430" s="20" t="s">
        <v>52</v>
      </c>
      <c r="G430" s="10"/>
    </row>
    <row r="431" spans="1:7" ht="30" hidden="1" customHeight="1" outlineLevel="1" thickBot="1" x14ac:dyDescent="0.25">
      <c r="A431" s="8"/>
      <c r="B431" s="300"/>
      <c r="C431" s="301"/>
      <c r="D431" s="301"/>
      <c r="E431" s="302"/>
      <c r="F431" s="12"/>
      <c r="G431" s="197">
        <f>SUM(G425:G430)</f>
        <v>0</v>
      </c>
    </row>
    <row r="432" spans="1:7" ht="30" hidden="1" customHeight="1" outlineLevel="1" thickTop="1" x14ac:dyDescent="0.2">
      <c r="A432" s="8"/>
      <c r="B432" s="300"/>
      <c r="C432" s="301"/>
      <c r="D432" s="301"/>
      <c r="E432" s="302"/>
      <c r="F432" s="12"/>
      <c r="G432" s="10"/>
    </row>
    <row r="433" spans="1:7" s="13" customFormat="1" ht="30" hidden="1" customHeight="1" outlineLevel="1" x14ac:dyDescent="0.2">
      <c r="A433" s="5" t="str">
        <f>B34</f>
        <v>n/a</v>
      </c>
      <c r="B433" s="300"/>
      <c r="C433" s="301"/>
      <c r="D433" s="301"/>
      <c r="E433" s="302"/>
      <c r="F433" s="6"/>
      <c r="G433" s="32" t="s">
        <v>137</v>
      </c>
    </row>
    <row r="434" spans="1:7" ht="30" hidden="1" customHeight="1" outlineLevel="1" x14ac:dyDescent="0.2">
      <c r="A434" s="8" t="s">
        <v>176</v>
      </c>
      <c r="B434" s="300"/>
      <c r="C434" s="301"/>
      <c r="D434" s="301"/>
      <c r="E434" s="302"/>
      <c r="F434" s="12" t="s">
        <v>25</v>
      </c>
      <c r="G434" s="10">
        <v>0</v>
      </c>
    </row>
    <row r="435" spans="1:7" ht="30" hidden="1" customHeight="1" outlineLevel="1" x14ac:dyDescent="0.2">
      <c r="A435" s="8" t="s">
        <v>505</v>
      </c>
      <c r="B435" s="300"/>
      <c r="C435" s="301"/>
      <c r="D435" s="301"/>
      <c r="E435" s="302"/>
      <c r="F435" s="12" t="s">
        <v>25</v>
      </c>
      <c r="G435" s="10">
        <v>0</v>
      </c>
    </row>
    <row r="436" spans="1:7" ht="30" hidden="1" customHeight="1" outlineLevel="1" x14ac:dyDescent="0.2">
      <c r="A436" s="14" t="s">
        <v>504</v>
      </c>
      <c r="B436" s="300"/>
      <c r="C436" s="301"/>
      <c r="D436" s="301"/>
      <c r="E436" s="302"/>
      <c r="F436" s="12"/>
      <c r="G436" s="10"/>
    </row>
    <row r="437" spans="1:7" ht="30" hidden="1" customHeight="1" outlineLevel="1" x14ac:dyDescent="0.2">
      <c r="A437" s="8" t="s">
        <v>177</v>
      </c>
      <c r="B437" s="300"/>
      <c r="C437" s="301"/>
      <c r="D437" s="301"/>
      <c r="E437" s="302"/>
      <c r="F437" s="12" t="s">
        <v>25</v>
      </c>
      <c r="G437" s="10">
        <v>0</v>
      </c>
    </row>
    <row r="438" spans="1:7" ht="30" hidden="1" customHeight="1" outlineLevel="1" x14ac:dyDescent="0.2">
      <c r="A438" s="8" t="s">
        <v>93</v>
      </c>
      <c r="B438" s="300"/>
      <c r="C438" s="301"/>
      <c r="D438" s="301"/>
      <c r="E438" s="302"/>
      <c r="F438" s="12" t="s">
        <v>25</v>
      </c>
      <c r="G438" s="10">
        <v>0</v>
      </c>
    </row>
    <row r="439" spans="1:7" ht="30" hidden="1" customHeight="1" outlineLevel="1" x14ac:dyDescent="0.2">
      <c r="A439" s="196" t="s">
        <v>178</v>
      </c>
      <c r="B439" s="300"/>
      <c r="C439" s="301"/>
      <c r="D439" s="301"/>
      <c r="E439" s="302"/>
      <c r="F439" s="20" t="s">
        <v>52</v>
      </c>
      <c r="G439" s="10"/>
    </row>
    <row r="440" spans="1:7" ht="30" hidden="1" customHeight="1" outlineLevel="1" thickBot="1" x14ac:dyDescent="0.25">
      <c r="A440" s="8"/>
      <c r="B440" s="300"/>
      <c r="C440" s="301"/>
      <c r="D440" s="301"/>
      <c r="E440" s="302"/>
      <c r="F440" s="12"/>
      <c r="G440" s="197">
        <f>SUM(G434:G439)</f>
        <v>0</v>
      </c>
    </row>
    <row r="441" spans="1:7" ht="30" hidden="1" customHeight="1" outlineLevel="1" thickTop="1" x14ac:dyDescent="0.2">
      <c r="A441" s="8"/>
      <c r="B441" s="300"/>
      <c r="C441" s="301"/>
      <c r="D441" s="301"/>
      <c r="E441" s="302"/>
      <c r="F441" s="12"/>
      <c r="G441" s="198"/>
    </row>
    <row r="442" spans="1:7" s="13" customFormat="1" ht="30" hidden="1" customHeight="1" outlineLevel="1" x14ac:dyDescent="0.2">
      <c r="A442" s="5" t="str">
        <f>B35</f>
        <v>n/a</v>
      </c>
      <c r="B442" s="300"/>
      <c r="C442" s="301"/>
      <c r="D442" s="301"/>
      <c r="E442" s="302"/>
      <c r="F442" s="6"/>
      <c r="G442" s="32" t="s">
        <v>137</v>
      </c>
    </row>
    <row r="443" spans="1:7" ht="30" hidden="1" customHeight="1" outlineLevel="1" x14ac:dyDescent="0.2">
      <c r="A443" s="8" t="s">
        <v>176</v>
      </c>
      <c r="B443" s="300"/>
      <c r="C443" s="301"/>
      <c r="D443" s="301"/>
      <c r="E443" s="302"/>
      <c r="F443" s="12" t="s">
        <v>25</v>
      </c>
      <c r="G443" s="10">
        <v>0</v>
      </c>
    </row>
    <row r="444" spans="1:7" ht="30" hidden="1" customHeight="1" outlineLevel="1" x14ac:dyDescent="0.2">
      <c r="A444" s="8" t="s">
        <v>505</v>
      </c>
      <c r="B444" s="300"/>
      <c r="C444" s="301"/>
      <c r="D444" s="301"/>
      <c r="E444" s="302"/>
      <c r="F444" s="12" t="s">
        <v>25</v>
      </c>
      <c r="G444" s="10">
        <v>0</v>
      </c>
    </row>
    <row r="445" spans="1:7" ht="30" hidden="1" customHeight="1" outlineLevel="1" x14ac:dyDescent="0.2">
      <c r="A445" s="14" t="s">
        <v>504</v>
      </c>
      <c r="B445" s="300"/>
      <c r="C445" s="301"/>
      <c r="D445" s="301"/>
      <c r="E445" s="302"/>
      <c r="F445" s="12"/>
      <c r="G445" s="10"/>
    </row>
    <row r="446" spans="1:7" ht="30" hidden="1" customHeight="1" outlineLevel="1" x14ac:dyDescent="0.2">
      <c r="A446" s="8" t="s">
        <v>177</v>
      </c>
      <c r="B446" s="300"/>
      <c r="C446" s="301"/>
      <c r="D446" s="301"/>
      <c r="E446" s="302"/>
      <c r="F446" s="12" t="s">
        <v>25</v>
      </c>
      <c r="G446" s="10">
        <v>0</v>
      </c>
    </row>
    <row r="447" spans="1:7" ht="30" hidden="1" customHeight="1" outlineLevel="1" x14ac:dyDescent="0.2">
      <c r="A447" s="8" t="s">
        <v>93</v>
      </c>
      <c r="B447" s="300"/>
      <c r="C447" s="301"/>
      <c r="D447" s="301"/>
      <c r="E447" s="302"/>
      <c r="F447" s="12" t="s">
        <v>25</v>
      </c>
      <c r="G447" s="10">
        <v>0</v>
      </c>
    </row>
    <row r="448" spans="1:7" ht="30" hidden="1" customHeight="1" outlineLevel="1" x14ac:dyDescent="0.2">
      <c r="A448" s="196" t="s">
        <v>178</v>
      </c>
      <c r="B448" s="300"/>
      <c r="C448" s="301"/>
      <c r="D448" s="301"/>
      <c r="E448" s="302"/>
      <c r="F448" s="20" t="s">
        <v>52</v>
      </c>
      <c r="G448" s="10"/>
    </row>
    <row r="449" spans="1:7" ht="30" hidden="1" customHeight="1" outlineLevel="1" thickBot="1" x14ac:dyDescent="0.25">
      <c r="A449" s="8"/>
      <c r="B449" s="300"/>
      <c r="C449" s="301"/>
      <c r="D449" s="301"/>
      <c r="E449" s="302"/>
      <c r="F449" s="12"/>
      <c r="G449" s="197">
        <f>SUM(G443:G448)</f>
        <v>0</v>
      </c>
    </row>
    <row r="450" spans="1:7" ht="30" hidden="1" customHeight="1" outlineLevel="1" thickTop="1" x14ac:dyDescent="0.2">
      <c r="A450" s="8"/>
      <c r="B450" s="300"/>
      <c r="C450" s="301"/>
      <c r="D450" s="301"/>
      <c r="E450" s="302"/>
      <c r="F450" s="12"/>
      <c r="G450" s="198"/>
    </row>
    <row r="451" spans="1:7" ht="30" hidden="1" customHeight="1" outlineLevel="1" x14ac:dyDescent="0.2">
      <c r="A451" s="8" t="s">
        <v>179</v>
      </c>
      <c r="B451" s="300"/>
      <c r="C451" s="301"/>
      <c r="D451" s="301"/>
      <c r="E451" s="302"/>
      <c r="F451" s="12" t="s">
        <v>25</v>
      </c>
      <c r="G451" s="10">
        <v>100000</v>
      </c>
    </row>
    <row r="452" spans="1:7" ht="30" hidden="1" customHeight="1" outlineLevel="1" x14ac:dyDescent="0.2">
      <c r="A452" s="8" t="s">
        <v>180</v>
      </c>
      <c r="B452" s="300"/>
      <c r="C452" s="301"/>
      <c r="D452" s="301"/>
      <c r="E452" s="302"/>
      <c r="F452" s="12" t="s">
        <v>25</v>
      </c>
      <c r="G452" s="10">
        <v>2000</v>
      </c>
    </row>
    <row r="453" spans="1:7" ht="30" hidden="1" customHeight="1" outlineLevel="1" x14ac:dyDescent="0.2">
      <c r="A453" s="8" t="s">
        <v>181</v>
      </c>
      <c r="B453" s="300"/>
      <c r="C453" s="301"/>
      <c r="D453" s="301"/>
      <c r="E453" s="302"/>
      <c r="F453" s="12" t="s">
        <v>25</v>
      </c>
      <c r="G453" s="10">
        <v>2000</v>
      </c>
    </row>
    <row r="454" spans="1:7" ht="30" hidden="1" customHeight="1" outlineLevel="1" x14ac:dyDescent="0.2">
      <c r="A454" s="8" t="s">
        <v>182</v>
      </c>
      <c r="B454" s="300"/>
      <c r="C454" s="301"/>
      <c r="D454" s="301"/>
      <c r="E454" s="302"/>
      <c r="F454" s="12" t="s">
        <v>25</v>
      </c>
      <c r="G454" s="10">
        <v>7500</v>
      </c>
    </row>
    <row r="455" spans="1:7" ht="30" hidden="1" customHeight="1" outlineLevel="1" x14ac:dyDescent="0.2">
      <c r="A455" s="8" t="s">
        <v>123</v>
      </c>
      <c r="B455" s="300"/>
      <c r="C455" s="301"/>
      <c r="D455" s="301"/>
      <c r="E455" s="302"/>
      <c r="F455" s="12" t="s">
        <v>25</v>
      </c>
      <c r="G455" s="10">
        <v>0</v>
      </c>
    </row>
    <row r="456" spans="1:7" ht="30" hidden="1" customHeight="1" outlineLevel="1" x14ac:dyDescent="0.2">
      <c r="A456" s="8"/>
      <c r="B456" s="300"/>
      <c r="C456" s="301"/>
      <c r="D456" s="301"/>
      <c r="E456" s="302"/>
      <c r="F456" s="16"/>
      <c r="G456" s="43"/>
    </row>
    <row r="457" spans="1:7" ht="30" hidden="1" customHeight="1" outlineLevel="1" x14ac:dyDescent="0.2">
      <c r="A457" s="21" t="s">
        <v>183</v>
      </c>
      <c r="B457" s="300"/>
      <c r="C457" s="301"/>
      <c r="D457" s="301"/>
      <c r="E457" s="302"/>
      <c r="F457" s="16"/>
      <c r="G457" s="43"/>
    </row>
    <row r="458" spans="1:7" ht="30" hidden="1" customHeight="1" outlineLevel="1" x14ac:dyDescent="0.2">
      <c r="A458" s="8" t="s">
        <v>184</v>
      </c>
      <c r="B458" s="300"/>
      <c r="C458" s="301"/>
      <c r="D458" s="301"/>
      <c r="E458" s="302"/>
      <c r="F458" s="12" t="s">
        <v>25</v>
      </c>
      <c r="G458" s="10">
        <v>0</v>
      </c>
    </row>
    <row r="459" spans="1:7" ht="30" hidden="1" customHeight="1" outlineLevel="1" x14ac:dyDescent="0.2">
      <c r="A459" s="8" t="s">
        <v>185</v>
      </c>
      <c r="B459" s="300"/>
      <c r="C459" s="301"/>
      <c r="D459" s="301"/>
      <c r="E459" s="302"/>
      <c r="F459" s="12" t="s">
        <v>25</v>
      </c>
      <c r="G459" s="10">
        <v>0</v>
      </c>
    </row>
    <row r="460" spans="1:7" ht="30" hidden="1" customHeight="1" outlineLevel="1" x14ac:dyDescent="0.2">
      <c r="A460" s="8" t="s">
        <v>186</v>
      </c>
      <c r="B460" s="300"/>
      <c r="C460" s="301"/>
      <c r="D460" s="301"/>
      <c r="E460" s="302"/>
      <c r="F460" s="12" t="s">
        <v>25</v>
      </c>
      <c r="G460" s="10">
        <v>0</v>
      </c>
    </row>
    <row r="461" spans="1:7" ht="30" hidden="1" customHeight="1" outlineLevel="1" x14ac:dyDescent="0.2">
      <c r="A461" s="8"/>
      <c r="B461" s="300"/>
      <c r="C461" s="301"/>
      <c r="D461" s="301"/>
      <c r="E461" s="302"/>
      <c r="F461" s="16"/>
      <c r="G461" s="43"/>
    </row>
    <row r="462" spans="1:7" ht="30" hidden="1" customHeight="1" outlineLevel="1" x14ac:dyDescent="0.2">
      <c r="A462" s="196"/>
      <c r="B462" s="300"/>
      <c r="C462" s="301"/>
      <c r="D462" s="301"/>
      <c r="E462" s="302"/>
      <c r="F462" s="16"/>
      <c r="G462" s="43"/>
    </row>
    <row r="463" spans="1:7" ht="30" hidden="1" customHeight="1" outlineLevel="1" x14ac:dyDescent="0.2">
      <c r="A463" s="25" t="s">
        <v>187</v>
      </c>
      <c r="B463" s="300"/>
      <c r="C463" s="301"/>
      <c r="D463" s="301"/>
      <c r="E463" s="302"/>
      <c r="F463" s="430" t="s">
        <v>25</v>
      </c>
      <c r="G463" s="431"/>
    </row>
    <row r="464" spans="1:7" ht="30" hidden="1" customHeight="1" outlineLevel="1" x14ac:dyDescent="0.2">
      <c r="A464" s="25" t="s">
        <v>188</v>
      </c>
      <c r="B464" s="300"/>
      <c r="C464" s="301"/>
      <c r="D464" s="301"/>
      <c r="E464" s="302"/>
      <c r="F464" s="430" t="s">
        <v>189</v>
      </c>
      <c r="G464" s="431"/>
    </row>
    <row r="465" spans="1:7" ht="30" hidden="1" customHeight="1" outlineLevel="1" x14ac:dyDescent="0.2">
      <c r="A465" s="25" t="s">
        <v>190</v>
      </c>
      <c r="B465" s="300"/>
      <c r="C465" s="301"/>
      <c r="D465" s="301"/>
      <c r="E465" s="302"/>
      <c r="F465" s="430" t="s">
        <v>191</v>
      </c>
      <c r="G465" s="431"/>
    </row>
    <row r="466" spans="1:7" ht="30" hidden="1" customHeight="1" outlineLevel="1" x14ac:dyDescent="0.2">
      <c r="A466" s="25" t="s">
        <v>192</v>
      </c>
      <c r="B466" s="300"/>
      <c r="C466" s="301"/>
      <c r="D466" s="301"/>
      <c r="E466" s="302"/>
      <c r="F466" s="430" t="s">
        <v>25</v>
      </c>
      <c r="G466" s="431"/>
    </row>
    <row r="467" spans="1:7" ht="30" hidden="1" customHeight="1" outlineLevel="1" x14ac:dyDescent="0.2">
      <c r="A467" s="25" t="s">
        <v>193</v>
      </c>
      <c r="B467" s="300"/>
      <c r="C467" s="301"/>
      <c r="D467" s="301"/>
      <c r="E467" s="302"/>
      <c r="F467" s="429" t="s">
        <v>194</v>
      </c>
      <c r="G467" s="321"/>
    </row>
    <row r="468" spans="1:7" ht="30" hidden="1" customHeight="1" outlineLevel="1" x14ac:dyDescent="0.2">
      <c r="A468" s="25"/>
      <c r="B468" s="300"/>
      <c r="C468" s="301"/>
      <c r="D468" s="301"/>
      <c r="E468" s="302"/>
      <c r="F468" s="199"/>
      <c r="G468" s="43"/>
    </row>
    <row r="469" spans="1:7" ht="30" hidden="1" customHeight="1" outlineLevel="1" x14ac:dyDescent="0.2">
      <c r="A469" s="19" t="s">
        <v>195</v>
      </c>
      <c r="B469" s="300"/>
      <c r="C469" s="301"/>
      <c r="D469" s="301"/>
      <c r="E469" s="302"/>
      <c r="F469" s="26"/>
      <c r="G469" s="38"/>
    </row>
    <row r="470" spans="1:7" ht="30" hidden="1" customHeight="1" outlineLevel="1" x14ac:dyDescent="0.2">
      <c r="A470" s="8"/>
      <c r="B470" s="300"/>
      <c r="C470" s="301"/>
      <c r="D470" s="301"/>
      <c r="E470" s="302"/>
      <c r="F470" s="16"/>
      <c r="G470" s="43"/>
    </row>
    <row r="471" spans="1:7" ht="30" hidden="1" customHeight="1" outlineLevel="1" x14ac:dyDescent="0.2">
      <c r="A471" s="200" t="s">
        <v>116</v>
      </c>
      <c r="B471" s="300"/>
      <c r="C471" s="301"/>
      <c r="D471" s="301"/>
      <c r="E471" s="302"/>
      <c r="F471" s="16"/>
      <c r="G471" s="43"/>
    </row>
    <row r="472" spans="1:7" ht="30" hidden="1" customHeight="1" outlineLevel="1" x14ac:dyDescent="0.2">
      <c r="A472" s="8"/>
      <c r="B472" s="300"/>
      <c r="C472" s="301"/>
      <c r="D472" s="301"/>
      <c r="E472" s="302"/>
      <c r="F472" s="16"/>
      <c r="G472" s="43"/>
    </row>
    <row r="473" spans="1:7" ht="66" hidden="1" customHeight="1" outlineLevel="1" x14ac:dyDescent="0.2">
      <c r="A473" s="312" t="s">
        <v>839</v>
      </c>
      <c r="B473" s="313"/>
      <c r="C473" s="313"/>
      <c r="D473" s="313"/>
      <c r="E473" s="313"/>
      <c r="F473" s="369"/>
      <c r="G473" s="17"/>
    </row>
    <row r="474" spans="1:7" ht="30" customHeight="1" x14ac:dyDescent="0.2">
      <c r="A474" s="183"/>
      <c r="B474" s="300"/>
      <c r="C474" s="301"/>
      <c r="D474" s="301"/>
      <c r="E474" s="302"/>
      <c r="F474" s="52"/>
      <c r="G474" s="201"/>
    </row>
    <row r="475" spans="1:7" ht="30" customHeight="1" x14ac:dyDescent="0.15">
      <c r="A475" s="359" t="s">
        <v>604</v>
      </c>
      <c r="B475" s="360"/>
      <c r="C475" s="177" t="s">
        <v>442</v>
      </c>
      <c r="D475" s="177" t="s">
        <v>52</v>
      </c>
      <c r="E475" s="361" t="s">
        <v>88</v>
      </c>
      <c r="F475" s="362"/>
      <c r="G475" s="179" t="s">
        <v>25</v>
      </c>
    </row>
    <row r="476" spans="1:7" ht="85.5" customHeight="1" collapsed="1" x14ac:dyDescent="0.15">
      <c r="A476" s="425" t="s">
        <v>908</v>
      </c>
      <c r="B476" s="426"/>
      <c r="C476" s="426"/>
      <c r="D476" s="426"/>
      <c r="E476" s="427"/>
      <c r="F476" s="427"/>
      <c r="G476" s="428"/>
    </row>
    <row r="477" spans="1:7" s="13" customFormat="1" ht="30" hidden="1" customHeight="1" outlineLevel="1" x14ac:dyDescent="0.2">
      <c r="A477" s="5">
        <f>B33</f>
        <v>0</v>
      </c>
      <c r="B477" s="356" t="s">
        <v>568</v>
      </c>
      <c r="C477" s="357"/>
      <c r="D477" s="357"/>
      <c r="E477" s="358"/>
      <c r="F477" s="61" t="s">
        <v>89</v>
      </c>
      <c r="G477" s="32" t="s">
        <v>137</v>
      </c>
    </row>
    <row r="478" spans="1:7" ht="30" hidden="1" customHeight="1" outlineLevel="1" x14ac:dyDescent="0.2">
      <c r="A478" s="8" t="s">
        <v>196</v>
      </c>
      <c r="B478" s="300"/>
      <c r="C478" s="301"/>
      <c r="D478" s="301"/>
      <c r="E478" s="302"/>
      <c r="F478" s="12" t="s">
        <v>25</v>
      </c>
      <c r="G478" s="10">
        <v>0</v>
      </c>
    </row>
    <row r="479" spans="1:7" ht="30" hidden="1" customHeight="1" outlineLevel="1" x14ac:dyDescent="0.2">
      <c r="A479" s="8" t="s">
        <v>93</v>
      </c>
      <c r="B479" s="300"/>
      <c r="C479" s="301"/>
      <c r="D479" s="301"/>
      <c r="E479" s="302"/>
      <c r="F479" s="12" t="s">
        <v>25</v>
      </c>
      <c r="G479" s="10">
        <v>0</v>
      </c>
    </row>
    <row r="480" spans="1:7" ht="30" hidden="1" customHeight="1" outlineLevel="1" x14ac:dyDescent="0.2">
      <c r="A480" s="8"/>
      <c r="B480" s="300"/>
      <c r="C480" s="301"/>
      <c r="D480" s="301"/>
      <c r="E480" s="302"/>
      <c r="F480" s="16"/>
      <c r="G480" s="43"/>
    </row>
    <row r="481" spans="1:7" ht="30" hidden="1" customHeight="1" outlineLevel="1" x14ac:dyDescent="0.2">
      <c r="A481" s="8"/>
      <c r="B481" s="300"/>
      <c r="C481" s="301"/>
      <c r="D481" s="301"/>
      <c r="E481" s="302"/>
      <c r="F481" s="16"/>
      <c r="G481" s="43"/>
    </row>
    <row r="482" spans="1:7" s="13" customFormat="1" ht="30" hidden="1" customHeight="1" outlineLevel="1" x14ac:dyDescent="0.2">
      <c r="A482" s="5" t="str">
        <f>B34</f>
        <v>n/a</v>
      </c>
      <c r="B482" s="300"/>
      <c r="C482" s="301"/>
      <c r="D482" s="301"/>
      <c r="E482" s="302"/>
      <c r="F482" s="6"/>
      <c r="G482" s="32" t="s">
        <v>137</v>
      </c>
    </row>
    <row r="483" spans="1:7" ht="30" hidden="1" customHeight="1" outlineLevel="1" x14ac:dyDescent="0.2">
      <c r="A483" s="8" t="s">
        <v>196</v>
      </c>
      <c r="B483" s="300"/>
      <c r="C483" s="301"/>
      <c r="D483" s="301"/>
      <c r="E483" s="302"/>
      <c r="F483" s="12" t="s">
        <v>25</v>
      </c>
      <c r="G483" s="10">
        <v>0</v>
      </c>
    </row>
    <row r="484" spans="1:7" ht="30" hidden="1" customHeight="1" outlineLevel="1" x14ac:dyDescent="0.2">
      <c r="A484" s="8" t="s">
        <v>93</v>
      </c>
      <c r="B484" s="300"/>
      <c r="C484" s="301"/>
      <c r="D484" s="301"/>
      <c r="E484" s="302"/>
      <c r="F484" s="12" t="s">
        <v>25</v>
      </c>
      <c r="G484" s="10">
        <v>0</v>
      </c>
    </row>
    <row r="485" spans="1:7" ht="30" hidden="1" customHeight="1" outlineLevel="1" x14ac:dyDescent="0.2">
      <c r="A485" s="8"/>
      <c r="B485" s="300"/>
      <c r="C485" s="301"/>
      <c r="D485" s="301"/>
      <c r="E485" s="302"/>
      <c r="F485" s="16"/>
      <c r="G485" s="43"/>
    </row>
    <row r="486" spans="1:7" ht="30" hidden="1" customHeight="1" outlineLevel="1" x14ac:dyDescent="0.2">
      <c r="A486" s="8"/>
      <c r="B486" s="300"/>
      <c r="C486" s="301"/>
      <c r="D486" s="301"/>
      <c r="E486" s="302"/>
      <c r="F486" s="16"/>
      <c r="G486" s="43"/>
    </row>
    <row r="487" spans="1:7" s="13" customFormat="1" ht="30" hidden="1" customHeight="1" outlineLevel="1" x14ac:dyDescent="0.2">
      <c r="A487" s="5" t="str">
        <f>B35</f>
        <v>n/a</v>
      </c>
      <c r="B487" s="300"/>
      <c r="C487" s="301"/>
      <c r="D487" s="301"/>
      <c r="E487" s="302"/>
      <c r="F487" s="6"/>
      <c r="G487" s="32" t="s">
        <v>137</v>
      </c>
    </row>
    <row r="488" spans="1:7" ht="30" hidden="1" customHeight="1" outlineLevel="1" x14ac:dyDescent="0.2">
      <c r="A488" s="8" t="s">
        <v>196</v>
      </c>
      <c r="B488" s="300"/>
      <c r="C488" s="301"/>
      <c r="D488" s="301"/>
      <c r="E488" s="302"/>
      <c r="F488" s="12" t="s">
        <v>25</v>
      </c>
      <c r="G488" s="10">
        <v>0</v>
      </c>
    </row>
    <row r="489" spans="1:7" ht="30" hidden="1" customHeight="1" outlineLevel="1" x14ac:dyDescent="0.2">
      <c r="A489" s="8" t="s">
        <v>93</v>
      </c>
      <c r="B489" s="300"/>
      <c r="C489" s="301"/>
      <c r="D489" s="301"/>
      <c r="E489" s="302"/>
      <c r="F489" s="12" t="s">
        <v>25</v>
      </c>
      <c r="G489" s="10">
        <v>0</v>
      </c>
    </row>
    <row r="490" spans="1:7" ht="30" hidden="1" customHeight="1" outlineLevel="1" x14ac:dyDescent="0.2">
      <c r="A490" s="8"/>
      <c r="B490" s="300"/>
      <c r="C490" s="301"/>
      <c r="D490" s="301"/>
      <c r="E490" s="302"/>
      <c r="F490" s="16"/>
      <c r="G490" s="43"/>
    </row>
    <row r="491" spans="1:7" ht="30" hidden="1" customHeight="1" outlineLevel="1" x14ac:dyDescent="0.2">
      <c r="A491" s="8"/>
      <c r="B491" s="300"/>
      <c r="C491" s="301"/>
      <c r="D491" s="301"/>
      <c r="E491" s="302"/>
      <c r="F491" s="16"/>
      <c r="G491" s="43"/>
    </row>
    <row r="492" spans="1:7" ht="30" hidden="1" customHeight="1" outlineLevel="1" thickBot="1" x14ac:dyDescent="0.25">
      <c r="A492" s="21" t="s">
        <v>114</v>
      </c>
      <c r="B492" s="300"/>
      <c r="C492" s="301"/>
      <c r="D492" s="301"/>
      <c r="E492" s="302"/>
      <c r="F492" s="16"/>
      <c r="G492" s="42">
        <f>SUM(G478,G479,G483,G484,G488,G489)</f>
        <v>0</v>
      </c>
    </row>
    <row r="493" spans="1:7" ht="30" hidden="1" customHeight="1" outlineLevel="1" thickTop="1" x14ac:dyDescent="0.2">
      <c r="A493" s="8"/>
      <c r="B493" s="300"/>
      <c r="C493" s="301"/>
      <c r="D493" s="301"/>
      <c r="E493" s="302"/>
      <c r="F493" s="16"/>
      <c r="G493" s="43"/>
    </row>
    <row r="494" spans="1:7" ht="30" hidden="1" customHeight="1" outlineLevel="1" x14ac:dyDescent="0.2">
      <c r="A494" s="8" t="s">
        <v>197</v>
      </c>
      <c r="B494" s="300"/>
      <c r="C494" s="301"/>
      <c r="D494" s="301"/>
      <c r="E494" s="302"/>
      <c r="F494" s="12" t="s">
        <v>25</v>
      </c>
      <c r="G494" s="10">
        <v>0</v>
      </c>
    </row>
    <row r="495" spans="1:7" ht="30" hidden="1" customHeight="1" outlineLevel="1" x14ac:dyDescent="0.2">
      <c r="A495" s="8" t="s">
        <v>198</v>
      </c>
      <c r="B495" s="300"/>
      <c r="C495" s="301"/>
      <c r="D495" s="301"/>
      <c r="E495" s="302"/>
      <c r="F495" s="12" t="s">
        <v>25</v>
      </c>
      <c r="G495" s="10">
        <v>0</v>
      </c>
    </row>
    <row r="496" spans="1:7" ht="30" hidden="1" customHeight="1" outlineLevel="1" x14ac:dyDescent="0.2">
      <c r="A496" s="8" t="s">
        <v>199</v>
      </c>
      <c r="B496" s="300"/>
      <c r="C496" s="301"/>
      <c r="D496" s="301"/>
      <c r="E496" s="302"/>
      <c r="F496" s="12" t="s">
        <v>25</v>
      </c>
      <c r="G496" s="10">
        <v>0</v>
      </c>
    </row>
    <row r="497" spans="1:7" ht="30" hidden="1" customHeight="1" outlineLevel="1" x14ac:dyDescent="0.2">
      <c r="A497" s="8"/>
      <c r="B497" s="300"/>
      <c r="C497" s="301"/>
      <c r="D497" s="301"/>
      <c r="E497" s="302"/>
      <c r="F497" s="16"/>
      <c r="G497" s="43"/>
    </row>
    <row r="498" spans="1:7" ht="31.5" hidden="1" customHeight="1" outlineLevel="1" x14ac:dyDescent="0.2">
      <c r="A498" s="21" t="s">
        <v>164</v>
      </c>
      <c r="B498" s="300"/>
      <c r="C498" s="301"/>
      <c r="D498" s="301"/>
      <c r="E498" s="302"/>
      <c r="F498" s="16"/>
      <c r="G498" s="43"/>
    </row>
    <row r="499" spans="1:7" ht="30" hidden="1" customHeight="1" outlineLevel="1" x14ac:dyDescent="0.2">
      <c r="A499" s="8" t="s">
        <v>200</v>
      </c>
      <c r="B499" s="300"/>
      <c r="C499" s="301"/>
      <c r="D499" s="301"/>
      <c r="E499" s="302"/>
      <c r="F499" s="12" t="s">
        <v>25</v>
      </c>
      <c r="G499" s="43"/>
    </row>
    <row r="500" spans="1:7" ht="30" hidden="1" customHeight="1" outlineLevel="1" x14ac:dyDescent="0.2">
      <c r="A500" s="8" t="s">
        <v>123</v>
      </c>
      <c r="B500" s="300"/>
      <c r="C500" s="301"/>
      <c r="D500" s="301"/>
      <c r="E500" s="302"/>
      <c r="F500" s="12" t="s">
        <v>25</v>
      </c>
      <c r="G500" s="43"/>
    </row>
    <row r="501" spans="1:7" ht="30" hidden="1" customHeight="1" outlineLevel="1" x14ac:dyDescent="0.2">
      <c r="A501" s="8"/>
      <c r="B501" s="300"/>
      <c r="C501" s="301"/>
      <c r="D501" s="301"/>
      <c r="E501" s="302"/>
      <c r="F501" s="16"/>
      <c r="G501" s="43"/>
    </row>
    <row r="502" spans="1:7" ht="30" hidden="1" customHeight="1" outlineLevel="1" x14ac:dyDescent="0.2">
      <c r="A502" s="422" t="s">
        <v>201</v>
      </c>
      <c r="B502" s="423"/>
      <c r="C502" s="423"/>
      <c r="D502" s="423"/>
      <c r="E502" s="423"/>
      <c r="F502" s="424"/>
      <c r="G502" s="17"/>
    </row>
    <row r="503" spans="1:7" ht="30" hidden="1" customHeight="1" outlineLevel="1" x14ac:dyDescent="0.2">
      <c r="A503" s="8"/>
      <c r="B503" s="300"/>
      <c r="C503" s="301"/>
      <c r="D503" s="301"/>
      <c r="E503" s="302"/>
      <c r="F503" s="9"/>
      <c r="G503" s="17"/>
    </row>
    <row r="504" spans="1:7" ht="30" hidden="1" customHeight="1" outlineLevel="1" x14ac:dyDescent="0.2">
      <c r="A504" s="8" t="s">
        <v>202</v>
      </c>
      <c r="B504" s="300"/>
      <c r="C504" s="301"/>
      <c r="D504" s="301"/>
      <c r="E504" s="302"/>
      <c r="F504" s="9"/>
      <c r="G504" s="17"/>
    </row>
    <row r="505" spans="1:7" ht="30" hidden="1" customHeight="1" outlineLevel="1" x14ac:dyDescent="0.2">
      <c r="A505" s="8"/>
      <c r="B505" s="300"/>
      <c r="C505" s="301"/>
      <c r="D505" s="301"/>
      <c r="E505" s="302"/>
      <c r="F505" s="9"/>
      <c r="G505" s="17"/>
    </row>
    <row r="506" spans="1:7" ht="66" hidden="1" customHeight="1" outlineLevel="1" x14ac:dyDescent="0.2">
      <c r="A506" s="312" t="s">
        <v>446</v>
      </c>
      <c r="B506" s="313"/>
      <c r="C506" s="313"/>
      <c r="D506" s="313"/>
      <c r="E506" s="313"/>
      <c r="F506" s="369"/>
      <c r="G506" s="17"/>
    </row>
    <row r="507" spans="1:7" ht="30" customHeight="1" x14ac:dyDescent="0.2">
      <c r="A507" s="183"/>
      <c r="B507" s="300"/>
      <c r="C507" s="301"/>
      <c r="D507" s="301"/>
      <c r="E507" s="302"/>
      <c r="F507" s="52"/>
      <c r="G507" s="201"/>
    </row>
    <row r="508" spans="1:7" ht="30" customHeight="1" x14ac:dyDescent="0.15">
      <c r="A508" s="187" t="s">
        <v>603</v>
      </c>
      <c r="B508" s="188"/>
      <c r="C508" s="177" t="s">
        <v>442</v>
      </c>
      <c r="D508" s="177" t="s">
        <v>52</v>
      </c>
      <c r="E508" s="361" t="s">
        <v>88</v>
      </c>
      <c r="F508" s="362"/>
      <c r="G508" s="179" t="s">
        <v>25</v>
      </c>
    </row>
    <row r="509" spans="1:7" ht="52.5" customHeight="1" collapsed="1" x14ac:dyDescent="0.15">
      <c r="A509" s="418" t="s">
        <v>857</v>
      </c>
      <c r="B509" s="419"/>
      <c r="C509" s="419"/>
      <c r="D509" s="419"/>
      <c r="E509" s="420"/>
      <c r="F509" s="420"/>
      <c r="G509" s="421"/>
    </row>
    <row r="510" spans="1:7" s="7" customFormat="1" ht="30" hidden="1" customHeight="1" outlineLevel="1" x14ac:dyDescent="0.2">
      <c r="A510" s="5">
        <f>A175</f>
        <v>0</v>
      </c>
      <c r="B510" s="356" t="s">
        <v>568</v>
      </c>
      <c r="C510" s="357"/>
      <c r="D510" s="357"/>
      <c r="E510" s="358"/>
      <c r="F510" s="61" t="s">
        <v>89</v>
      </c>
      <c r="G510" s="32" t="s">
        <v>137</v>
      </c>
    </row>
    <row r="511" spans="1:7" ht="30" hidden="1" customHeight="1" outlineLevel="1" x14ac:dyDescent="0.2">
      <c r="A511" s="8" t="s">
        <v>203</v>
      </c>
      <c r="B511" s="300"/>
      <c r="C511" s="301"/>
      <c r="D511" s="301"/>
      <c r="E511" s="302"/>
      <c r="F511" s="12" t="s">
        <v>25</v>
      </c>
      <c r="G511" s="10">
        <v>0</v>
      </c>
    </row>
    <row r="512" spans="1:7" ht="30" hidden="1" customHeight="1" outlineLevel="1" x14ac:dyDescent="0.2">
      <c r="A512" s="8" t="s">
        <v>488</v>
      </c>
      <c r="B512" s="300"/>
      <c r="C512" s="301"/>
      <c r="D512" s="301"/>
      <c r="E512" s="302"/>
      <c r="F512" s="12" t="s">
        <v>25</v>
      </c>
      <c r="G512" s="10">
        <v>0</v>
      </c>
    </row>
    <row r="513" spans="1:7" ht="30" hidden="1" customHeight="1" outlineLevel="1" x14ac:dyDescent="0.2">
      <c r="A513" s="8" t="s">
        <v>204</v>
      </c>
      <c r="B513" s="300"/>
      <c r="C513" s="301"/>
      <c r="D513" s="301"/>
      <c r="E513" s="302"/>
      <c r="F513" s="12" t="s">
        <v>25</v>
      </c>
      <c r="G513" s="10">
        <v>0</v>
      </c>
    </row>
    <row r="514" spans="1:7" ht="30" hidden="1" customHeight="1" outlineLevel="1" x14ac:dyDescent="0.2">
      <c r="A514" s="8" t="s">
        <v>205</v>
      </c>
      <c r="B514" s="300"/>
      <c r="C514" s="301"/>
      <c r="D514" s="301"/>
      <c r="E514" s="302"/>
      <c r="F514" s="12" t="s">
        <v>25</v>
      </c>
      <c r="G514" s="10">
        <v>0</v>
      </c>
    </row>
    <row r="515" spans="1:7" ht="30" hidden="1" customHeight="1" outlineLevel="1" x14ac:dyDescent="0.2">
      <c r="A515" s="8" t="s">
        <v>206</v>
      </c>
      <c r="B515" s="300"/>
      <c r="C515" s="301"/>
      <c r="D515" s="301"/>
      <c r="E515" s="302"/>
      <c r="F515" s="12" t="s">
        <v>25</v>
      </c>
      <c r="G515" s="10">
        <v>0</v>
      </c>
    </row>
    <row r="516" spans="1:7" ht="30" hidden="1" customHeight="1" outlineLevel="1" x14ac:dyDescent="0.2">
      <c r="A516" s="8" t="s">
        <v>207</v>
      </c>
      <c r="B516" s="300"/>
      <c r="C516" s="301"/>
      <c r="D516" s="301"/>
      <c r="E516" s="302"/>
      <c r="F516" s="12" t="s">
        <v>25</v>
      </c>
      <c r="G516" s="10">
        <v>0</v>
      </c>
    </row>
    <row r="517" spans="1:7" ht="30" hidden="1" customHeight="1" outlineLevel="1" x14ac:dyDescent="0.2">
      <c r="A517" s="8" t="s">
        <v>208</v>
      </c>
      <c r="B517" s="300"/>
      <c r="C517" s="301"/>
      <c r="D517" s="301"/>
      <c r="E517" s="302"/>
      <c r="F517" s="12" t="s">
        <v>25</v>
      </c>
      <c r="G517" s="10">
        <v>0</v>
      </c>
    </row>
    <row r="518" spans="1:7" ht="30" hidden="1" customHeight="1" outlineLevel="1" x14ac:dyDescent="0.2">
      <c r="A518" s="8" t="s">
        <v>209</v>
      </c>
      <c r="B518" s="300"/>
      <c r="C518" s="301"/>
      <c r="D518" s="301"/>
      <c r="E518" s="302"/>
      <c r="F518" s="12" t="s">
        <v>25</v>
      </c>
      <c r="G518" s="10">
        <v>0</v>
      </c>
    </row>
    <row r="519" spans="1:7" ht="45" hidden="1" customHeight="1" outlineLevel="1" x14ac:dyDescent="0.2">
      <c r="A519" s="8" t="s">
        <v>210</v>
      </c>
      <c r="B519" s="300"/>
      <c r="C519" s="301"/>
      <c r="D519" s="301"/>
      <c r="E519" s="302"/>
      <c r="F519" s="12" t="s">
        <v>25</v>
      </c>
      <c r="G519" s="10">
        <v>0</v>
      </c>
    </row>
    <row r="520" spans="1:7" ht="60" hidden="1" customHeight="1" outlineLevel="1" x14ac:dyDescent="0.2">
      <c r="A520" s="8" t="s">
        <v>211</v>
      </c>
      <c r="B520" s="300"/>
      <c r="C520" s="301"/>
      <c r="D520" s="301"/>
      <c r="E520" s="302"/>
      <c r="F520" s="12" t="s">
        <v>25</v>
      </c>
      <c r="G520" s="10">
        <v>0</v>
      </c>
    </row>
    <row r="521" spans="1:7" ht="30" hidden="1" customHeight="1" outlineLevel="1" x14ac:dyDescent="0.2">
      <c r="A521" s="8" t="s">
        <v>93</v>
      </c>
      <c r="B521" s="300"/>
      <c r="C521" s="301"/>
      <c r="D521" s="301"/>
      <c r="E521" s="302"/>
      <c r="F521" s="12" t="s">
        <v>25</v>
      </c>
      <c r="G521" s="10">
        <v>0</v>
      </c>
    </row>
    <row r="522" spans="1:7" ht="30" hidden="1" customHeight="1" outlineLevel="1" x14ac:dyDescent="0.2">
      <c r="A522" s="21" t="s">
        <v>114</v>
      </c>
      <c r="B522" s="300"/>
      <c r="C522" s="301"/>
      <c r="D522" s="301"/>
      <c r="E522" s="302"/>
      <c r="F522" s="12"/>
      <c r="G522" s="10"/>
    </row>
    <row r="523" spans="1:7" ht="30" hidden="1" customHeight="1" outlineLevel="1" x14ac:dyDescent="0.2">
      <c r="A523" s="8"/>
      <c r="B523" s="300"/>
      <c r="C523" s="301"/>
      <c r="D523" s="301"/>
      <c r="E523" s="302"/>
      <c r="F523" s="9"/>
      <c r="G523" s="17"/>
    </row>
    <row r="524" spans="1:7" ht="30" hidden="1" customHeight="1" outlineLevel="1" x14ac:dyDescent="0.2">
      <c r="A524" s="37" t="s">
        <v>212</v>
      </c>
      <c r="B524" s="377"/>
      <c r="C524" s="377"/>
      <c r="D524" s="377"/>
      <c r="E524" s="377"/>
      <c r="F524" s="377"/>
      <c r="G524" s="17"/>
    </row>
    <row r="525" spans="1:7" ht="30" hidden="1" customHeight="1" outlineLevel="1" x14ac:dyDescent="0.2">
      <c r="A525" s="37" t="s">
        <v>819</v>
      </c>
      <c r="B525" s="377"/>
      <c r="C525" s="377"/>
      <c r="D525" s="377"/>
      <c r="E525" s="377"/>
      <c r="F525" s="377"/>
      <c r="G525" s="17"/>
    </row>
    <row r="526" spans="1:7" ht="30" hidden="1" customHeight="1" outlineLevel="1" x14ac:dyDescent="0.2">
      <c r="A526" s="202"/>
      <c r="B526" s="300"/>
      <c r="C526" s="301"/>
      <c r="D526" s="301"/>
      <c r="E526" s="302"/>
      <c r="F526" s="203"/>
      <c r="G526" s="17"/>
    </row>
    <row r="527" spans="1:7" ht="30" hidden="1" customHeight="1" outlineLevel="1" x14ac:dyDescent="0.2">
      <c r="A527" s="8" t="s">
        <v>116</v>
      </c>
      <c r="B527" s="300"/>
      <c r="C527" s="301"/>
      <c r="D527" s="301"/>
      <c r="E527" s="302"/>
      <c r="F527" s="9"/>
      <c r="G527" s="17"/>
    </row>
    <row r="528" spans="1:7" ht="30" hidden="1" customHeight="1" outlineLevel="1" x14ac:dyDescent="0.2">
      <c r="A528" s="8"/>
      <c r="B528" s="300"/>
      <c r="C528" s="301"/>
      <c r="D528" s="301"/>
      <c r="E528" s="302"/>
      <c r="F528" s="9"/>
      <c r="G528" s="17"/>
    </row>
    <row r="529" spans="1:7" ht="66" hidden="1" customHeight="1" outlineLevel="1" x14ac:dyDescent="0.2">
      <c r="A529" s="312" t="s">
        <v>839</v>
      </c>
      <c r="B529" s="313"/>
      <c r="C529" s="313"/>
      <c r="D529" s="313"/>
      <c r="E529" s="313"/>
      <c r="F529" s="369"/>
      <c r="G529" s="17"/>
    </row>
    <row r="530" spans="1:7" ht="30" customHeight="1" x14ac:dyDescent="0.2">
      <c r="A530" s="183"/>
      <c r="B530" s="300"/>
      <c r="C530" s="301"/>
      <c r="D530" s="301"/>
      <c r="E530" s="302"/>
      <c r="F530" s="52"/>
      <c r="G530" s="201"/>
    </row>
    <row r="531" spans="1:7" ht="30" customHeight="1" x14ac:dyDescent="0.15">
      <c r="A531" s="359" t="s">
        <v>602</v>
      </c>
      <c r="B531" s="395"/>
      <c r="C531" s="177" t="s">
        <v>442</v>
      </c>
      <c r="D531" s="177" t="s">
        <v>52</v>
      </c>
      <c r="E531" s="361" t="s">
        <v>88</v>
      </c>
      <c r="F531" s="362"/>
      <c r="G531" s="179" t="s">
        <v>25</v>
      </c>
    </row>
    <row r="532" spans="1:7" ht="96.75" customHeight="1" collapsed="1" x14ac:dyDescent="0.15">
      <c r="A532" s="372" t="s">
        <v>454</v>
      </c>
      <c r="B532" s="373"/>
      <c r="C532" s="373"/>
      <c r="D532" s="373"/>
      <c r="E532" s="374"/>
      <c r="F532" s="374"/>
      <c r="G532" s="375"/>
    </row>
    <row r="533" spans="1:7" s="7" customFormat="1" ht="30" hidden="1" customHeight="1" outlineLevel="1" x14ac:dyDescent="0.2">
      <c r="A533" s="27"/>
      <c r="B533" s="356" t="s">
        <v>568</v>
      </c>
      <c r="C533" s="357"/>
      <c r="D533" s="357"/>
      <c r="E533" s="358"/>
      <c r="F533" s="61" t="s">
        <v>89</v>
      </c>
      <c r="G533" s="32" t="s">
        <v>137</v>
      </c>
    </row>
    <row r="534" spans="1:7" ht="30" hidden="1" customHeight="1" outlineLevel="1" x14ac:dyDescent="0.2">
      <c r="A534" s="8" t="s">
        <v>213</v>
      </c>
      <c r="B534" s="300"/>
      <c r="C534" s="301"/>
      <c r="D534" s="301"/>
      <c r="E534" s="302"/>
      <c r="F534" s="12"/>
      <c r="G534" s="10">
        <v>0</v>
      </c>
    </row>
    <row r="535" spans="1:7" s="205" customFormat="1" ht="30" hidden="1" customHeight="1" outlineLevel="1" x14ac:dyDescent="0.2">
      <c r="A535" s="37" t="s">
        <v>214</v>
      </c>
      <c r="B535" s="300"/>
      <c r="C535" s="301"/>
      <c r="D535" s="301"/>
      <c r="E535" s="302"/>
      <c r="F535" s="204"/>
      <c r="G535" s="10">
        <v>0</v>
      </c>
    </row>
    <row r="536" spans="1:7" ht="30" hidden="1" customHeight="1" outlineLevel="1" x14ac:dyDescent="0.2">
      <c r="A536" s="8" t="s">
        <v>215</v>
      </c>
      <c r="B536" s="300"/>
      <c r="C536" s="301"/>
      <c r="D536" s="301"/>
      <c r="E536" s="302"/>
      <c r="F536" s="12" t="s">
        <v>25</v>
      </c>
      <c r="G536" s="10"/>
    </row>
    <row r="537" spans="1:7" ht="30" hidden="1" customHeight="1" outlineLevel="1" x14ac:dyDescent="0.2">
      <c r="A537" s="8" t="s">
        <v>216</v>
      </c>
      <c r="B537" s="300"/>
      <c r="C537" s="301"/>
      <c r="D537" s="301"/>
      <c r="E537" s="302"/>
      <c r="F537" s="12" t="s">
        <v>25</v>
      </c>
      <c r="G537" s="10"/>
    </row>
    <row r="538" spans="1:7" ht="30" hidden="1" customHeight="1" outlineLevel="1" x14ac:dyDescent="0.2">
      <c r="A538" s="8" t="s">
        <v>217</v>
      </c>
      <c r="B538" s="300"/>
      <c r="C538" s="301"/>
      <c r="D538" s="301"/>
      <c r="E538" s="302"/>
      <c r="F538" s="12"/>
      <c r="G538" s="10"/>
    </row>
    <row r="539" spans="1:7" ht="30" hidden="1" customHeight="1" outlineLevel="1" x14ac:dyDescent="0.2">
      <c r="A539" s="8" t="s">
        <v>218</v>
      </c>
      <c r="B539" s="300"/>
      <c r="C539" s="301"/>
      <c r="D539" s="301"/>
      <c r="E539" s="302"/>
      <c r="F539" s="12" t="s">
        <v>25</v>
      </c>
      <c r="G539" s="10"/>
    </row>
    <row r="540" spans="1:7" ht="30" hidden="1" customHeight="1" outlineLevel="1" x14ac:dyDescent="0.2">
      <c r="A540" s="8" t="s">
        <v>219</v>
      </c>
      <c r="B540" s="300"/>
      <c r="C540" s="301"/>
      <c r="D540" s="301"/>
      <c r="E540" s="302"/>
      <c r="F540" s="12" t="s">
        <v>25</v>
      </c>
      <c r="G540" s="10">
        <v>0</v>
      </c>
    </row>
    <row r="541" spans="1:7" ht="30" hidden="1" customHeight="1" outlineLevel="1" x14ac:dyDescent="0.2">
      <c r="A541" s="8" t="s">
        <v>93</v>
      </c>
      <c r="B541" s="300"/>
      <c r="C541" s="301"/>
      <c r="D541" s="301"/>
      <c r="E541" s="302"/>
      <c r="F541" s="12"/>
      <c r="G541" s="10">
        <v>0</v>
      </c>
    </row>
    <row r="542" spans="1:7" ht="30" hidden="1" customHeight="1" outlineLevel="1" x14ac:dyDescent="0.2">
      <c r="A542" s="24"/>
      <c r="B542" s="300"/>
      <c r="C542" s="301"/>
      <c r="D542" s="301"/>
      <c r="E542" s="302"/>
      <c r="F542" s="16"/>
      <c r="G542" s="43"/>
    </row>
    <row r="543" spans="1:7" ht="30" hidden="1" customHeight="1" outlineLevel="1" x14ac:dyDescent="0.2">
      <c r="A543" s="21" t="s">
        <v>164</v>
      </c>
      <c r="B543" s="300"/>
      <c r="C543" s="301"/>
      <c r="D543" s="301"/>
      <c r="E543" s="302"/>
      <c r="F543" s="16"/>
      <c r="G543" s="43"/>
    </row>
    <row r="544" spans="1:7" ht="30" hidden="1" customHeight="1" outlineLevel="1" x14ac:dyDescent="0.2">
      <c r="A544" s="8" t="s">
        <v>108</v>
      </c>
      <c r="B544" s="300"/>
      <c r="C544" s="301"/>
      <c r="D544" s="301"/>
      <c r="E544" s="302"/>
      <c r="F544" s="12" t="s">
        <v>25</v>
      </c>
      <c r="G544" s="10">
        <v>0</v>
      </c>
    </row>
    <row r="545" spans="1:7" ht="30" hidden="1" customHeight="1" outlineLevel="1" x14ac:dyDescent="0.2">
      <c r="A545" s="8" t="s">
        <v>110</v>
      </c>
      <c r="B545" s="300"/>
      <c r="C545" s="301"/>
      <c r="D545" s="301"/>
      <c r="E545" s="302"/>
      <c r="F545" s="12" t="s">
        <v>25</v>
      </c>
      <c r="G545" s="10">
        <v>0</v>
      </c>
    </row>
    <row r="546" spans="1:7" ht="30" hidden="1" customHeight="1" outlineLevel="1" x14ac:dyDescent="0.2">
      <c r="A546" s="8" t="s">
        <v>220</v>
      </c>
      <c r="B546" s="300"/>
      <c r="C546" s="301"/>
      <c r="D546" s="301"/>
      <c r="E546" s="302"/>
      <c r="F546" s="12" t="s">
        <v>25</v>
      </c>
      <c r="G546" s="10">
        <v>0</v>
      </c>
    </row>
    <row r="547" spans="1:7" ht="30" hidden="1" customHeight="1" outlineLevel="1" x14ac:dyDescent="0.2">
      <c r="A547" s="24"/>
      <c r="B547" s="300"/>
      <c r="C547" s="301"/>
      <c r="D547" s="301"/>
      <c r="E547" s="302"/>
      <c r="F547" s="16"/>
      <c r="G547" s="43"/>
    </row>
    <row r="548" spans="1:7" ht="30" hidden="1" customHeight="1" outlineLevel="1" x14ac:dyDescent="0.2">
      <c r="A548" s="24"/>
      <c r="B548" s="300"/>
      <c r="C548" s="301"/>
      <c r="D548" s="301"/>
      <c r="E548" s="302"/>
      <c r="F548" s="16"/>
      <c r="G548" s="43"/>
    </row>
    <row r="549" spans="1:7" ht="30" hidden="1" customHeight="1" outlineLevel="1" x14ac:dyDescent="0.2">
      <c r="A549" s="28" t="s">
        <v>221</v>
      </c>
      <c r="B549" s="377" t="s">
        <v>42</v>
      </c>
      <c r="C549" s="377"/>
      <c r="D549" s="377"/>
      <c r="E549" s="377"/>
      <c r="F549" s="377"/>
      <c r="G549" s="206"/>
    </row>
    <row r="550" spans="1:7" ht="30" hidden="1" customHeight="1" outlineLevel="1" x14ac:dyDescent="0.2">
      <c r="A550" s="28" t="s">
        <v>222</v>
      </c>
      <c r="B550" s="377" t="s">
        <v>42</v>
      </c>
      <c r="C550" s="377"/>
      <c r="D550" s="377"/>
      <c r="E550" s="377"/>
      <c r="F550" s="377"/>
      <c r="G550" s="206"/>
    </row>
    <row r="551" spans="1:7" ht="30" hidden="1" customHeight="1" outlineLevel="1" x14ac:dyDescent="0.2">
      <c r="A551" s="28" t="s">
        <v>223</v>
      </c>
      <c r="B551" s="377" t="s">
        <v>42</v>
      </c>
      <c r="C551" s="377"/>
      <c r="D551" s="377"/>
      <c r="E551" s="377"/>
      <c r="F551" s="377"/>
      <c r="G551" s="206"/>
    </row>
    <row r="552" spans="1:7" ht="30" hidden="1" customHeight="1" outlineLevel="1" x14ac:dyDescent="0.2">
      <c r="A552" s="28" t="s">
        <v>224</v>
      </c>
      <c r="B552" s="377"/>
      <c r="C552" s="377"/>
      <c r="D552" s="377"/>
      <c r="E552" s="377"/>
      <c r="F552" s="377"/>
      <c r="G552" s="206"/>
    </row>
    <row r="553" spans="1:7" ht="30" hidden="1" customHeight="1" outlineLevel="1" x14ac:dyDescent="0.2">
      <c r="A553" s="24"/>
      <c r="B553" s="416"/>
      <c r="C553" s="416"/>
      <c r="D553" s="416"/>
      <c r="E553" s="416"/>
      <c r="F553" s="207"/>
      <c r="G553" s="206"/>
    </row>
    <row r="554" spans="1:7" ht="30" hidden="1" customHeight="1" outlineLevel="1" x14ac:dyDescent="0.2">
      <c r="A554" s="417" t="s">
        <v>135</v>
      </c>
      <c r="B554" s="296"/>
      <c r="C554" s="296"/>
      <c r="D554" s="296"/>
      <c r="E554" s="296"/>
      <c r="F554" s="297"/>
      <c r="G554" s="206"/>
    </row>
    <row r="555" spans="1:7" ht="30" hidden="1" customHeight="1" outlineLevel="1" x14ac:dyDescent="0.2">
      <c r="A555" s="392" t="s">
        <v>225</v>
      </c>
      <c r="B555" s="298"/>
      <c r="C555" s="298"/>
      <c r="D555" s="298"/>
      <c r="E555" s="298"/>
      <c r="F555" s="299"/>
      <c r="G555" s="206"/>
    </row>
    <row r="556" spans="1:7" ht="30" hidden="1" customHeight="1" outlineLevel="1" x14ac:dyDescent="0.2">
      <c r="A556" s="392" t="s">
        <v>226</v>
      </c>
      <c r="B556" s="298"/>
      <c r="C556" s="298"/>
      <c r="D556" s="298"/>
      <c r="E556" s="298"/>
      <c r="F556" s="299"/>
      <c r="G556" s="206"/>
    </row>
    <row r="557" spans="1:7" ht="30" hidden="1" customHeight="1" outlineLevel="1" x14ac:dyDescent="0.2">
      <c r="A557" s="319"/>
      <c r="B557" s="301"/>
      <c r="C557" s="301"/>
      <c r="D557" s="301"/>
      <c r="E557" s="301"/>
      <c r="F557" s="302"/>
      <c r="G557" s="17"/>
    </row>
    <row r="558" spans="1:7" ht="66" hidden="1" customHeight="1" outlineLevel="1" x14ac:dyDescent="0.2">
      <c r="A558" s="312" t="s">
        <v>839</v>
      </c>
      <c r="B558" s="313"/>
      <c r="C558" s="313"/>
      <c r="D558" s="313"/>
      <c r="E558" s="313"/>
      <c r="F558" s="369"/>
      <c r="G558" s="17"/>
    </row>
    <row r="559" spans="1:7" ht="30" customHeight="1" x14ac:dyDescent="0.2">
      <c r="A559" s="183"/>
      <c r="B559" s="300"/>
      <c r="C559" s="301"/>
      <c r="D559" s="301"/>
      <c r="E559" s="302"/>
      <c r="F559" s="52"/>
      <c r="G559" s="201"/>
    </row>
    <row r="560" spans="1:7" ht="30" customHeight="1" x14ac:dyDescent="0.15">
      <c r="A560" s="359" t="s">
        <v>601</v>
      </c>
      <c r="B560" s="360"/>
      <c r="C560" s="177" t="s">
        <v>442</v>
      </c>
      <c r="D560" s="177" t="s">
        <v>52</v>
      </c>
      <c r="E560" s="361" t="s">
        <v>88</v>
      </c>
      <c r="F560" s="362"/>
      <c r="G560" s="179" t="s">
        <v>25</v>
      </c>
    </row>
    <row r="561" spans="1:7" ht="63.75" customHeight="1" collapsed="1" x14ac:dyDescent="0.15">
      <c r="A561" s="372" t="s">
        <v>909</v>
      </c>
      <c r="B561" s="373"/>
      <c r="C561" s="373"/>
      <c r="D561" s="373"/>
      <c r="E561" s="374"/>
      <c r="F561" s="374"/>
      <c r="G561" s="375"/>
    </row>
    <row r="562" spans="1:7" s="7" customFormat="1" ht="30" hidden="1" customHeight="1" outlineLevel="1" x14ac:dyDescent="0.2">
      <c r="A562" s="29" t="s">
        <v>858</v>
      </c>
      <c r="B562" s="356" t="s">
        <v>568</v>
      </c>
      <c r="C562" s="357"/>
      <c r="D562" s="357"/>
      <c r="E562" s="358"/>
      <c r="F562" s="61" t="s">
        <v>89</v>
      </c>
      <c r="G562" s="45" t="s">
        <v>137</v>
      </c>
    </row>
    <row r="563" spans="1:7" ht="30" hidden="1" customHeight="1" outlineLevel="1" x14ac:dyDescent="0.2">
      <c r="A563" s="14"/>
      <c r="B563" s="300"/>
      <c r="C563" s="301"/>
      <c r="D563" s="301"/>
      <c r="E563" s="302"/>
      <c r="F563" s="12"/>
      <c r="G563" s="10">
        <v>0</v>
      </c>
    </row>
    <row r="564" spans="1:7" ht="30" hidden="1" customHeight="1" outlineLevel="1" x14ac:dyDescent="0.2">
      <c r="A564" s="14"/>
      <c r="B564" s="300"/>
      <c r="C564" s="301"/>
      <c r="D564" s="301"/>
      <c r="E564" s="302"/>
      <c r="F564" s="12"/>
      <c r="G564" s="10">
        <v>0</v>
      </c>
    </row>
    <row r="565" spans="1:7" ht="30" hidden="1" customHeight="1" outlineLevel="1" x14ac:dyDescent="0.2">
      <c r="A565" s="14"/>
      <c r="B565" s="300"/>
      <c r="C565" s="301"/>
      <c r="D565" s="301"/>
      <c r="E565" s="302"/>
      <c r="F565" s="12"/>
      <c r="G565" s="10">
        <v>0</v>
      </c>
    </row>
    <row r="566" spans="1:7" ht="30" hidden="1" customHeight="1" outlineLevel="1" x14ac:dyDescent="0.2">
      <c r="A566" s="14"/>
      <c r="B566" s="300"/>
      <c r="C566" s="301"/>
      <c r="D566" s="301"/>
      <c r="E566" s="302"/>
      <c r="F566" s="12"/>
      <c r="G566" s="10">
        <v>0</v>
      </c>
    </row>
    <row r="567" spans="1:7" ht="30" hidden="1" customHeight="1" outlineLevel="1" x14ac:dyDescent="0.2">
      <c r="A567" s="14"/>
      <c r="B567" s="300"/>
      <c r="C567" s="301"/>
      <c r="D567" s="301"/>
      <c r="E567" s="302"/>
      <c r="F567" s="12"/>
      <c r="G567" s="10">
        <v>0</v>
      </c>
    </row>
    <row r="568" spans="1:7" ht="30" hidden="1" customHeight="1" outlineLevel="1" x14ac:dyDescent="0.2">
      <c r="A568" s="14"/>
      <c r="B568" s="300"/>
      <c r="C568" s="301"/>
      <c r="D568" s="301"/>
      <c r="E568" s="302"/>
      <c r="F568" s="12"/>
      <c r="G568" s="10">
        <v>0</v>
      </c>
    </row>
    <row r="569" spans="1:7" ht="30" hidden="1" customHeight="1" outlineLevel="1" x14ac:dyDescent="0.2">
      <c r="A569" s="14"/>
      <c r="B569" s="300"/>
      <c r="C569" s="301"/>
      <c r="D569" s="301"/>
      <c r="E569" s="302"/>
      <c r="F569" s="12"/>
      <c r="G569" s="10">
        <v>0</v>
      </c>
    </row>
    <row r="570" spans="1:7" ht="30" hidden="1" customHeight="1" outlineLevel="1" x14ac:dyDescent="0.2">
      <c r="A570" s="14"/>
      <c r="B570" s="300"/>
      <c r="C570" s="301"/>
      <c r="D570" s="301"/>
      <c r="E570" s="302"/>
      <c r="F570" s="12"/>
      <c r="G570" s="10">
        <v>0</v>
      </c>
    </row>
    <row r="571" spans="1:7" ht="30" hidden="1" customHeight="1" outlineLevel="1" x14ac:dyDescent="0.2">
      <c r="A571" s="14"/>
      <c r="B571" s="300"/>
      <c r="C571" s="301"/>
      <c r="D571" s="301"/>
      <c r="E571" s="302"/>
      <c r="F571" s="12"/>
      <c r="G571" s="10">
        <v>0</v>
      </c>
    </row>
    <row r="572" spans="1:7" ht="30" hidden="1" customHeight="1" outlineLevel="1" x14ac:dyDescent="0.2">
      <c r="A572" s="14"/>
      <c r="B572" s="300"/>
      <c r="C572" s="301"/>
      <c r="D572" s="301"/>
      <c r="E572" s="302"/>
      <c r="F572" s="12"/>
      <c r="G572" s="10">
        <v>0</v>
      </c>
    </row>
    <row r="573" spans="1:7" ht="30" hidden="1" customHeight="1" outlineLevel="1" x14ac:dyDescent="0.2">
      <c r="A573" s="8"/>
      <c r="B573" s="300"/>
      <c r="C573" s="301"/>
      <c r="D573" s="301"/>
      <c r="E573" s="302"/>
      <c r="F573" s="12"/>
      <c r="G573" s="10">
        <v>0</v>
      </c>
    </row>
    <row r="574" spans="1:7" ht="30" hidden="1" customHeight="1" outlineLevel="1" thickBot="1" x14ac:dyDescent="0.25">
      <c r="A574" s="8"/>
      <c r="B574" s="300"/>
      <c r="C574" s="301"/>
      <c r="D574" s="301"/>
      <c r="E574" s="302"/>
      <c r="F574" s="16"/>
      <c r="G574" s="208">
        <f>SUBTOTAL(9,G563:G573)</f>
        <v>0</v>
      </c>
    </row>
    <row r="575" spans="1:7" ht="30" hidden="1" customHeight="1" outlineLevel="1" thickTop="1" x14ac:dyDescent="0.2">
      <c r="A575" s="21" t="s">
        <v>164</v>
      </c>
      <c r="B575" s="300"/>
      <c r="C575" s="301"/>
      <c r="D575" s="301"/>
      <c r="E575" s="302"/>
      <c r="F575" s="61" t="s">
        <v>89</v>
      </c>
      <c r="G575" s="43"/>
    </row>
    <row r="576" spans="1:7" ht="30" hidden="1" customHeight="1" outlineLevel="1" x14ac:dyDescent="0.2">
      <c r="A576" s="8" t="s">
        <v>93</v>
      </c>
      <c r="B576" s="300"/>
      <c r="C576" s="301"/>
      <c r="D576" s="301"/>
      <c r="E576" s="302"/>
      <c r="F576" s="12" t="s">
        <v>52</v>
      </c>
      <c r="G576" s="10">
        <v>0</v>
      </c>
    </row>
    <row r="577" spans="1:7" ht="30" hidden="1" customHeight="1" outlineLevel="1" x14ac:dyDescent="0.2">
      <c r="A577" s="8" t="s">
        <v>227</v>
      </c>
      <c r="B577" s="300"/>
      <c r="C577" s="301"/>
      <c r="D577" s="301"/>
      <c r="E577" s="302"/>
      <c r="F577" s="12" t="s">
        <v>25</v>
      </c>
      <c r="G577" s="10">
        <v>0</v>
      </c>
    </row>
    <row r="578" spans="1:7" ht="30" hidden="1" customHeight="1" outlineLevel="1" x14ac:dyDescent="0.2">
      <c r="A578" s="8" t="s">
        <v>228</v>
      </c>
      <c r="B578" s="300"/>
      <c r="C578" s="301"/>
      <c r="D578" s="301"/>
      <c r="E578" s="302"/>
      <c r="F578" s="12" t="s">
        <v>52</v>
      </c>
      <c r="G578" s="10">
        <f>G574</f>
        <v>0</v>
      </c>
    </row>
    <row r="579" spans="1:7" ht="30" hidden="1" customHeight="1" outlineLevel="1" x14ac:dyDescent="0.2">
      <c r="A579" s="8" t="s">
        <v>229</v>
      </c>
      <c r="B579" s="300"/>
      <c r="C579" s="301"/>
      <c r="D579" s="301"/>
      <c r="E579" s="302"/>
      <c r="F579" s="12" t="s">
        <v>25</v>
      </c>
      <c r="G579" s="10">
        <v>0</v>
      </c>
    </row>
    <row r="580" spans="1:7" ht="30" hidden="1" customHeight="1" outlineLevel="1" x14ac:dyDescent="0.2">
      <c r="A580" s="8" t="s">
        <v>925</v>
      </c>
      <c r="B580" s="300"/>
      <c r="C580" s="301"/>
      <c r="D580" s="301"/>
      <c r="E580" s="302"/>
      <c r="F580" s="12" t="s">
        <v>25</v>
      </c>
      <c r="G580" s="10"/>
    </row>
    <row r="581" spans="1:7" ht="30" hidden="1" customHeight="1" outlineLevel="1" x14ac:dyDescent="0.2">
      <c r="A581" s="8" t="s">
        <v>230</v>
      </c>
      <c r="B581" s="300"/>
      <c r="C581" s="301"/>
      <c r="D581" s="301"/>
      <c r="E581" s="302"/>
      <c r="F581" s="12" t="s">
        <v>25</v>
      </c>
      <c r="G581" s="10">
        <f>G574</f>
        <v>0</v>
      </c>
    </row>
    <row r="582" spans="1:7" ht="30" hidden="1" customHeight="1" outlineLevel="1" x14ac:dyDescent="0.2">
      <c r="A582" s="8" t="s">
        <v>231</v>
      </c>
      <c r="B582" s="300"/>
      <c r="C582" s="301"/>
      <c r="D582" s="301"/>
      <c r="E582" s="302"/>
      <c r="F582" s="12" t="s">
        <v>25</v>
      </c>
      <c r="G582" s="10">
        <v>0</v>
      </c>
    </row>
    <row r="583" spans="1:7" ht="30" hidden="1" customHeight="1" outlineLevel="1" x14ac:dyDescent="0.2">
      <c r="A583" s="8"/>
      <c r="B583" s="300"/>
      <c r="C583" s="301"/>
      <c r="D583" s="301"/>
      <c r="E583" s="302"/>
      <c r="F583" s="12"/>
      <c r="G583" s="10"/>
    </row>
    <row r="584" spans="1:7" ht="30" hidden="1" customHeight="1" outlineLevel="1" x14ac:dyDescent="0.2">
      <c r="A584" s="21" t="s">
        <v>440</v>
      </c>
      <c r="B584" s="300"/>
      <c r="C584" s="301"/>
      <c r="D584" s="301"/>
      <c r="E584" s="302"/>
      <c r="F584" s="12" t="s">
        <v>52</v>
      </c>
      <c r="G584" s="10"/>
    </row>
    <row r="585" spans="1:7" ht="30" hidden="1" customHeight="1" outlineLevel="1" x14ac:dyDescent="0.2">
      <c r="A585" s="8" t="s">
        <v>883</v>
      </c>
      <c r="B585" s="300"/>
      <c r="C585" s="301"/>
      <c r="D585" s="301"/>
      <c r="E585" s="302"/>
      <c r="F585" s="16"/>
      <c r="G585" s="43"/>
    </row>
    <row r="586" spans="1:7" ht="30" hidden="1" customHeight="1" outlineLevel="1" x14ac:dyDescent="0.2">
      <c r="A586" s="319"/>
      <c r="B586" s="301"/>
      <c r="C586" s="301"/>
      <c r="D586" s="301"/>
      <c r="E586" s="301"/>
      <c r="F586" s="302"/>
      <c r="G586" s="43"/>
    </row>
    <row r="587" spans="1:7" ht="66" hidden="1" customHeight="1" outlineLevel="1" x14ac:dyDescent="0.2">
      <c r="A587" s="312" t="s">
        <v>446</v>
      </c>
      <c r="B587" s="313"/>
      <c r="C587" s="313"/>
      <c r="D587" s="313"/>
      <c r="E587" s="313"/>
      <c r="F587" s="369"/>
      <c r="G587" s="17"/>
    </row>
    <row r="588" spans="1:7" ht="30" customHeight="1" x14ac:dyDescent="0.2">
      <c r="A588" s="183"/>
      <c r="B588" s="300"/>
      <c r="C588" s="301"/>
      <c r="D588" s="301"/>
      <c r="E588" s="302"/>
      <c r="F588" s="52"/>
      <c r="G588" s="201"/>
    </row>
    <row r="589" spans="1:7" ht="30" customHeight="1" x14ac:dyDescent="0.15">
      <c r="A589" s="359" t="s">
        <v>600</v>
      </c>
      <c r="B589" s="395"/>
      <c r="C589" s="177" t="s">
        <v>442</v>
      </c>
      <c r="D589" s="177" t="s">
        <v>52</v>
      </c>
      <c r="E589" s="361" t="s">
        <v>88</v>
      </c>
      <c r="F589" s="362"/>
      <c r="G589" s="179" t="s">
        <v>25</v>
      </c>
    </row>
    <row r="590" spans="1:7" ht="35.25" customHeight="1" collapsed="1" x14ac:dyDescent="0.15">
      <c r="A590" s="372" t="s">
        <v>232</v>
      </c>
      <c r="B590" s="373"/>
      <c r="C590" s="373"/>
      <c r="D590" s="373"/>
      <c r="E590" s="374"/>
      <c r="F590" s="374"/>
      <c r="G590" s="375"/>
    </row>
    <row r="591" spans="1:7" s="7" customFormat="1" ht="30" hidden="1" customHeight="1" outlineLevel="1" x14ac:dyDescent="0.2">
      <c r="A591" s="5">
        <f>A175</f>
        <v>0</v>
      </c>
      <c r="B591" s="356" t="s">
        <v>568</v>
      </c>
      <c r="C591" s="357"/>
      <c r="D591" s="357"/>
      <c r="E591" s="358"/>
      <c r="F591" s="61" t="s">
        <v>89</v>
      </c>
      <c r="G591" s="32" t="s">
        <v>137</v>
      </c>
    </row>
    <row r="592" spans="1:7" ht="30" hidden="1" customHeight="1" outlineLevel="1" x14ac:dyDescent="0.2">
      <c r="A592" s="14" t="s">
        <v>233</v>
      </c>
      <c r="B592" s="300"/>
      <c r="C592" s="301"/>
      <c r="D592" s="301"/>
      <c r="E592" s="302"/>
      <c r="F592" s="12" t="s">
        <v>25</v>
      </c>
      <c r="G592" s="10">
        <v>0</v>
      </c>
    </row>
    <row r="593" spans="1:7" ht="30" hidden="1" customHeight="1" outlineLevel="1" x14ac:dyDescent="0.2">
      <c r="A593" s="8" t="s">
        <v>234</v>
      </c>
      <c r="B593" s="300"/>
      <c r="C593" s="301"/>
      <c r="D593" s="301"/>
      <c r="E593" s="302"/>
      <c r="F593" s="12" t="s">
        <v>25</v>
      </c>
      <c r="G593" s="10">
        <v>0</v>
      </c>
    </row>
    <row r="594" spans="1:7" ht="30" hidden="1" customHeight="1" outlineLevel="1" x14ac:dyDescent="0.2">
      <c r="A594" s="8" t="s">
        <v>93</v>
      </c>
      <c r="B594" s="300"/>
      <c r="C594" s="301"/>
      <c r="D594" s="301"/>
      <c r="E594" s="302"/>
      <c r="F594" s="12" t="s">
        <v>25</v>
      </c>
      <c r="G594" s="10">
        <v>0</v>
      </c>
    </row>
    <row r="595" spans="1:7" ht="30" hidden="1" customHeight="1" outlineLevel="1" x14ac:dyDescent="0.2">
      <c r="A595" s="8"/>
      <c r="B595" s="300"/>
      <c r="C595" s="301"/>
      <c r="D595" s="301"/>
      <c r="E595" s="302"/>
      <c r="F595" s="12"/>
      <c r="G595" s="10"/>
    </row>
    <row r="596" spans="1:7" ht="30" hidden="1" customHeight="1" outlineLevel="1" x14ac:dyDescent="0.2">
      <c r="A596" s="8"/>
      <c r="B596" s="300"/>
      <c r="C596" s="301"/>
      <c r="D596" s="301"/>
      <c r="E596" s="302"/>
      <c r="F596" s="12"/>
      <c r="G596" s="10"/>
    </row>
    <row r="597" spans="1:7" s="7" customFormat="1" ht="30" hidden="1" customHeight="1" outlineLevel="1" x14ac:dyDescent="0.2">
      <c r="A597" s="5" t="str">
        <f>A185</f>
        <v>n/a</v>
      </c>
      <c r="B597" s="300"/>
      <c r="C597" s="301"/>
      <c r="D597" s="301"/>
      <c r="E597" s="302"/>
      <c r="F597" s="30"/>
      <c r="G597" s="32" t="s">
        <v>137</v>
      </c>
    </row>
    <row r="598" spans="1:7" ht="30" hidden="1" customHeight="1" outlineLevel="1" x14ac:dyDescent="0.2">
      <c r="A598" s="14" t="s">
        <v>233</v>
      </c>
      <c r="B598" s="300"/>
      <c r="C598" s="301"/>
      <c r="D598" s="301"/>
      <c r="E598" s="302"/>
      <c r="F598" s="12" t="s">
        <v>25</v>
      </c>
      <c r="G598" s="10">
        <v>0</v>
      </c>
    </row>
    <row r="599" spans="1:7" ht="30" hidden="1" customHeight="1" outlineLevel="1" x14ac:dyDescent="0.2">
      <c r="A599" s="8" t="s">
        <v>234</v>
      </c>
      <c r="B599" s="300"/>
      <c r="C599" s="301"/>
      <c r="D599" s="301"/>
      <c r="E599" s="302"/>
      <c r="F599" s="12" t="s">
        <v>25</v>
      </c>
      <c r="G599" s="10">
        <v>0</v>
      </c>
    </row>
    <row r="600" spans="1:7" ht="30" hidden="1" customHeight="1" outlineLevel="1" x14ac:dyDescent="0.2">
      <c r="A600" s="8" t="s">
        <v>93</v>
      </c>
      <c r="B600" s="300"/>
      <c r="C600" s="301"/>
      <c r="D600" s="301"/>
      <c r="E600" s="302"/>
      <c r="F600" s="12" t="s">
        <v>25</v>
      </c>
      <c r="G600" s="10">
        <v>0</v>
      </c>
    </row>
    <row r="601" spans="1:7" ht="30" hidden="1" customHeight="1" outlineLevel="1" x14ac:dyDescent="0.2">
      <c r="A601" s="8"/>
      <c r="B601" s="300"/>
      <c r="C601" s="301"/>
      <c r="D601" s="301"/>
      <c r="E601" s="302"/>
      <c r="F601" s="12"/>
      <c r="G601" s="10"/>
    </row>
    <row r="602" spans="1:7" ht="30" hidden="1" customHeight="1" outlineLevel="1" x14ac:dyDescent="0.2">
      <c r="A602" s="8"/>
      <c r="B602" s="300"/>
      <c r="C602" s="301"/>
      <c r="D602" s="301"/>
      <c r="E602" s="302"/>
      <c r="F602" s="12"/>
      <c r="G602" s="10"/>
    </row>
    <row r="603" spans="1:7" s="7" customFormat="1" ht="30" hidden="1" customHeight="1" outlineLevel="1" x14ac:dyDescent="0.2">
      <c r="A603" s="5" t="str">
        <f>B35</f>
        <v>n/a</v>
      </c>
      <c r="B603" s="300"/>
      <c r="C603" s="301"/>
      <c r="D603" s="301"/>
      <c r="E603" s="302"/>
      <c r="F603" s="30"/>
      <c r="G603" s="32" t="s">
        <v>137</v>
      </c>
    </row>
    <row r="604" spans="1:7" ht="30" hidden="1" customHeight="1" outlineLevel="1" x14ac:dyDescent="0.2">
      <c r="A604" s="14" t="s">
        <v>233</v>
      </c>
      <c r="B604" s="300"/>
      <c r="C604" s="301"/>
      <c r="D604" s="301"/>
      <c r="E604" s="302"/>
      <c r="F604" s="12" t="s">
        <v>25</v>
      </c>
      <c r="G604" s="10">
        <v>0</v>
      </c>
    </row>
    <row r="605" spans="1:7" ht="30" hidden="1" customHeight="1" outlineLevel="1" x14ac:dyDescent="0.2">
      <c r="A605" s="8" t="s">
        <v>234</v>
      </c>
      <c r="B605" s="300"/>
      <c r="C605" s="301"/>
      <c r="D605" s="301"/>
      <c r="E605" s="302"/>
      <c r="F605" s="12" t="s">
        <v>25</v>
      </c>
      <c r="G605" s="10">
        <v>0</v>
      </c>
    </row>
    <row r="606" spans="1:7" ht="30" hidden="1" customHeight="1" outlineLevel="1" x14ac:dyDescent="0.2">
      <c r="A606" s="8" t="s">
        <v>93</v>
      </c>
      <c r="B606" s="300"/>
      <c r="C606" s="301"/>
      <c r="D606" s="301"/>
      <c r="E606" s="302"/>
      <c r="F606" s="12" t="s">
        <v>25</v>
      </c>
      <c r="G606" s="10">
        <v>0</v>
      </c>
    </row>
    <row r="607" spans="1:7" ht="30" hidden="1" customHeight="1" outlineLevel="1" x14ac:dyDescent="0.2">
      <c r="A607" s="8"/>
      <c r="B607" s="300"/>
      <c r="C607" s="301"/>
      <c r="D607" s="301"/>
      <c r="E607" s="302"/>
      <c r="F607" s="12"/>
      <c r="G607" s="10"/>
    </row>
    <row r="608" spans="1:7" ht="30" hidden="1" customHeight="1" outlineLevel="1" x14ac:dyDescent="0.2">
      <c r="A608" s="21" t="s">
        <v>164</v>
      </c>
      <c r="B608" s="300"/>
      <c r="C608" s="301"/>
      <c r="D608" s="301"/>
      <c r="E608" s="302"/>
      <c r="F608" s="12"/>
      <c r="G608" s="10"/>
    </row>
    <row r="609" spans="1:7" ht="30" hidden="1" customHeight="1" outlineLevel="1" x14ac:dyDescent="0.2">
      <c r="A609" s="8" t="s">
        <v>235</v>
      </c>
      <c r="B609" s="300"/>
      <c r="C609" s="301"/>
      <c r="D609" s="301"/>
      <c r="E609" s="302"/>
      <c r="F609" s="12" t="s">
        <v>25</v>
      </c>
      <c r="G609" s="10">
        <v>0</v>
      </c>
    </row>
    <row r="610" spans="1:7" ht="30" hidden="1" customHeight="1" outlineLevel="1" x14ac:dyDescent="0.2">
      <c r="A610" s="8" t="s">
        <v>236</v>
      </c>
      <c r="B610" s="300"/>
      <c r="C610" s="301"/>
      <c r="D610" s="301"/>
      <c r="E610" s="302"/>
      <c r="F610" s="12" t="s">
        <v>52</v>
      </c>
      <c r="G610" s="10">
        <v>0</v>
      </c>
    </row>
    <row r="611" spans="1:7" ht="30" hidden="1" customHeight="1" outlineLevel="1" x14ac:dyDescent="0.2">
      <c r="A611" s="8" t="s">
        <v>237</v>
      </c>
      <c r="B611" s="300"/>
      <c r="C611" s="301"/>
      <c r="D611" s="301"/>
      <c r="E611" s="302"/>
      <c r="F611" s="12" t="s">
        <v>25</v>
      </c>
      <c r="G611" s="10">
        <v>0</v>
      </c>
    </row>
    <row r="612" spans="1:7" ht="30" hidden="1" customHeight="1" outlineLevel="1" x14ac:dyDescent="0.2">
      <c r="A612" s="8" t="s">
        <v>238</v>
      </c>
      <c r="B612" s="300"/>
      <c r="C612" s="301"/>
      <c r="D612" s="301"/>
      <c r="E612" s="302"/>
      <c r="F612" s="12" t="s">
        <v>52</v>
      </c>
      <c r="G612" s="10">
        <v>0</v>
      </c>
    </row>
    <row r="613" spans="1:7" ht="30" hidden="1" customHeight="1" outlineLevel="1" x14ac:dyDescent="0.2">
      <c r="A613" s="8"/>
      <c r="B613" s="300"/>
      <c r="C613" s="301"/>
      <c r="D613" s="301"/>
      <c r="E613" s="302"/>
      <c r="F613" s="16"/>
      <c r="G613" s="43"/>
    </row>
    <row r="614" spans="1:7" ht="30" hidden="1" customHeight="1" outlineLevel="1" x14ac:dyDescent="0.2">
      <c r="A614" s="8"/>
      <c r="B614" s="300"/>
      <c r="C614" s="301"/>
      <c r="D614" s="301"/>
      <c r="E614" s="302"/>
      <c r="F614" s="16"/>
      <c r="G614" s="43"/>
    </row>
    <row r="615" spans="1:7" ht="30" hidden="1" customHeight="1" outlineLevel="1" thickBot="1" x14ac:dyDescent="0.25">
      <c r="A615" s="21" t="s">
        <v>114</v>
      </c>
      <c r="B615" s="300"/>
      <c r="C615" s="301"/>
      <c r="D615" s="301"/>
      <c r="E615" s="302"/>
      <c r="F615" s="16"/>
      <c r="G615" s="42">
        <f>SUM(G592,G593,G598,G599,G604,G605)</f>
        <v>0</v>
      </c>
    </row>
    <row r="616" spans="1:7" ht="30" hidden="1" customHeight="1" outlineLevel="1" thickTop="1" x14ac:dyDescent="0.2">
      <c r="A616" s="8"/>
      <c r="B616" s="300"/>
      <c r="C616" s="301"/>
      <c r="D616" s="301"/>
      <c r="E616" s="302"/>
      <c r="F616" s="16"/>
      <c r="G616" s="43"/>
    </row>
    <row r="617" spans="1:7" ht="30" hidden="1" customHeight="1" outlineLevel="1" x14ac:dyDescent="0.2">
      <c r="A617" s="8" t="s">
        <v>116</v>
      </c>
      <c r="B617" s="300"/>
      <c r="C617" s="301"/>
      <c r="D617" s="301"/>
      <c r="E617" s="302"/>
      <c r="F617" s="16"/>
      <c r="G617" s="43"/>
    </row>
    <row r="618" spans="1:7" ht="30" hidden="1" customHeight="1" outlineLevel="1" x14ac:dyDescent="0.2">
      <c r="A618" s="8"/>
      <c r="B618" s="300"/>
      <c r="C618" s="301"/>
      <c r="D618" s="301"/>
      <c r="E618" s="302"/>
      <c r="F618" s="16"/>
      <c r="G618" s="43"/>
    </row>
    <row r="619" spans="1:7" ht="66" hidden="1" customHeight="1" outlineLevel="1" x14ac:dyDescent="0.2">
      <c r="A619" s="414" t="s">
        <v>839</v>
      </c>
      <c r="B619" s="333"/>
      <c r="C619" s="333"/>
      <c r="D619" s="333"/>
      <c r="E619" s="333"/>
      <c r="F619" s="415"/>
      <c r="G619" s="17"/>
    </row>
    <row r="620" spans="1:7" ht="30" customHeight="1" x14ac:dyDescent="0.2">
      <c r="A620" s="183"/>
      <c r="B620" s="300"/>
      <c r="C620" s="301"/>
      <c r="D620" s="301"/>
      <c r="E620" s="302"/>
      <c r="F620" s="52"/>
      <c r="G620" s="201"/>
    </row>
    <row r="621" spans="1:7" ht="30" customHeight="1" x14ac:dyDescent="0.15">
      <c r="A621" s="359" t="s">
        <v>615</v>
      </c>
      <c r="B621" s="395"/>
      <c r="C621" s="177" t="s">
        <v>442</v>
      </c>
      <c r="D621" s="177" t="s">
        <v>52</v>
      </c>
      <c r="E621" s="361" t="s">
        <v>88</v>
      </c>
      <c r="F621" s="362"/>
      <c r="G621" s="179" t="s">
        <v>25</v>
      </c>
    </row>
    <row r="622" spans="1:7" ht="117" customHeight="1" collapsed="1" x14ac:dyDescent="0.15">
      <c r="A622" s="372" t="s">
        <v>910</v>
      </c>
      <c r="B622" s="373"/>
      <c r="C622" s="373"/>
      <c r="D622" s="373"/>
      <c r="E622" s="374"/>
      <c r="F622" s="374"/>
      <c r="G622" s="375"/>
    </row>
    <row r="623" spans="1:7" ht="30" hidden="1" customHeight="1" outlineLevel="1" x14ac:dyDescent="0.2">
      <c r="A623" s="21" t="s">
        <v>88</v>
      </c>
      <c r="B623" s="411" t="s">
        <v>568</v>
      </c>
      <c r="C623" s="412"/>
      <c r="D623" s="412"/>
      <c r="E623" s="413"/>
      <c r="F623" s="209" t="s">
        <v>89</v>
      </c>
      <c r="G623" s="210" t="s">
        <v>514</v>
      </c>
    </row>
    <row r="624" spans="1:7" ht="30" hidden="1" customHeight="1" outlineLevel="1" x14ac:dyDescent="0.2">
      <c r="A624" s="196" t="s">
        <v>241</v>
      </c>
      <c r="B624" s="300"/>
      <c r="C624" s="301"/>
      <c r="D624" s="301"/>
      <c r="E624" s="302"/>
      <c r="F624" s="12" t="s">
        <v>25</v>
      </c>
      <c r="G624" s="43"/>
    </row>
    <row r="625" spans="1:7" ht="30" hidden="1" customHeight="1" outlineLevel="1" x14ac:dyDescent="0.2">
      <c r="A625" s="8" t="s">
        <v>833</v>
      </c>
      <c r="B625" s="300"/>
      <c r="C625" s="301"/>
      <c r="D625" s="301"/>
      <c r="E625" s="302"/>
      <c r="F625" s="12"/>
      <c r="G625" s="43"/>
    </row>
    <row r="626" spans="1:7" ht="30" hidden="1" customHeight="1" outlineLevel="1" x14ac:dyDescent="0.2">
      <c r="A626" s="8"/>
      <c r="B626" s="300"/>
      <c r="C626" s="301"/>
      <c r="D626" s="301"/>
      <c r="E626" s="302"/>
      <c r="F626" s="12"/>
      <c r="G626" s="43"/>
    </row>
    <row r="627" spans="1:7" ht="30" hidden="1" customHeight="1" outlineLevel="1" x14ac:dyDescent="0.2">
      <c r="A627" s="8" t="s">
        <v>511</v>
      </c>
      <c r="B627" s="300"/>
      <c r="C627" s="301"/>
      <c r="D627" s="301"/>
      <c r="E627" s="302"/>
      <c r="F627" s="211" t="s">
        <v>25</v>
      </c>
      <c r="G627" s="212">
        <v>0</v>
      </c>
    </row>
    <row r="628" spans="1:7" ht="30" hidden="1" customHeight="1" outlineLevel="1" x14ac:dyDescent="0.2">
      <c r="A628" s="8" t="s">
        <v>512</v>
      </c>
      <c r="B628" s="300"/>
      <c r="C628" s="301"/>
      <c r="D628" s="301"/>
      <c r="E628" s="302"/>
      <c r="F628" s="211" t="s">
        <v>25</v>
      </c>
      <c r="G628" s="212">
        <v>0</v>
      </c>
    </row>
    <row r="629" spans="1:7" ht="30" hidden="1" customHeight="1" outlineLevel="1" x14ac:dyDescent="0.2">
      <c r="A629" s="8" t="s">
        <v>496</v>
      </c>
      <c r="B629" s="300"/>
      <c r="C629" s="301"/>
      <c r="D629" s="301"/>
      <c r="E629" s="302"/>
      <c r="F629" s="211" t="s">
        <v>25</v>
      </c>
      <c r="G629" s="212">
        <v>0</v>
      </c>
    </row>
    <row r="630" spans="1:7" ht="30" hidden="1" customHeight="1" outlineLevel="1" x14ac:dyDescent="0.2">
      <c r="A630" s="8" t="s">
        <v>497</v>
      </c>
      <c r="B630" s="300"/>
      <c r="C630" s="301"/>
      <c r="D630" s="301"/>
      <c r="E630" s="302"/>
      <c r="F630" s="211" t="s">
        <v>25</v>
      </c>
      <c r="G630" s="212">
        <v>0</v>
      </c>
    </row>
    <row r="631" spans="1:7" ht="30" hidden="1" customHeight="1" outlineLevel="1" x14ac:dyDescent="0.2">
      <c r="A631" s="8" t="s">
        <v>498</v>
      </c>
      <c r="B631" s="300"/>
      <c r="C631" s="301"/>
      <c r="D631" s="301"/>
      <c r="E631" s="302"/>
      <c r="F631" s="211" t="s">
        <v>25</v>
      </c>
      <c r="G631" s="212">
        <v>0</v>
      </c>
    </row>
    <row r="632" spans="1:7" ht="30" hidden="1" customHeight="1" outlineLevel="1" x14ac:dyDescent="0.2">
      <c r="A632" s="8" t="s">
        <v>431</v>
      </c>
      <c r="B632" s="300"/>
      <c r="C632" s="301"/>
      <c r="D632" s="301"/>
      <c r="E632" s="302"/>
      <c r="F632" s="211" t="s">
        <v>25</v>
      </c>
      <c r="G632" s="212">
        <v>0</v>
      </c>
    </row>
    <row r="633" spans="1:7" ht="30" hidden="1" customHeight="1" outlineLevel="1" x14ac:dyDescent="0.2">
      <c r="A633" s="8" t="s">
        <v>499</v>
      </c>
      <c r="B633" s="300"/>
      <c r="C633" s="301"/>
      <c r="D633" s="301"/>
      <c r="E633" s="302"/>
      <c r="F633" s="211" t="s">
        <v>25</v>
      </c>
      <c r="G633" s="212">
        <v>0</v>
      </c>
    </row>
    <row r="634" spans="1:7" ht="30" hidden="1" customHeight="1" outlineLevel="1" x14ac:dyDescent="0.2">
      <c r="A634" s="8" t="s">
        <v>421</v>
      </c>
      <c r="B634" s="300"/>
      <c r="C634" s="301"/>
      <c r="D634" s="301"/>
      <c r="E634" s="302"/>
      <c r="F634" s="211" t="s">
        <v>25</v>
      </c>
      <c r="G634" s="212">
        <v>0</v>
      </c>
    </row>
    <row r="635" spans="1:7" ht="30" hidden="1" customHeight="1" outlineLevel="1" x14ac:dyDescent="0.2">
      <c r="A635" s="119" t="s">
        <v>500</v>
      </c>
      <c r="B635" s="300"/>
      <c r="C635" s="301"/>
      <c r="D635" s="301"/>
      <c r="E635" s="302"/>
      <c r="F635" s="211" t="s">
        <v>25</v>
      </c>
      <c r="G635" s="212">
        <v>0</v>
      </c>
    </row>
    <row r="636" spans="1:7" ht="30" hidden="1" customHeight="1" outlineLevel="1" x14ac:dyDescent="0.2">
      <c r="A636" s="8" t="s">
        <v>513</v>
      </c>
      <c r="B636" s="300"/>
      <c r="C636" s="301"/>
      <c r="D636" s="301"/>
      <c r="E636" s="302"/>
      <c r="F636" s="211" t="s">
        <v>25</v>
      </c>
      <c r="G636" s="212">
        <v>0</v>
      </c>
    </row>
    <row r="637" spans="1:7" ht="30" hidden="1" customHeight="1" outlineLevel="1" x14ac:dyDescent="0.2">
      <c r="A637" s="8" t="s">
        <v>501</v>
      </c>
      <c r="B637" s="300"/>
      <c r="C637" s="301"/>
      <c r="D637" s="301"/>
      <c r="E637" s="302"/>
      <c r="F637" s="211" t="s">
        <v>25</v>
      </c>
      <c r="G637" s="212">
        <v>0</v>
      </c>
    </row>
    <row r="638" spans="1:7" ht="30" hidden="1" customHeight="1" outlineLevel="1" x14ac:dyDescent="0.2">
      <c r="A638" s="119" t="s">
        <v>815</v>
      </c>
      <c r="B638" s="300"/>
      <c r="C638" s="301"/>
      <c r="D638" s="301"/>
      <c r="E638" s="302"/>
      <c r="F638" s="211" t="s">
        <v>25</v>
      </c>
      <c r="G638" s="10">
        <v>0</v>
      </c>
    </row>
    <row r="639" spans="1:7" ht="30" hidden="1" customHeight="1" outlineLevel="1" x14ac:dyDescent="0.2">
      <c r="A639" s="119" t="s">
        <v>816</v>
      </c>
      <c r="B639" s="300"/>
      <c r="C639" s="301"/>
      <c r="D639" s="301"/>
      <c r="E639" s="302"/>
      <c r="F639" s="211" t="s">
        <v>25</v>
      </c>
      <c r="G639" s="10">
        <v>0</v>
      </c>
    </row>
    <row r="640" spans="1:7" ht="30" hidden="1" customHeight="1" outlineLevel="1" x14ac:dyDescent="0.2">
      <c r="A640" s="119" t="s">
        <v>817</v>
      </c>
      <c r="B640" s="300"/>
      <c r="C640" s="301"/>
      <c r="D640" s="301"/>
      <c r="E640" s="302"/>
      <c r="F640" s="211" t="s">
        <v>25</v>
      </c>
      <c r="G640" s="10">
        <v>0</v>
      </c>
    </row>
    <row r="641" spans="1:7" ht="30" hidden="1" customHeight="1" outlineLevel="1" x14ac:dyDescent="0.2">
      <c r="A641" s="319"/>
      <c r="B641" s="301"/>
      <c r="C641" s="301"/>
      <c r="D641" s="301"/>
      <c r="E641" s="301"/>
      <c r="F641" s="302"/>
      <c r="G641" s="213"/>
    </row>
    <row r="642" spans="1:7" ht="30" hidden="1" customHeight="1" outlineLevel="1" x14ac:dyDescent="0.2">
      <c r="A642" s="417" t="s">
        <v>116</v>
      </c>
      <c r="B642" s="296"/>
      <c r="C642" s="296"/>
      <c r="D642" s="296"/>
      <c r="E642" s="296"/>
      <c r="F642" s="297"/>
      <c r="G642" s="17"/>
    </row>
    <row r="643" spans="1:7" ht="30" hidden="1" customHeight="1" outlineLevel="1" x14ac:dyDescent="0.2">
      <c r="A643" s="392" t="s">
        <v>260</v>
      </c>
      <c r="B643" s="298"/>
      <c r="C643" s="298"/>
      <c r="D643" s="298"/>
      <c r="E643" s="298"/>
      <c r="F643" s="299"/>
      <c r="G643" s="17"/>
    </row>
    <row r="644" spans="1:7" ht="30" hidden="1" customHeight="1" outlineLevel="1" x14ac:dyDescent="0.2">
      <c r="A644" s="319"/>
      <c r="B644" s="301"/>
      <c r="C644" s="301"/>
      <c r="D644" s="301"/>
      <c r="E644" s="301"/>
      <c r="F644" s="302"/>
      <c r="G644" s="17"/>
    </row>
    <row r="645" spans="1:7" ht="51.75" hidden="1" customHeight="1" outlineLevel="1" x14ac:dyDescent="0.2">
      <c r="A645" s="312" t="s">
        <v>839</v>
      </c>
      <c r="B645" s="348"/>
      <c r="C645" s="348"/>
      <c r="D645" s="348"/>
      <c r="E645" s="348"/>
      <c r="F645" s="349"/>
      <c r="G645" s="17"/>
    </row>
    <row r="646" spans="1:7" ht="30" customHeight="1" x14ac:dyDescent="0.2">
      <c r="A646" s="8"/>
      <c r="B646" s="300"/>
      <c r="C646" s="301"/>
      <c r="D646" s="301"/>
      <c r="E646" s="302"/>
      <c r="F646" s="52"/>
      <c r="G646" s="214"/>
    </row>
    <row r="647" spans="1:7" ht="30" customHeight="1" x14ac:dyDescent="0.15">
      <c r="A647" s="359" t="s">
        <v>239</v>
      </c>
      <c r="B647" s="360"/>
      <c r="C647" s="177" t="s">
        <v>442</v>
      </c>
      <c r="D647" s="177" t="s">
        <v>52</v>
      </c>
      <c r="E647" s="361" t="s">
        <v>88</v>
      </c>
      <c r="F647" s="362"/>
      <c r="G647" s="179" t="s">
        <v>25</v>
      </c>
    </row>
    <row r="648" spans="1:7" ht="108" customHeight="1" collapsed="1" x14ac:dyDescent="0.15">
      <c r="A648" s="401" t="s">
        <v>911</v>
      </c>
      <c r="B648" s="402"/>
      <c r="C648" s="402"/>
      <c r="D648" s="402"/>
      <c r="E648" s="563"/>
      <c r="F648" s="563"/>
      <c r="G648" s="403"/>
    </row>
    <row r="649" spans="1:7" s="13" customFormat="1" ht="30" hidden="1" customHeight="1" outlineLevel="1" x14ac:dyDescent="0.2">
      <c r="A649" s="5">
        <f>B33</f>
        <v>0</v>
      </c>
      <c r="B649" s="408" t="s">
        <v>568</v>
      </c>
      <c r="C649" s="409"/>
      <c r="D649" s="409"/>
      <c r="E649" s="410"/>
      <c r="F649" s="61" t="s">
        <v>89</v>
      </c>
      <c r="G649" s="32" t="s">
        <v>240</v>
      </c>
    </row>
    <row r="650" spans="1:7" ht="30" hidden="1" customHeight="1" outlineLevel="1" x14ac:dyDescent="0.2">
      <c r="A650" s="196" t="s">
        <v>241</v>
      </c>
      <c r="B650" s="300"/>
      <c r="C650" s="301"/>
      <c r="D650" s="301"/>
      <c r="E650" s="302"/>
      <c r="F650" s="12" t="s">
        <v>25</v>
      </c>
      <c r="G650" s="43"/>
    </row>
    <row r="651" spans="1:7" ht="30" hidden="1" customHeight="1" outlineLevel="1" x14ac:dyDescent="0.2">
      <c r="A651" s="8"/>
      <c r="B651" s="300"/>
      <c r="C651" s="301"/>
      <c r="D651" s="301"/>
      <c r="E651" s="302"/>
      <c r="F651" s="12"/>
      <c r="G651" s="43"/>
    </row>
    <row r="652" spans="1:7" ht="30" hidden="1" customHeight="1" outlineLevel="1" x14ac:dyDescent="0.2">
      <c r="A652" s="8" t="s">
        <v>242</v>
      </c>
      <c r="B652" s="300"/>
      <c r="C652" s="301"/>
      <c r="D652" s="301"/>
      <c r="E652" s="302"/>
      <c r="F652" s="12" t="s">
        <v>243</v>
      </c>
      <c r="G652" s="10">
        <v>0</v>
      </c>
    </row>
    <row r="653" spans="1:7" ht="30" hidden="1" customHeight="1" outlineLevel="1" x14ac:dyDescent="0.2">
      <c r="A653" s="8" t="s">
        <v>244</v>
      </c>
      <c r="B653" s="300"/>
      <c r="C653" s="301"/>
      <c r="D653" s="301"/>
      <c r="E653" s="302"/>
      <c r="F653" s="12" t="s">
        <v>25</v>
      </c>
      <c r="G653" s="10">
        <v>0</v>
      </c>
    </row>
    <row r="654" spans="1:7" ht="30" hidden="1" customHeight="1" outlineLevel="1" x14ac:dyDescent="0.2">
      <c r="A654" s="8" t="s">
        <v>245</v>
      </c>
      <c r="B654" s="300"/>
      <c r="C654" s="301"/>
      <c r="D654" s="301"/>
      <c r="E654" s="302"/>
      <c r="F654" s="12" t="s">
        <v>25</v>
      </c>
      <c r="G654" s="10">
        <v>0</v>
      </c>
    </row>
    <row r="655" spans="1:7" ht="30" hidden="1" customHeight="1" outlineLevel="1" x14ac:dyDescent="0.2">
      <c r="A655" s="8" t="s">
        <v>506</v>
      </c>
      <c r="B655" s="300"/>
      <c r="C655" s="301"/>
      <c r="D655" s="301"/>
      <c r="E655" s="302"/>
      <c r="F655" s="12" t="s">
        <v>25</v>
      </c>
      <c r="G655" s="10">
        <v>0</v>
      </c>
    </row>
    <row r="656" spans="1:7" ht="30" hidden="1" customHeight="1" outlineLevel="1" x14ac:dyDescent="0.2">
      <c r="A656" s="8" t="s">
        <v>246</v>
      </c>
      <c r="B656" s="300"/>
      <c r="C656" s="301"/>
      <c r="D656" s="301"/>
      <c r="E656" s="302"/>
      <c r="F656" s="12"/>
      <c r="G656" s="10">
        <v>0</v>
      </c>
    </row>
    <row r="657" spans="1:7" ht="30" hidden="1" customHeight="1" outlineLevel="1" x14ac:dyDescent="0.2">
      <c r="A657" s="14" t="s">
        <v>247</v>
      </c>
      <c r="B657" s="300"/>
      <c r="C657" s="301"/>
      <c r="D657" s="301"/>
      <c r="E657" s="302"/>
      <c r="F657" s="12" t="s">
        <v>25</v>
      </c>
      <c r="G657" s="10">
        <v>0</v>
      </c>
    </row>
    <row r="658" spans="1:7" ht="30" hidden="1" customHeight="1" outlineLevel="1" x14ac:dyDescent="0.2">
      <c r="A658" s="14" t="s">
        <v>859</v>
      </c>
      <c r="B658" s="300"/>
      <c r="C658" s="301"/>
      <c r="D658" s="301"/>
      <c r="E658" s="302"/>
      <c r="F658" s="12" t="s">
        <v>25</v>
      </c>
      <c r="G658" s="10">
        <v>0</v>
      </c>
    </row>
    <row r="659" spans="1:7" ht="30" hidden="1" customHeight="1" outlineLevel="1" x14ac:dyDescent="0.2">
      <c r="A659" s="14" t="s">
        <v>860</v>
      </c>
      <c r="B659" s="300"/>
      <c r="C659" s="301"/>
      <c r="D659" s="301"/>
      <c r="E659" s="302"/>
      <c r="F659" s="12" t="s">
        <v>25</v>
      </c>
      <c r="G659" s="10">
        <v>0</v>
      </c>
    </row>
    <row r="660" spans="1:7" ht="30" hidden="1" customHeight="1" outlineLevel="1" x14ac:dyDescent="0.2">
      <c r="A660" s="8" t="s">
        <v>507</v>
      </c>
      <c r="B660" s="300"/>
      <c r="C660" s="301"/>
      <c r="D660" s="301"/>
      <c r="E660" s="302"/>
      <c r="F660" s="12" t="s">
        <v>25</v>
      </c>
      <c r="G660" s="10">
        <v>0</v>
      </c>
    </row>
    <row r="661" spans="1:7" ht="30" hidden="1" customHeight="1" outlineLevel="1" x14ac:dyDescent="0.2">
      <c r="A661" s="8" t="s">
        <v>248</v>
      </c>
      <c r="B661" s="300"/>
      <c r="C661" s="301"/>
      <c r="D661" s="301"/>
      <c r="E661" s="302"/>
      <c r="F661" s="12"/>
      <c r="G661" s="10">
        <v>0</v>
      </c>
    </row>
    <row r="662" spans="1:7" ht="30" hidden="1" customHeight="1" outlineLevel="1" x14ac:dyDescent="0.2">
      <c r="A662" s="8" t="s">
        <v>249</v>
      </c>
      <c r="B662" s="300"/>
      <c r="C662" s="301"/>
      <c r="D662" s="301"/>
      <c r="E662" s="302"/>
      <c r="F662" s="12" t="s">
        <v>25</v>
      </c>
      <c r="G662" s="10">
        <v>0</v>
      </c>
    </row>
    <row r="663" spans="1:7" ht="30" hidden="1" customHeight="1" outlineLevel="1" x14ac:dyDescent="0.2">
      <c r="A663" s="14" t="s">
        <v>250</v>
      </c>
      <c r="B663" s="300"/>
      <c r="C663" s="301"/>
      <c r="D663" s="301"/>
      <c r="E663" s="302"/>
      <c r="F663" s="12" t="s">
        <v>25</v>
      </c>
      <c r="G663" s="10">
        <v>0</v>
      </c>
    </row>
    <row r="664" spans="1:7" ht="30" hidden="1" customHeight="1" outlineLevel="1" x14ac:dyDescent="0.2">
      <c r="A664" s="8" t="s">
        <v>861</v>
      </c>
      <c r="B664" s="300"/>
      <c r="C664" s="301"/>
      <c r="D664" s="301"/>
      <c r="E664" s="302"/>
      <c r="F664" s="12" t="s">
        <v>25</v>
      </c>
      <c r="G664" s="10">
        <v>0</v>
      </c>
    </row>
    <row r="665" spans="1:7" ht="30" hidden="1" customHeight="1" outlineLevel="1" x14ac:dyDescent="0.2">
      <c r="A665" s="8" t="s">
        <v>445</v>
      </c>
      <c r="B665" s="300"/>
      <c r="C665" s="301"/>
      <c r="D665" s="301"/>
      <c r="E665" s="302"/>
      <c r="F665" s="12" t="s">
        <v>25</v>
      </c>
      <c r="G665" s="10">
        <v>0</v>
      </c>
    </row>
    <row r="666" spans="1:7" ht="30" hidden="1" customHeight="1" outlineLevel="1" x14ac:dyDescent="0.2">
      <c r="A666" s="8" t="s">
        <v>251</v>
      </c>
      <c r="B666" s="300"/>
      <c r="C666" s="301"/>
      <c r="D666" s="301"/>
      <c r="E666" s="302"/>
      <c r="F666" s="12" t="s">
        <v>25</v>
      </c>
      <c r="G666" s="10">
        <v>0</v>
      </c>
    </row>
    <row r="667" spans="1:7" ht="30" hidden="1" customHeight="1" outlineLevel="1" x14ac:dyDescent="0.2">
      <c r="A667" s="8" t="s">
        <v>252</v>
      </c>
      <c r="B667" s="300"/>
      <c r="C667" s="301"/>
      <c r="D667" s="301"/>
      <c r="E667" s="302"/>
      <c r="F667" s="12" t="s">
        <v>25</v>
      </c>
      <c r="G667" s="10">
        <v>0</v>
      </c>
    </row>
    <row r="668" spans="1:7" ht="30" hidden="1" customHeight="1" outlineLevel="1" x14ac:dyDescent="0.2">
      <c r="A668" s="8" t="s">
        <v>253</v>
      </c>
      <c r="B668" s="300"/>
      <c r="C668" s="301"/>
      <c r="D668" s="301"/>
      <c r="E668" s="302"/>
      <c r="F668" s="12" t="s">
        <v>25</v>
      </c>
      <c r="G668" s="10">
        <v>0</v>
      </c>
    </row>
    <row r="669" spans="1:7" ht="30" hidden="1" customHeight="1" outlineLevel="1" x14ac:dyDescent="0.2">
      <c r="A669" s="8" t="s">
        <v>862</v>
      </c>
      <c r="B669" s="300"/>
      <c r="C669" s="301"/>
      <c r="D669" s="301"/>
      <c r="E669" s="302"/>
      <c r="F669" s="12" t="s">
        <v>25</v>
      </c>
      <c r="G669" s="10">
        <v>0</v>
      </c>
    </row>
    <row r="670" spans="1:7" ht="30" hidden="1" customHeight="1" outlineLevel="1" x14ac:dyDescent="0.2">
      <c r="A670" s="8" t="s">
        <v>863</v>
      </c>
      <c r="B670" s="300"/>
      <c r="C670" s="301"/>
      <c r="D670" s="301"/>
      <c r="E670" s="302"/>
      <c r="F670" s="12" t="s">
        <v>25</v>
      </c>
      <c r="G670" s="10">
        <v>0</v>
      </c>
    </row>
    <row r="671" spans="1:7" ht="30" hidden="1" customHeight="1" outlineLevel="1" x14ac:dyDescent="0.2">
      <c r="A671" s="8" t="s">
        <v>254</v>
      </c>
      <c r="B671" s="300"/>
      <c r="C671" s="301"/>
      <c r="D671" s="301"/>
      <c r="E671" s="302"/>
      <c r="F671" s="12" t="s">
        <v>25</v>
      </c>
      <c r="G671" s="10">
        <v>0</v>
      </c>
    </row>
    <row r="672" spans="1:7" ht="30" hidden="1" customHeight="1" outlineLevel="1" x14ac:dyDescent="0.2">
      <c r="A672" s="8" t="s">
        <v>255</v>
      </c>
      <c r="B672" s="300"/>
      <c r="C672" s="301"/>
      <c r="D672" s="301"/>
      <c r="E672" s="302"/>
      <c r="F672" s="12" t="s">
        <v>25</v>
      </c>
      <c r="G672" s="10">
        <v>0</v>
      </c>
    </row>
    <row r="673" spans="1:7" ht="30" hidden="1" customHeight="1" outlineLevel="1" x14ac:dyDescent="0.2">
      <c r="A673" s="8" t="s">
        <v>256</v>
      </c>
      <c r="B673" s="300"/>
      <c r="C673" s="301"/>
      <c r="D673" s="301"/>
      <c r="E673" s="302"/>
      <c r="F673" s="12" t="s">
        <v>25</v>
      </c>
      <c r="G673" s="10">
        <v>50000</v>
      </c>
    </row>
    <row r="674" spans="1:7" ht="30" hidden="1" customHeight="1" outlineLevel="1" x14ac:dyDescent="0.2">
      <c r="A674" s="8" t="s">
        <v>257</v>
      </c>
      <c r="B674" s="300"/>
      <c r="C674" s="301"/>
      <c r="D674" s="301"/>
      <c r="E674" s="302"/>
      <c r="F674" s="12" t="s">
        <v>25</v>
      </c>
      <c r="G674" s="10">
        <v>50000</v>
      </c>
    </row>
    <row r="675" spans="1:7" ht="30" hidden="1" customHeight="1" outlineLevel="1" x14ac:dyDescent="0.2">
      <c r="A675" s="202"/>
      <c r="B675" s="300"/>
      <c r="C675" s="301"/>
      <c r="D675" s="301"/>
      <c r="E675" s="302"/>
      <c r="F675" s="12"/>
      <c r="G675" s="215" t="s">
        <v>258</v>
      </c>
    </row>
    <row r="676" spans="1:7" ht="30" hidden="1" customHeight="1" outlineLevel="1" x14ac:dyDescent="0.2">
      <c r="A676" s="193" t="s">
        <v>259</v>
      </c>
      <c r="B676" s="300"/>
      <c r="C676" s="301"/>
      <c r="D676" s="301"/>
      <c r="E676" s="302"/>
      <c r="F676" s="12" t="s">
        <v>25</v>
      </c>
      <c r="G676" s="216"/>
    </row>
    <row r="677" spans="1:7" s="217" customFormat="1" ht="30" hidden="1" customHeight="1" outlineLevel="1" x14ac:dyDescent="0.2">
      <c r="A677" s="57" t="s">
        <v>116</v>
      </c>
      <c r="B677" s="300"/>
      <c r="C677" s="301"/>
      <c r="D677" s="301"/>
      <c r="E677" s="302"/>
      <c r="F677" s="58"/>
      <c r="G677" s="46"/>
    </row>
    <row r="678" spans="1:7" ht="30" hidden="1" customHeight="1" outlineLevel="1" x14ac:dyDescent="0.2">
      <c r="A678" s="59" t="s">
        <v>260</v>
      </c>
      <c r="B678" s="300"/>
      <c r="C678" s="301"/>
      <c r="D678" s="301"/>
      <c r="E678" s="302"/>
      <c r="F678" s="60"/>
      <c r="G678" s="47"/>
    </row>
    <row r="679" spans="1:7" ht="30" hidden="1" customHeight="1" outlineLevel="1" x14ac:dyDescent="0.2">
      <c r="A679" s="139"/>
      <c r="B679" s="300"/>
      <c r="C679" s="301"/>
      <c r="D679" s="301"/>
      <c r="E679" s="302"/>
      <c r="F679" s="137"/>
      <c r="G679" s="218"/>
    </row>
    <row r="680" spans="1:7" ht="66" hidden="1" customHeight="1" outlineLevel="1" x14ac:dyDescent="0.2">
      <c r="A680" s="312" t="s">
        <v>446</v>
      </c>
      <c r="B680" s="348"/>
      <c r="C680" s="348"/>
      <c r="D680" s="348"/>
      <c r="E680" s="348"/>
      <c r="F680" s="219"/>
      <c r="G680" s="17"/>
    </row>
    <row r="681" spans="1:7" ht="30" customHeight="1" x14ac:dyDescent="0.2">
      <c r="A681" s="183"/>
      <c r="B681" s="300"/>
      <c r="C681" s="301"/>
      <c r="D681" s="301"/>
      <c r="E681" s="302"/>
      <c r="F681" s="52"/>
      <c r="G681" s="10"/>
    </row>
    <row r="682" spans="1:7" ht="30" customHeight="1" collapsed="1" x14ac:dyDescent="0.15">
      <c r="A682" s="359" t="s">
        <v>599</v>
      </c>
      <c r="B682" s="360"/>
      <c r="C682" s="177" t="s">
        <v>442</v>
      </c>
      <c r="D682" s="177" t="s">
        <v>52</v>
      </c>
      <c r="E682" s="361" t="s">
        <v>88</v>
      </c>
      <c r="F682" s="362"/>
      <c r="G682" s="179" t="s">
        <v>25</v>
      </c>
    </row>
    <row r="683" spans="1:7" ht="54.75" hidden="1" customHeight="1" outlineLevel="1" x14ac:dyDescent="0.15">
      <c r="A683" s="372" t="s">
        <v>261</v>
      </c>
      <c r="B683" s="373"/>
      <c r="C683" s="373"/>
      <c r="D683" s="373"/>
      <c r="E683" s="374"/>
      <c r="F683" s="374"/>
      <c r="G683" s="375"/>
    </row>
    <row r="684" spans="1:7" s="7" customFormat="1" ht="30" hidden="1" customHeight="1" outlineLevel="1" x14ac:dyDescent="0.2">
      <c r="A684" s="27"/>
      <c r="B684" s="356" t="s">
        <v>568</v>
      </c>
      <c r="C684" s="357"/>
      <c r="D684" s="357"/>
      <c r="E684" s="358"/>
      <c r="F684" s="61" t="s">
        <v>89</v>
      </c>
      <c r="G684" s="32" t="s">
        <v>240</v>
      </c>
    </row>
    <row r="685" spans="1:7" ht="30" hidden="1" customHeight="1" outlineLevel="1" x14ac:dyDescent="0.2">
      <c r="A685" s="8" t="s">
        <v>262</v>
      </c>
      <c r="B685" s="300"/>
      <c r="C685" s="301"/>
      <c r="D685" s="301"/>
      <c r="E685" s="302"/>
      <c r="F685" s="12" t="s">
        <v>25</v>
      </c>
      <c r="G685" s="10">
        <v>0</v>
      </c>
    </row>
    <row r="686" spans="1:7" ht="30" hidden="1" customHeight="1" outlineLevel="1" x14ac:dyDescent="0.2">
      <c r="A686" s="196" t="s">
        <v>241</v>
      </c>
      <c r="B686" s="300"/>
      <c r="C686" s="301"/>
      <c r="D686" s="301"/>
      <c r="E686" s="302"/>
      <c r="F686" s="12" t="s">
        <v>25</v>
      </c>
      <c r="G686" s="43"/>
    </row>
    <row r="687" spans="1:7" ht="30" hidden="1" customHeight="1" outlineLevel="1" x14ac:dyDescent="0.2">
      <c r="A687" s="8" t="s">
        <v>263</v>
      </c>
      <c r="B687" s="300"/>
      <c r="C687" s="301"/>
      <c r="D687" s="301"/>
      <c r="E687" s="302"/>
      <c r="F687" s="12" t="s">
        <v>25</v>
      </c>
      <c r="G687" s="10">
        <v>0</v>
      </c>
    </row>
    <row r="688" spans="1:7" ht="30" hidden="1" customHeight="1" outlineLevel="1" x14ac:dyDescent="0.2">
      <c r="A688" s="8" t="s">
        <v>264</v>
      </c>
      <c r="B688" s="300"/>
      <c r="C688" s="301"/>
      <c r="D688" s="301"/>
      <c r="E688" s="302"/>
      <c r="F688" s="12" t="s">
        <v>25</v>
      </c>
      <c r="G688" s="10"/>
    </row>
    <row r="689" spans="1:7" ht="30" hidden="1" customHeight="1" outlineLevel="1" x14ac:dyDescent="0.2">
      <c r="A689" s="8"/>
      <c r="B689" s="300"/>
      <c r="C689" s="301"/>
      <c r="D689" s="301"/>
      <c r="E689" s="302"/>
      <c r="F689" s="12"/>
      <c r="G689" s="10"/>
    </row>
    <row r="690" spans="1:7" ht="30" hidden="1" customHeight="1" outlineLevel="1" x14ac:dyDescent="0.2">
      <c r="A690" s="8" t="s">
        <v>116</v>
      </c>
      <c r="B690" s="300"/>
      <c r="C690" s="301"/>
      <c r="D690" s="301"/>
      <c r="E690" s="302"/>
      <c r="F690" s="16"/>
      <c r="G690" s="43"/>
    </row>
    <row r="691" spans="1:7" ht="30" hidden="1" customHeight="1" outlineLevel="1" x14ac:dyDescent="0.2">
      <c r="A691" s="8"/>
      <c r="B691" s="300"/>
      <c r="C691" s="301"/>
      <c r="D691" s="301"/>
      <c r="E691" s="302"/>
      <c r="F691" s="16"/>
      <c r="G691" s="43"/>
    </row>
    <row r="692" spans="1:7" ht="30" customHeight="1" x14ac:dyDescent="0.2">
      <c r="A692" s="183"/>
      <c r="B692" s="300"/>
      <c r="C692" s="301"/>
      <c r="D692" s="301"/>
      <c r="E692" s="302"/>
      <c r="F692" s="52"/>
      <c r="G692" s="17"/>
    </row>
    <row r="693" spans="1:7" ht="30" customHeight="1" x14ac:dyDescent="0.15">
      <c r="A693" s="359" t="s">
        <v>610</v>
      </c>
      <c r="B693" s="395"/>
      <c r="C693" s="177" t="s">
        <v>442</v>
      </c>
      <c r="D693" s="177" t="s">
        <v>52</v>
      </c>
      <c r="E693" s="361" t="s">
        <v>88</v>
      </c>
      <c r="F693" s="362"/>
      <c r="G693" s="179" t="s">
        <v>25</v>
      </c>
    </row>
    <row r="694" spans="1:7" ht="63.75" customHeight="1" collapsed="1" x14ac:dyDescent="0.15">
      <c r="A694" s="401" t="s">
        <v>912</v>
      </c>
      <c r="B694" s="402"/>
      <c r="C694" s="402"/>
      <c r="D694" s="402"/>
      <c r="E694" s="563"/>
      <c r="F694" s="563"/>
      <c r="G694" s="403"/>
    </row>
    <row r="695" spans="1:7" s="7" customFormat="1" ht="30" hidden="1" customHeight="1" outlineLevel="1" x14ac:dyDescent="0.2">
      <c r="A695" s="31"/>
      <c r="B695" s="408" t="s">
        <v>568</v>
      </c>
      <c r="C695" s="409"/>
      <c r="D695" s="409"/>
      <c r="E695" s="410"/>
      <c r="F695" s="61" t="s">
        <v>89</v>
      </c>
      <c r="G695" s="32" t="s">
        <v>137</v>
      </c>
    </row>
    <row r="696" spans="1:7" s="7" customFormat="1" ht="30" hidden="1" customHeight="1" outlineLevel="1" x14ac:dyDescent="0.2">
      <c r="A696" s="8" t="s">
        <v>580</v>
      </c>
      <c r="B696" s="300"/>
      <c r="C696" s="301"/>
      <c r="D696" s="301"/>
      <c r="E696" s="302"/>
      <c r="F696" s="12" t="s">
        <v>25</v>
      </c>
      <c r="G696" s="10">
        <v>0</v>
      </c>
    </row>
    <row r="697" spans="1:7" ht="30" hidden="1" customHeight="1" outlineLevel="1" x14ac:dyDescent="0.2">
      <c r="A697" s="8" t="s">
        <v>265</v>
      </c>
      <c r="B697" s="300"/>
      <c r="C697" s="301"/>
      <c r="D697" s="301"/>
      <c r="E697" s="302"/>
      <c r="F697" s="12" t="s">
        <v>25</v>
      </c>
      <c r="G697" s="10">
        <v>0</v>
      </c>
    </row>
    <row r="698" spans="1:7" ht="30" hidden="1" customHeight="1" outlineLevel="1" x14ac:dyDescent="0.2">
      <c r="A698" s="8" t="s">
        <v>266</v>
      </c>
      <c r="B698" s="300"/>
      <c r="C698" s="301"/>
      <c r="D698" s="301"/>
      <c r="E698" s="302"/>
      <c r="F698" s="12" t="s">
        <v>25</v>
      </c>
      <c r="G698" s="10">
        <v>0</v>
      </c>
    </row>
    <row r="699" spans="1:7" ht="30" hidden="1" customHeight="1" outlineLevel="1" x14ac:dyDescent="0.2">
      <c r="A699" s="8" t="s">
        <v>267</v>
      </c>
      <c r="B699" s="300"/>
      <c r="C699" s="301"/>
      <c r="D699" s="301"/>
      <c r="E699" s="302"/>
      <c r="F699" s="12" t="s">
        <v>25</v>
      </c>
      <c r="G699" s="10">
        <v>0</v>
      </c>
    </row>
    <row r="700" spans="1:7" ht="30" hidden="1" customHeight="1" outlineLevel="1" x14ac:dyDescent="0.2">
      <c r="A700" s="14" t="s">
        <v>268</v>
      </c>
      <c r="B700" s="300"/>
      <c r="C700" s="301"/>
      <c r="D700" s="301"/>
      <c r="E700" s="302"/>
      <c r="F700" s="12"/>
      <c r="G700" s="10"/>
    </row>
    <row r="701" spans="1:7" ht="30" hidden="1" customHeight="1" outlineLevel="1" x14ac:dyDescent="0.2">
      <c r="A701" s="8"/>
      <c r="B701" s="300"/>
      <c r="C701" s="301"/>
      <c r="D701" s="301"/>
      <c r="E701" s="302"/>
      <c r="F701" s="16"/>
      <c r="G701" s="43"/>
    </row>
    <row r="702" spans="1:7" s="220" customFormat="1" ht="30" hidden="1" customHeight="1" outlineLevel="1" x14ac:dyDescent="0.2">
      <c r="A702" s="25" t="s">
        <v>269</v>
      </c>
      <c r="B702" s="300"/>
      <c r="C702" s="301"/>
      <c r="D702" s="301"/>
      <c r="E702" s="302"/>
      <c r="F702" s="406" t="s">
        <v>42</v>
      </c>
      <c r="G702" s="407"/>
    </row>
    <row r="703" spans="1:7" s="220" customFormat="1" ht="30" hidden="1" customHeight="1" outlineLevel="1" x14ac:dyDescent="0.2">
      <c r="A703" s="25" t="s">
        <v>270</v>
      </c>
      <c r="B703" s="300"/>
      <c r="C703" s="301"/>
      <c r="D703" s="301"/>
      <c r="E703" s="302"/>
      <c r="F703" s="406" t="s">
        <v>42</v>
      </c>
      <c r="G703" s="407"/>
    </row>
    <row r="704" spans="1:7" s="220" customFormat="1" ht="30" hidden="1" customHeight="1" outlineLevel="1" x14ac:dyDescent="0.2">
      <c r="A704" s="25" t="s">
        <v>271</v>
      </c>
      <c r="B704" s="300"/>
      <c r="C704" s="301"/>
      <c r="D704" s="301"/>
      <c r="E704" s="302"/>
      <c r="F704" s="406" t="s">
        <v>42</v>
      </c>
      <c r="G704" s="407"/>
    </row>
    <row r="705" spans="1:7" ht="30" hidden="1" customHeight="1" outlineLevel="1" x14ac:dyDescent="0.2">
      <c r="A705" s="8"/>
      <c r="B705" s="300"/>
      <c r="C705" s="301"/>
      <c r="D705" s="301"/>
      <c r="E705" s="302"/>
      <c r="F705" s="16"/>
      <c r="G705" s="43"/>
    </row>
    <row r="706" spans="1:7" ht="30" hidden="1" customHeight="1" outlineLevel="1" x14ac:dyDescent="0.2">
      <c r="A706" s="21" t="s">
        <v>272</v>
      </c>
      <c r="B706" s="300"/>
      <c r="C706" s="301"/>
      <c r="D706" s="301"/>
      <c r="E706" s="302"/>
      <c r="F706" s="16"/>
      <c r="G706" s="43"/>
    </row>
    <row r="707" spans="1:7" ht="30" hidden="1" customHeight="1" outlineLevel="1" x14ac:dyDescent="0.2">
      <c r="A707" s="8" t="s">
        <v>273</v>
      </c>
      <c r="B707" s="300"/>
      <c r="C707" s="301"/>
      <c r="D707" s="301"/>
      <c r="E707" s="302"/>
      <c r="F707" s="12" t="s">
        <v>25</v>
      </c>
      <c r="G707" s="43"/>
    </row>
    <row r="708" spans="1:7" ht="30" hidden="1" customHeight="1" outlineLevel="1" x14ac:dyDescent="0.2">
      <c r="A708" s="8" t="s">
        <v>274</v>
      </c>
      <c r="B708" s="300"/>
      <c r="C708" s="301"/>
      <c r="D708" s="301"/>
      <c r="E708" s="302"/>
      <c r="F708" s="12" t="s">
        <v>25</v>
      </c>
      <c r="G708" s="43"/>
    </row>
    <row r="709" spans="1:7" ht="30" hidden="1" customHeight="1" outlineLevel="1" x14ac:dyDescent="0.2">
      <c r="A709" s="8" t="s">
        <v>581</v>
      </c>
      <c r="B709" s="300"/>
      <c r="C709" s="301"/>
      <c r="D709" s="301"/>
      <c r="E709" s="302"/>
      <c r="F709" s="12" t="s">
        <v>25</v>
      </c>
      <c r="G709" s="10">
        <v>0</v>
      </c>
    </row>
    <row r="710" spans="1:7" ht="30" hidden="1" customHeight="1" outlineLevel="1" x14ac:dyDescent="0.2">
      <c r="A710" s="8" t="s">
        <v>510</v>
      </c>
      <c r="B710" s="300"/>
      <c r="C710" s="301"/>
      <c r="D710" s="301"/>
      <c r="E710" s="302"/>
      <c r="F710" s="12" t="s">
        <v>25</v>
      </c>
      <c r="G710" s="10">
        <v>0</v>
      </c>
    </row>
    <row r="711" spans="1:7" ht="30" hidden="1" customHeight="1" outlineLevel="1" x14ac:dyDescent="0.2">
      <c r="A711" s="8"/>
      <c r="B711" s="300"/>
      <c r="C711" s="301"/>
      <c r="D711" s="301"/>
      <c r="E711" s="302"/>
      <c r="F711" s="221"/>
      <c r="G711" s="222"/>
    </row>
    <row r="712" spans="1:7" ht="30" hidden="1" customHeight="1" outlineLevel="1" x14ac:dyDescent="0.2">
      <c r="A712" s="8"/>
      <c r="B712" s="300"/>
      <c r="C712" s="301"/>
      <c r="D712" s="301"/>
      <c r="E712" s="302"/>
      <c r="F712" s="221"/>
      <c r="G712" s="222"/>
    </row>
    <row r="713" spans="1:7" ht="30" hidden="1" customHeight="1" outlineLevel="1" x14ac:dyDescent="0.2">
      <c r="A713" s="8" t="s">
        <v>116</v>
      </c>
      <c r="B713" s="300"/>
      <c r="C713" s="301"/>
      <c r="D713" s="301"/>
      <c r="E713" s="302"/>
      <c r="F713" s="221"/>
      <c r="G713" s="222"/>
    </row>
    <row r="714" spans="1:7" ht="30" hidden="1" customHeight="1" outlineLevel="1" x14ac:dyDescent="0.2">
      <c r="A714" s="8"/>
      <c r="B714" s="300"/>
      <c r="C714" s="301"/>
      <c r="D714" s="301"/>
      <c r="E714" s="302"/>
      <c r="F714" s="221"/>
      <c r="G714" s="222"/>
    </row>
    <row r="715" spans="1:7" ht="66" hidden="1" customHeight="1" outlineLevel="1" x14ac:dyDescent="0.2">
      <c r="A715" s="312" t="s">
        <v>446</v>
      </c>
      <c r="B715" s="313"/>
      <c r="C715" s="313"/>
      <c r="D715" s="313"/>
      <c r="E715" s="313"/>
      <c r="F715" s="369"/>
      <c r="G715" s="17"/>
    </row>
    <row r="716" spans="1:7" ht="30" customHeight="1" x14ac:dyDescent="0.2">
      <c r="A716" s="183"/>
      <c r="B716" s="300"/>
      <c r="C716" s="301"/>
      <c r="D716" s="301"/>
      <c r="E716" s="302"/>
      <c r="F716" s="52"/>
      <c r="G716" s="201"/>
    </row>
    <row r="717" spans="1:7" ht="30" customHeight="1" x14ac:dyDescent="0.15">
      <c r="A717" s="359" t="s">
        <v>277</v>
      </c>
      <c r="B717" s="395"/>
      <c r="C717" s="177" t="s">
        <v>442</v>
      </c>
      <c r="D717" s="177" t="s">
        <v>52</v>
      </c>
      <c r="E717" s="361" t="s">
        <v>88</v>
      </c>
      <c r="F717" s="362"/>
      <c r="G717" s="179" t="s">
        <v>25</v>
      </c>
    </row>
    <row r="718" spans="1:7" ht="59.25" customHeight="1" collapsed="1" x14ac:dyDescent="0.15">
      <c r="A718" s="401" t="s">
        <v>913</v>
      </c>
      <c r="B718" s="402"/>
      <c r="C718" s="402"/>
      <c r="D718" s="402"/>
      <c r="E718" s="402"/>
      <c r="F718" s="402"/>
      <c r="G718" s="403"/>
    </row>
    <row r="719" spans="1:7" s="7" customFormat="1" ht="30" hidden="1" customHeight="1" outlineLevel="1" x14ac:dyDescent="0.2">
      <c r="A719" s="5"/>
      <c r="B719" s="408" t="s">
        <v>568</v>
      </c>
      <c r="C719" s="409"/>
      <c r="D719" s="409"/>
      <c r="E719" s="410"/>
      <c r="F719" s="61" t="s">
        <v>89</v>
      </c>
      <c r="G719" s="32" t="s">
        <v>137</v>
      </c>
    </row>
    <row r="720" spans="1:7" ht="30" hidden="1" customHeight="1" outlineLevel="1" x14ac:dyDescent="0.2">
      <c r="A720" s="8" t="s">
        <v>265</v>
      </c>
      <c r="B720" s="300"/>
      <c r="C720" s="301"/>
      <c r="D720" s="301"/>
      <c r="E720" s="302"/>
      <c r="F720" s="12" t="s">
        <v>25</v>
      </c>
      <c r="G720" s="10">
        <v>0</v>
      </c>
    </row>
    <row r="721" spans="1:7" ht="30" hidden="1" customHeight="1" outlineLevel="1" x14ac:dyDescent="0.2">
      <c r="A721" s="8" t="s">
        <v>266</v>
      </c>
      <c r="B721" s="300"/>
      <c r="C721" s="301"/>
      <c r="D721" s="301"/>
      <c r="E721" s="302"/>
      <c r="F721" s="12" t="s">
        <v>25</v>
      </c>
      <c r="G721" s="10">
        <v>0</v>
      </c>
    </row>
    <row r="722" spans="1:7" ht="30" hidden="1" customHeight="1" outlineLevel="1" x14ac:dyDescent="0.2">
      <c r="A722" s="8" t="s">
        <v>267</v>
      </c>
      <c r="B722" s="300"/>
      <c r="C722" s="301"/>
      <c r="D722" s="301"/>
      <c r="E722" s="302"/>
      <c r="F722" s="12" t="s">
        <v>25</v>
      </c>
      <c r="G722" s="10">
        <v>0</v>
      </c>
    </row>
    <row r="723" spans="1:7" ht="30" hidden="1" customHeight="1" outlineLevel="1" x14ac:dyDescent="0.2">
      <c r="A723" s="14" t="s">
        <v>268</v>
      </c>
      <c r="B723" s="300"/>
      <c r="C723" s="301"/>
      <c r="D723" s="301"/>
      <c r="E723" s="302"/>
      <c r="F723" s="12" t="s">
        <v>25</v>
      </c>
      <c r="G723" s="10"/>
    </row>
    <row r="724" spans="1:7" ht="30" hidden="1" customHeight="1" outlineLevel="1" x14ac:dyDescent="0.2">
      <c r="A724" s="8" t="s">
        <v>186</v>
      </c>
      <c r="B724" s="300"/>
      <c r="C724" s="301"/>
      <c r="D724" s="301"/>
      <c r="E724" s="302"/>
      <c r="F724" s="12" t="s">
        <v>25</v>
      </c>
      <c r="G724" s="48">
        <v>0</v>
      </c>
    </row>
    <row r="725" spans="1:7" ht="30" hidden="1" customHeight="1" outlineLevel="1" x14ac:dyDescent="0.2">
      <c r="A725" s="8"/>
      <c r="B725" s="300"/>
      <c r="C725" s="301"/>
      <c r="D725" s="301"/>
      <c r="E725" s="302"/>
      <c r="F725" s="16"/>
      <c r="G725" s="43"/>
    </row>
    <row r="726" spans="1:7" s="220" customFormat="1" ht="30" hidden="1" customHeight="1" outlineLevel="1" x14ac:dyDescent="0.2">
      <c r="A726" s="25" t="s">
        <v>269</v>
      </c>
      <c r="B726" s="300"/>
      <c r="C726" s="301"/>
      <c r="D726" s="301"/>
      <c r="E726" s="302"/>
      <c r="F726" s="406" t="s">
        <v>42</v>
      </c>
      <c r="G726" s="407"/>
    </row>
    <row r="727" spans="1:7" s="220" customFormat="1" ht="30" hidden="1" customHeight="1" outlineLevel="1" x14ac:dyDescent="0.2">
      <c r="A727" s="25" t="s">
        <v>270</v>
      </c>
      <c r="B727" s="300"/>
      <c r="C727" s="301"/>
      <c r="D727" s="301"/>
      <c r="E727" s="302"/>
      <c r="F727" s="406" t="s">
        <v>42</v>
      </c>
      <c r="G727" s="407"/>
    </row>
    <row r="728" spans="1:7" s="220" customFormat="1" ht="30" hidden="1" customHeight="1" outlineLevel="1" x14ac:dyDescent="0.2">
      <c r="A728" s="25" t="s">
        <v>271</v>
      </c>
      <c r="B728" s="300"/>
      <c r="C728" s="301"/>
      <c r="D728" s="301"/>
      <c r="E728" s="302"/>
      <c r="F728" s="406" t="s">
        <v>42</v>
      </c>
      <c r="G728" s="407"/>
    </row>
    <row r="729" spans="1:7" ht="30" hidden="1" customHeight="1" outlineLevel="1" x14ac:dyDescent="0.2">
      <c r="A729" s="8"/>
      <c r="B729" s="300"/>
      <c r="C729" s="301"/>
      <c r="D729" s="301"/>
      <c r="E729" s="302"/>
      <c r="F729" s="16"/>
      <c r="G729" s="43"/>
    </row>
    <row r="730" spans="1:7" ht="30" hidden="1" customHeight="1" outlineLevel="1" x14ac:dyDescent="0.2">
      <c r="A730" s="21" t="s">
        <v>272</v>
      </c>
      <c r="B730" s="300"/>
      <c r="C730" s="301"/>
      <c r="D730" s="301"/>
      <c r="E730" s="302"/>
      <c r="F730" s="16"/>
      <c r="G730" s="43"/>
    </row>
    <row r="731" spans="1:7" ht="30" hidden="1" customHeight="1" outlineLevel="1" x14ac:dyDescent="0.2">
      <c r="A731" s="8" t="s">
        <v>273</v>
      </c>
      <c r="B731" s="300"/>
      <c r="C731" s="301"/>
      <c r="D731" s="301"/>
      <c r="E731" s="302"/>
      <c r="F731" s="12" t="s">
        <v>25</v>
      </c>
      <c r="G731" s="43"/>
    </row>
    <row r="732" spans="1:7" ht="30" hidden="1" customHeight="1" outlineLevel="1" x14ac:dyDescent="0.2">
      <c r="A732" s="8" t="s">
        <v>274</v>
      </c>
      <c r="B732" s="300"/>
      <c r="C732" s="301"/>
      <c r="D732" s="301"/>
      <c r="E732" s="302"/>
      <c r="F732" s="12" t="s">
        <v>25</v>
      </c>
      <c r="G732" s="43"/>
    </row>
    <row r="733" spans="1:7" ht="30" hidden="1" customHeight="1" outlineLevel="1" x14ac:dyDescent="0.2">
      <c r="A733" s="8" t="s">
        <v>275</v>
      </c>
      <c r="B733" s="300"/>
      <c r="C733" s="301"/>
      <c r="D733" s="301"/>
      <c r="E733" s="302"/>
      <c r="F733" s="12" t="s">
        <v>25</v>
      </c>
      <c r="G733" s="43"/>
    </row>
    <row r="734" spans="1:7" ht="30" hidden="1" customHeight="1" outlineLevel="1" x14ac:dyDescent="0.2">
      <c r="A734" s="8" t="s">
        <v>276</v>
      </c>
      <c r="B734" s="300"/>
      <c r="C734" s="301"/>
      <c r="D734" s="301"/>
      <c r="E734" s="302"/>
      <c r="F734" s="12" t="s">
        <v>25</v>
      </c>
      <c r="G734" s="43"/>
    </row>
    <row r="735" spans="1:7" ht="30" hidden="1" customHeight="1" outlineLevel="1" x14ac:dyDescent="0.2">
      <c r="A735" s="8"/>
      <c r="B735" s="300"/>
      <c r="C735" s="301"/>
      <c r="D735" s="301"/>
      <c r="E735" s="302"/>
      <c r="F735" s="138"/>
      <c r="G735" s="43"/>
    </row>
    <row r="736" spans="1:7" ht="30" hidden="1" customHeight="1" outlineLevel="1" x14ac:dyDescent="0.2">
      <c r="A736" s="8" t="s">
        <v>116</v>
      </c>
      <c r="B736" s="300"/>
      <c r="C736" s="301"/>
      <c r="D736" s="301"/>
      <c r="E736" s="302"/>
      <c r="F736" s="138"/>
      <c r="G736" s="43"/>
    </row>
    <row r="737" spans="1:7" ht="30" hidden="1" customHeight="1" outlineLevel="1" x14ac:dyDescent="0.2">
      <c r="A737" s="8"/>
      <c r="B737" s="300"/>
      <c r="C737" s="301"/>
      <c r="D737" s="301"/>
      <c r="E737" s="302"/>
      <c r="F737" s="138"/>
      <c r="G737" s="43"/>
    </row>
    <row r="738" spans="1:7" ht="30" customHeight="1" x14ac:dyDescent="0.2">
      <c r="A738" s="183"/>
      <c r="B738" s="300"/>
      <c r="C738" s="301"/>
      <c r="D738" s="301"/>
      <c r="E738" s="302"/>
      <c r="F738" s="223"/>
      <c r="G738" s="224"/>
    </row>
    <row r="739" spans="1:7" ht="30" customHeight="1" x14ac:dyDescent="0.15">
      <c r="A739" s="187" t="s">
        <v>612</v>
      </c>
      <c r="B739" s="188"/>
      <c r="C739" s="177" t="s">
        <v>442</v>
      </c>
      <c r="D739" s="177" t="s">
        <v>52</v>
      </c>
      <c r="E739" s="361" t="s">
        <v>88</v>
      </c>
      <c r="F739" s="362"/>
      <c r="G739" s="179" t="s">
        <v>25</v>
      </c>
    </row>
    <row r="740" spans="1:7" ht="112.5" customHeight="1" collapsed="1" x14ac:dyDescent="0.15">
      <c r="A740" s="401" t="s">
        <v>914</v>
      </c>
      <c r="B740" s="402"/>
      <c r="C740" s="402"/>
      <c r="D740" s="402"/>
      <c r="E740" s="402"/>
      <c r="F740" s="402"/>
      <c r="G740" s="403"/>
    </row>
    <row r="741" spans="1:7" s="7" customFormat="1" ht="30" hidden="1" customHeight="1" outlineLevel="1" x14ac:dyDescent="0.2">
      <c r="A741" s="49" t="s">
        <v>820</v>
      </c>
      <c r="B741" s="6" t="s">
        <v>278</v>
      </c>
      <c r="C741" s="6" t="s">
        <v>572</v>
      </c>
      <c r="D741" s="404" t="s">
        <v>844</v>
      </c>
      <c r="E741" s="405"/>
      <c r="F741" s="6" t="s">
        <v>845</v>
      </c>
      <c r="G741" s="32" t="s">
        <v>279</v>
      </c>
    </row>
    <row r="742" spans="1:7" ht="30" hidden="1" customHeight="1" outlineLevel="1" x14ac:dyDescent="0.2">
      <c r="A742" s="14"/>
      <c r="B742" s="12" t="s">
        <v>329</v>
      </c>
      <c r="C742" s="9"/>
      <c r="D742" s="393"/>
      <c r="E742" s="394"/>
      <c r="F742" s="56"/>
      <c r="G742" s="10">
        <v>0</v>
      </c>
    </row>
    <row r="743" spans="1:7" ht="30" hidden="1" customHeight="1" outlineLevel="1" x14ac:dyDescent="0.2">
      <c r="A743" s="14"/>
      <c r="B743" s="12" t="s">
        <v>329</v>
      </c>
      <c r="C743" s="9"/>
      <c r="D743" s="393"/>
      <c r="E743" s="394"/>
      <c r="F743" s="56"/>
      <c r="G743" s="10">
        <v>0</v>
      </c>
    </row>
    <row r="744" spans="1:7" ht="30" hidden="1" customHeight="1" outlineLevel="1" x14ac:dyDescent="0.2">
      <c r="A744" s="14"/>
      <c r="B744" s="12" t="s">
        <v>329</v>
      </c>
      <c r="C744" s="9"/>
      <c r="D744" s="393"/>
      <c r="E744" s="394"/>
      <c r="F744" s="56"/>
      <c r="G744" s="10">
        <v>0</v>
      </c>
    </row>
    <row r="745" spans="1:7" ht="30" hidden="1" customHeight="1" outlineLevel="1" x14ac:dyDescent="0.2">
      <c r="A745" s="14"/>
      <c r="B745" s="12" t="s">
        <v>329</v>
      </c>
      <c r="C745" s="9"/>
      <c r="D745" s="393"/>
      <c r="E745" s="394"/>
      <c r="F745" s="56"/>
      <c r="G745" s="10">
        <v>0</v>
      </c>
    </row>
    <row r="746" spans="1:7" ht="30" hidden="1" customHeight="1" outlineLevel="1" x14ac:dyDescent="0.2">
      <c r="A746" s="14"/>
      <c r="B746" s="12" t="s">
        <v>329</v>
      </c>
      <c r="C746" s="9"/>
      <c r="D746" s="393"/>
      <c r="E746" s="394"/>
      <c r="F746" s="56"/>
      <c r="G746" s="10">
        <v>0</v>
      </c>
    </row>
    <row r="747" spans="1:7" ht="30" hidden="1" customHeight="1" outlineLevel="1" x14ac:dyDescent="0.2">
      <c r="A747" s="14"/>
      <c r="B747" s="12" t="s">
        <v>329</v>
      </c>
      <c r="C747" s="9"/>
      <c r="D747" s="393"/>
      <c r="E747" s="394"/>
      <c r="F747" s="56"/>
      <c r="G747" s="10">
        <v>0</v>
      </c>
    </row>
    <row r="748" spans="1:7" ht="30" hidden="1" customHeight="1" outlineLevel="1" x14ac:dyDescent="0.2">
      <c r="A748" s="14"/>
      <c r="B748" s="12" t="s">
        <v>329</v>
      </c>
      <c r="C748" s="9"/>
      <c r="D748" s="393"/>
      <c r="E748" s="394"/>
      <c r="F748" s="56"/>
      <c r="G748" s="10">
        <v>0</v>
      </c>
    </row>
    <row r="749" spans="1:7" ht="30" hidden="1" customHeight="1" outlineLevel="1" x14ac:dyDescent="0.2">
      <c r="A749" s="14"/>
      <c r="B749" s="12" t="s">
        <v>329</v>
      </c>
      <c r="C749" s="9"/>
      <c r="D749" s="393"/>
      <c r="E749" s="394"/>
      <c r="F749" s="56"/>
      <c r="G749" s="10">
        <v>0</v>
      </c>
    </row>
    <row r="750" spans="1:7" ht="30" hidden="1" customHeight="1" outlineLevel="1" x14ac:dyDescent="0.2">
      <c r="A750" s="14"/>
      <c r="B750" s="12" t="s">
        <v>329</v>
      </c>
      <c r="C750" s="9"/>
      <c r="D750" s="393"/>
      <c r="E750" s="394"/>
      <c r="F750" s="56"/>
      <c r="G750" s="10">
        <v>0</v>
      </c>
    </row>
    <row r="751" spans="1:7" ht="30" hidden="1" customHeight="1" outlineLevel="1" x14ac:dyDescent="0.2">
      <c r="A751" s="14"/>
      <c r="B751" s="12" t="s">
        <v>329</v>
      </c>
      <c r="C751" s="9"/>
      <c r="D751" s="393"/>
      <c r="E751" s="394"/>
      <c r="F751" s="56"/>
      <c r="G751" s="10">
        <v>0</v>
      </c>
    </row>
    <row r="752" spans="1:7" ht="30" hidden="1" customHeight="1" outlineLevel="1" x14ac:dyDescent="0.2">
      <c r="A752" s="14"/>
      <c r="B752" s="12" t="s">
        <v>329</v>
      </c>
      <c r="C752" s="9"/>
      <c r="D752" s="393"/>
      <c r="E752" s="394"/>
      <c r="F752" s="56"/>
      <c r="G752" s="10">
        <v>0</v>
      </c>
    </row>
    <row r="753" spans="1:7" ht="30" hidden="1" customHeight="1" outlineLevel="1" x14ac:dyDescent="0.2">
      <c r="A753" s="14"/>
      <c r="B753" s="12" t="s">
        <v>329</v>
      </c>
      <c r="C753" s="9"/>
      <c r="D753" s="393"/>
      <c r="E753" s="394"/>
      <c r="F753" s="56"/>
      <c r="G753" s="10">
        <v>0</v>
      </c>
    </row>
    <row r="754" spans="1:7" ht="30" hidden="1" customHeight="1" outlineLevel="1" x14ac:dyDescent="0.2">
      <c r="A754" s="14"/>
      <c r="B754" s="12" t="s">
        <v>329</v>
      </c>
      <c r="C754" s="9"/>
      <c r="D754" s="393"/>
      <c r="E754" s="394"/>
      <c r="F754" s="56"/>
      <c r="G754" s="10">
        <v>0</v>
      </c>
    </row>
    <row r="755" spans="1:7" ht="30" hidden="1" customHeight="1" outlineLevel="1" x14ac:dyDescent="0.2">
      <c r="A755" s="14"/>
      <c r="B755" s="12" t="s">
        <v>329</v>
      </c>
      <c r="C755" s="9"/>
      <c r="D755" s="393"/>
      <c r="E755" s="394"/>
      <c r="F755" s="56"/>
      <c r="G755" s="10">
        <v>0</v>
      </c>
    </row>
    <row r="756" spans="1:7" ht="30" hidden="1" customHeight="1" outlineLevel="1" x14ac:dyDescent="0.2">
      <c r="A756" s="14"/>
      <c r="B756" s="12"/>
      <c r="C756" s="9"/>
      <c r="D756" s="393"/>
      <c r="E756" s="394"/>
      <c r="F756" s="12"/>
      <c r="G756" s="10"/>
    </row>
    <row r="757" spans="1:7" ht="30" hidden="1" customHeight="1" outlineLevel="1" x14ac:dyDescent="0.2">
      <c r="A757" s="225" t="s">
        <v>280</v>
      </c>
      <c r="B757" s="12"/>
      <c r="C757" s="9"/>
      <c r="D757" s="393"/>
      <c r="E757" s="394"/>
      <c r="F757" s="226">
        <v>0</v>
      </c>
      <c r="G757" s="10"/>
    </row>
    <row r="758" spans="1:7" ht="30" hidden="1" customHeight="1" outlineLevel="1" x14ac:dyDescent="0.2">
      <c r="A758" s="225" t="s">
        <v>281</v>
      </c>
      <c r="B758" s="12"/>
      <c r="C758" s="9"/>
      <c r="D758" s="393"/>
      <c r="E758" s="394"/>
      <c r="F758" s="226">
        <v>0</v>
      </c>
      <c r="G758" s="10"/>
    </row>
    <row r="759" spans="1:7" ht="30" hidden="1" customHeight="1" outlineLevel="1" x14ac:dyDescent="0.2">
      <c r="A759" s="225" t="s">
        <v>441</v>
      </c>
      <c r="B759" s="12"/>
      <c r="C759" s="9"/>
      <c r="D759" s="393"/>
      <c r="E759" s="394"/>
      <c r="F759" s="226">
        <v>0</v>
      </c>
      <c r="G759" s="10"/>
    </row>
    <row r="760" spans="1:7" ht="30" hidden="1" customHeight="1" outlineLevel="1" x14ac:dyDescent="0.2">
      <c r="A760" s="225" t="s">
        <v>282</v>
      </c>
      <c r="B760" s="12"/>
      <c r="C760" s="9"/>
      <c r="D760" s="393"/>
      <c r="E760" s="394"/>
      <c r="F760" s="226">
        <v>0</v>
      </c>
      <c r="G760" s="10"/>
    </row>
    <row r="761" spans="1:7" ht="30" hidden="1" customHeight="1" outlineLevel="1" x14ac:dyDescent="0.2">
      <c r="A761" s="225"/>
      <c r="B761" s="12"/>
      <c r="C761" s="9"/>
      <c r="D761" s="393"/>
      <c r="E761" s="394"/>
      <c r="F761" s="61"/>
      <c r="G761" s="10"/>
    </row>
    <row r="762" spans="1:7" ht="48.75" hidden="1" customHeight="1" outlineLevel="1" x14ac:dyDescent="0.2">
      <c r="A762" s="33"/>
      <c r="B762" s="12"/>
      <c r="C762" s="9"/>
      <c r="D762" s="393"/>
      <c r="E762" s="394"/>
      <c r="F762" s="61" t="s">
        <v>89</v>
      </c>
      <c r="G762" s="32" t="s">
        <v>283</v>
      </c>
    </row>
    <row r="763" spans="1:7" ht="57" hidden="1" outlineLevel="1" x14ac:dyDescent="0.2">
      <c r="A763" s="34" t="s">
        <v>455</v>
      </c>
      <c r="B763" s="12"/>
      <c r="C763" s="9"/>
      <c r="D763" s="393"/>
      <c r="E763" s="394"/>
      <c r="F763" s="12" t="s">
        <v>52</v>
      </c>
      <c r="G763" s="135">
        <v>0</v>
      </c>
    </row>
    <row r="764" spans="1:7" ht="14.25" hidden="1" outlineLevel="1" x14ac:dyDescent="0.2">
      <c r="A764" s="33" t="s">
        <v>880</v>
      </c>
      <c r="B764" s="12"/>
      <c r="C764" s="9"/>
      <c r="D764" s="148"/>
      <c r="E764" s="149"/>
      <c r="F764" s="12" t="s">
        <v>52</v>
      </c>
      <c r="G764" s="135">
        <v>0</v>
      </c>
    </row>
    <row r="765" spans="1:7" ht="14.25" hidden="1" outlineLevel="1" x14ac:dyDescent="0.2">
      <c r="A765" s="33" t="s">
        <v>284</v>
      </c>
      <c r="B765" s="12"/>
      <c r="C765" s="9"/>
      <c r="D765" s="393"/>
      <c r="E765" s="394"/>
      <c r="F765" s="12" t="s">
        <v>25</v>
      </c>
      <c r="G765" s="10">
        <v>0</v>
      </c>
    </row>
    <row r="766" spans="1:7" ht="14.25" hidden="1" outlineLevel="1" x14ac:dyDescent="0.2">
      <c r="A766" s="33" t="s">
        <v>285</v>
      </c>
      <c r="B766" s="12"/>
      <c r="C766" s="9"/>
      <c r="D766" s="393"/>
      <c r="E766" s="394"/>
      <c r="F766" s="12" t="s">
        <v>25</v>
      </c>
      <c r="G766" s="10">
        <v>0</v>
      </c>
    </row>
    <row r="767" spans="1:7" ht="14.25" hidden="1" outlineLevel="1" x14ac:dyDescent="0.2">
      <c r="A767" s="33" t="s">
        <v>286</v>
      </c>
      <c r="B767" s="12"/>
      <c r="C767" s="9"/>
      <c r="D767" s="393"/>
      <c r="E767" s="394"/>
      <c r="F767" s="12" t="s">
        <v>25</v>
      </c>
      <c r="G767" s="10">
        <v>0</v>
      </c>
    </row>
    <row r="768" spans="1:7" ht="30" hidden="1" customHeight="1" outlineLevel="1" thickBot="1" x14ac:dyDescent="0.25">
      <c r="A768" s="227"/>
      <c r="B768" s="12"/>
      <c r="C768" s="9"/>
      <c r="D768" s="393"/>
      <c r="E768" s="394"/>
      <c r="F768" s="228"/>
      <c r="G768" s="41">
        <f>SUM(G742:G755)</f>
        <v>0</v>
      </c>
    </row>
    <row r="769" spans="1:7" ht="30" hidden="1" customHeight="1" outlineLevel="1" thickTop="1" x14ac:dyDescent="0.2">
      <c r="A769" s="227"/>
      <c r="B769" s="12"/>
      <c r="C769" s="9"/>
      <c r="D769" s="393"/>
      <c r="E769" s="394"/>
      <c r="F769" s="228"/>
      <c r="G769" s="10"/>
    </row>
    <row r="770" spans="1:7" ht="30" hidden="1" customHeight="1" outlineLevel="1" x14ac:dyDescent="0.2">
      <c r="A770" s="21" t="s">
        <v>571</v>
      </c>
      <c r="B770" s="12"/>
      <c r="C770" s="9"/>
      <c r="D770" s="393"/>
      <c r="E770" s="394"/>
      <c r="F770" s="228"/>
      <c r="G770" s="10"/>
    </row>
    <row r="771" spans="1:7" ht="30" hidden="1" customHeight="1" outlineLevel="1" x14ac:dyDescent="0.2">
      <c r="A771" s="8" t="s">
        <v>287</v>
      </c>
      <c r="B771" s="12"/>
      <c r="C771" s="9"/>
      <c r="D771" s="393"/>
      <c r="E771" s="394"/>
      <c r="F771" s="12" t="s">
        <v>25</v>
      </c>
      <c r="G771" s="10">
        <v>5000000</v>
      </c>
    </row>
    <row r="772" spans="1:7" ht="30" hidden="1" customHeight="1" outlineLevel="1" x14ac:dyDescent="0.2">
      <c r="A772" s="8" t="s">
        <v>288</v>
      </c>
      <c r="B772" s="12"/>
      <c r="C772" s="9"/>
      <c r="D772" s="393"/>
      <c r="E772" s="394"/>
      <c r="F772" s="12" t="s">
        <v>25</v>
      </c>
      <c r="G772" s="10">
        <v>2000000</v>
      </c>
    </row>
    <row r="773" spans="1:7" ht="30" hidden="1" customHeight="1" outlineLevel="1" x14ac:dyDescent="0.2">
      <c r="A773" s="8" t="s">
        <v>289</v>
      </c>
      <c r="B773" s="12"/>
      <c r="C773" s="9"/>
      <c r="D773" s="393"/>
      <c r="E773" s="394"/>
      <c r="F773" s="12" t="s">
        <v>25</v>
      </c>
      <c r="G773" s="10">
        <v>1000000</v>
      </c>
    </row>
    <row r="774" spans="1:7" ht="30" hidden="1" customHeight="1" outlineLevel="1" x14ac:dyDescent="0.2">
      <c r="A774" s="14" t="s">
        <v>290</v>
      </c>
      <c r="B774" s="12"/>
      <c r="C774" s="9"/>
      <c r="D774" s="393"/>
      <c r="E774" s="394"/>
      <c r="F774" s="12" t="s">
        <v>25</v>
      </c>
      <c r="G774" s="10">
        <v>1000000</v>
      </c>
    </row>
    <row r="775" spans="1:7" ht="30" hidden="1" customHeight="1" outlineLevel="1" x14ac:dyDescent="0.2">
      <c r="A775" s="14" t="s">
        <v>291</v>
      </c>
      <c r="B775" s="12"/>
      <c r="C775" s="9"/>
      <c r="D775" s="393"/>
      <c r="E775" s="394"/>
      <c r="F775" s="12" t="s">
        <v>25</v>
      </c>
      <c r="G775" s="10">
        <v>2500000</v>
      </c>
    </row>
    <row r="776" spans="1:7" ht="30" hidden="1" customHeight="1" outlineLevel="1" x14ac:dyDescent="0.2">
      <c r="A776" s="14" t="s">
        <v>292</v>
      </c>
      <c r="B776" s="12"/>
      <c r="C776" s="9"/>
      <c r="D776" s="393"/>
      <c r="E776" s="394"/>
      <c r="F776" s="12" t="s">
        <v>25</v>
      </c>
      <c r="G776" s="10">
        <v>1000000</v>
      </c>
    </row>
    <row r="777" spans="1:7" ht="30" hidden="1" customHeight="1" outlineLevel="1" x14ac:dyDescent="0.2">
      <c r="A777" s="14" t="s">
        <v>110</v>
      </c>
      <c r="B777" s="12"/>
      <c r="C777" s="9"/>
      <c r="D777" s="393"/>
      <c r="E777" s="394"/>
      <c r="F777" s="12" t="s">
        <v>25</v>
      </c>
      <c r="G777" s="10">
        <v>25000</v>
      </c>
    </row>
    <row r="778" spans="1:7" ht="30" hidden="1" customHeight="1" outlineLevel="1" x14ac:dyDescent="0.2">
      <c r="A778" s="14" t="s">
        <v>293</v>
      </c>
      <c r="B778" s="12"/>
      <c r="C778" s="9"/>
      <c r="D778" s="393"/>
      <c r="E778" s="394"/>
      <c r="F778" s="12" t="s">
        <v>25</v>
      </c>
      <c r="G778" s="10">
        <v>7500</v>
      </c>
    </row>
    <row r="779" spans="1:7" ht="30" hidden="1" customHeight="1" outlineLevel="1" x14ac:dyDescent="0.2">
      <c r="A779" s="14" t="s">
        <v>294</v>
      </c>
      <c r="B779" s="12"/>
      <c r="C779" s="9"/>
      <c r="D779" s="393"/>
      <c r="E779" s="394"/>
      <c r="F779" s="12" t="s">
        <v>25</v>
      </c>
      <c r="G779" s="10">
        <v>10000</v>
      </c>
    </row>
    <row r="780" spans="1:7" ht="30" hidden="1" customHeight="1" outlineLevel="1" x14ac:dyDescent="0.2">
      <c r="A780" s="14" t="s">
        <v>295</v>
      </c>
      <c r="B780" s="12"/>
      <c r="C780" s="9"/>
      <c r="D780" s="393"/>
      <c r="E780" s="394"/>
      <c r="F780" s="12" t="s">
        <v>52</v>
      </c>
      <c r="G780" s="10" t="s">
        <v>296</v>
      </c>
    </row>
    <row r="781" spans="1:7" ht="30" hidden="1" customHeight="1" outlineLevel="1" x14ac:dyDescent="0.2">
      <c r="A781" s="14" t="s">
        <v>456</v>
      </c>
      <c r="B781" s="12"/>
      <c r="C781" s="9"/>
      <c r="D781" s="393"/>
      <c r="E781" s="394"/>
      <c r="F781" s="12" t="s">
        <v>25</v>
      </c>
      <c r="G781" s="10">
        <v>0</v>
      </c>
    </row>
    <row r="782" spans="1:7" ht="30" hidden="1" customHeight="1" outlineLevel="1" x14ac:dyDescent="0.2">
      <c r="A782" s="14" t="s">
        <v>457</v>
      </c>
      <c r="B782" s="12"/>
      <c r="C782" s="9"/>
      <c r="D782" s="393"/>
      <c r="E782" s="394"/>
      <c r="F782" s="12"/>
      <c r="G782" s="10"/>
    </row>
    <row r="783" spans="1:7" ht="30" hidden="1" customHeight="1" outlineLevel="1" x14ac:dyDescent="0.2">
      <c r="A783" s="14" t="s">
        <v>457</v>
      </c>
      <c r="B783" s="12"/>
      <c r="C783" s="9"/>
      <c r="D783" s="393"/>
      <c r="E783" s="394"/>
      <c r="F783" s="12"/>
      <c r="G783" s="10"/>
    </row>
    <row r="784" spans="1:7" ht="30" hidden="1" customHeight="1" outlineLevel="1" x14ac:dyDescent="0.2">
      <c r="A784" s="14" t="s">
        <v>457</v>
      </c>
      <c r="B784" s="12"/>
      <c r="C784" s="9"/>
      <c r="D784" s="393"/>
      <c r="E784" s="394"/>
      <c r="F784" s="12"/>
      <c r="G784" s="10"/>
    </row>
    <row r="785" spans="1:7" ht="30" hidden="1" customHeight="1" outlineLevel="1" x14ac:dyDescent="0.2">
      <c r="A785" s="8"/>
      <c r="B785" s="12"/>
      <c r="C785" s="9"/>
      <c r="D785" s="393"/>
      <c r="E785" s="394"/>
      <c r="F785" s="12"/>
      <c r="G785" s="10"/>
    </row>
    <row r="786" spans="1:7" ht="66" hidden="1" customHeight="1" outlineLevel="1" x14ac:dyDescent="0.2">
      <c r="A786" s="312" t="s">
        <v>446</v>
      </c>
      <c r="B786" s="313"/>
      <c r="C786" s="313"/>
      <c r="D786" s="313"/>
      <c r="E786" s="313"/>
      <c r="F786" s="369"/>
      <c r="G786" s="17"/>
    </row>
    <row r="787" spans="1:7" ht="30" customHeight="1" x14ac:dyDescent="0.2">
      <c r="A787" s="229"/>
      <c r="B787" s="300"/>
      <c r="C787" s="301"/>
      <c r="D787" s="301"/>
      <c r="E787" s="302"/>
      <c r="F787" s="230"/>
      <c r="G787" s="213"/>
    </row>
    <row r="788" spans="1:7" ht="30" customHeight="1" x14ac:dyDescent="0.15">
      <c r="A788" s="187" t="s">
        <v>614</v>
      </c>
      <c r="B788" s="188"/>
      <c r="C788" s="177" t="s">
        <v>442</v>
      </c>
      <c r="D788" s="177" t="s">
        <v>52</v>
      </c>
      <c r="E788" s="361" t="s">
        <v>88</v>
      </c>
      <c r="F788" s="362"/>
      <c r="G788" s="179" t="s">
        <v>25</v>
      </c>
    </row>
    <row r="789" spans="1:7" ht="48.75" customHeight="1" collapsed="1" x14ac:dyDescent="0.15">
      <c r="A789" s="363" t="s">
        <v>915</v>
      </c>
      <c r="B789" s="364"/>
      <c r="C789" s="364"/>
      <c r="D789" s="364"/>
      <c r="E789" s="364"/>
      <c r="F789" s="364"/>
      <c r="G789" s="398"/>
    </row>
    <row r="790" spans="1:7" s="7" customFormat="1" ht="30" hidden="1" customHeight="1" outlineLevel="1" x14ac:dyDescent="0.2">
      <c r="A790" s="31" t="s">
        <v>821</v>
      </c>
      <c r="B790" s="6" t="s">
        <v>569</v>
      </c>
      <c r="C790" s="6" t="s">
        <v>844</v>
      </c>
      <c r="D790" s="399" t="s">
        <v>845</v>
      </c>
      <c r="E790" s="400"/>
      <c r="F790" s="6"/>
      <c r="G790" s="32" t="s">
        <v>279</v>
      </c>
    </row>
    <row r="791" spans="1:7" ht="30" hidden="1" customHeight="1" outlineLevel="1" x14ac:dyDescent="0.2">
      <c r="A791" s="14">
        <f t="shared" ref="A791:A802" si="0">A742</f>
        <v>0</v>
      </c>
      <c r="B791" s="51">
        <f t="shared" ref="B791:C803" si="1">(C742)</f>
        <v>0</v>
      </c>
      <c r="C791" s="50">
        <f t="shared" si="1"/>
        <v>0</v>
      </c>
      <c r="D791" s="396">
        <f t="shared" ref="D791:D803" si="2">(F742)</f>
        <v>0</v>
      </c>
      <c r="E791" s="397"/>
      <c r="F791" s="12"/>
      <c r="G791" s="10">
        <v>0</v>
      </c>
    </row>
    <row r="792" spans="1:7" ht="30" hidden="1" customHeight="1" outlineLevel="1" x14ac:dyDescent="0.2">
      <c r="A792" s="14">
        <f t="shared" si="0"/>
        <v>0</v>
      </c>
      <c r="B792" s="51">
        <f t="shared" si="1"/>
        <v>0</v>
      </c>
      <c r="C792" s="50">
        <f t="shared" si="1"/>
        <v>0</v>
      </c>
      <c r="D792" s="396">
        <f t="shared" si="2"/>
        <v>0</v>
      </c>
      <c r="E792" s="397"/>
      <c r="F792" s="12"/>
      <c r="G792" s="10">
        <v>0</v>
      </c>
    </row>
    <row r="793" spans="1:7" ht="30" hidden="1" customHeight="1" outlineLevel="1" x14ac:dyDescent="0.2">
      <c r="A793" s="14">
        <f t="shared" si="0"/>
        <v>0</v>
      </c>
      <c r="B793" s="51">
        <f t="shared" si="1"/>
        <v>0</v>
      </c>
      <c r="C793" s="50">
        <f t="shared" si="1"/>
        <v>0</v>
      </c>
      <c r="D793" s="396">
        <f t="shared" si="2"/>
        <v>0</v>
      </c>
      <c r="E793" s="397"/>
      <c r="F793" s="12"/>
      <c r="G793" s="10">
        <v>0</v>
      </c>
    </row>
    <row r="794" spans="1:7" ht="30" hidden="1" customHeight="1" outlineLevel="1" x14ac:dyDescent="0.2">
      <c r="A794" s="14">
        <f t="shared" si="0"/>
        <v>0</v>
      </c>
      <c r="B794" s="51">
        <f t="shared" si="1"/>
        <v>0</v>
      </c>
      <c r="C794" s="50">
        <f t="shared" si="1"/>
        <v>0</v>
      </c>
      <c r="D794" s="396">
        <f t="shared" si="2"/>
        <v>0</v>
      </c>
      <c r="E794" s="397"/>
      <c r="F794" s="12"/>
      <c r="G794" s="10">
        <v>0</v>
      </c>
    </row>
    <row r="795" spans="1:7" ht="30" hidden="1" customHeight="1" outlineLevel="1" x14ac:dyDescent="0.2">
      <c r="A795" s="14">
        <f t="shared" si="0"/>
        <v>0</v>
      </c>
      <c r="B795" s="51">
        <f t="shared" si="1"/>
        <v>0</v>
      </c>
      <c r="C795" s="50">
        <f t="shared" si="1"/>
        <v>0</v>
      </c>
      <c r="D795" s="396">
        <f t="shared" si="2"/>
        <v>0</v>
      </c>
      <c r="E795" s="397"/>
      <c r="F795" s="12"/>
      <c r="G795" s="10">
        <v>0</v>
      </c>
    </row>
    <row r="796" spans="1:7" ht="30" hidden="1" customHeight="1" outlineLevel="1" x14ac:dyDescent="0.2">
      <c r="A796" s="14">
        <f t="shared" si="0"/>
        <v>0</v>
      </c>
      <c r="B796" s="51">
        <f t="shared" si="1"/>
        <v>0</v>
      </c>
      <c r="C796" s="50">
        <f t="shared" si="1"/>
        <v>0</v>
      </c>
      <c r="D796" s="396">
        <f t="shared" si="2"/>
        <v>0</v>
      </c>
      <c r="E796" s="397"/>
      <c r="F796" s="12"/>
      <c r="G796" s="10">
        <v>0</v>
      </c>
    </row>
    <row r="797" spans="1:7" ht="30" hidden="1" customHeight="1" outlineLevel="1" x14ac:dyDescent="0.2">
      <c r="A797" s="14">
        <f t="shared" si="0"/>
        <v>0</v>
      </c>
      <c r="B797" s="51">
        <f t="shared" si="1"/>
        <v>0</v>
      </c>
      <c r="C797" s="50">
        <f t="shared" si="1"/>
        <v>0</v>
      </c>
      <c r="D797" s="396">
        <f t="shared" si="2"/>
        <v>0</v>
      </c>
      <c r="E797" s="397"/>
      <c r="F797" s="12"/>
      <c r="G797" s="10">
        <v>0</v>
      </c>
    </row>
    <row r="798" spans="1:7" ht="30" hidden="1" customHeight="1" outlineLevel="1" x14ac:dyDescent="0.2">
      <c r="A798" s="14">
        <f t="shared" si="0"/>
        <v>0</v>
      </c>
      <c r="B798" s="51">
        <f t="shared" si="1"/>
        <v>0</v>
      </c>
      <c r="C798" s="50">
        <f t="shared" si="1"/>
        <v>0</v>
      </c>
      <c r="D798" s="396">
        <f t="shared" si="2"/>
        <v>0</v>
      </c>
      <c r="E798" s="397"/>
      <c r="F798" s="12"/>
      <c r="G798" s="10">
        <v>0</v>
      </c>
    </row>
    <row r="799" spans="1:7" ht="30" hidden="1" customHeight="1" outlineLevel="1" x14ac:dyDescent="0.2">
      <c r="A799" s="14">
        <f t="shared" si="0"/>
        <v>0</v>
      </c>
      <c r="B799" s="51">
        <f t="shared" si="1"/>
        <v>0</v>
      </c>
      <c r="C799" s="50">
        <f t="shared" si="1"/>
        <v>0</v>
      </c>
      <c r="D799" s="396">
        <f t="shared" si="2"/>
        <v>0</v>
      </c>
      <c r="E799" s="397"/>
      <c r="F799" s="12"/>
      <c r="G799" s="10">
        <v>0</v>
      </c>
    </row>
    <row r="800" spans="1:7" ht="30" hidden="1" customHeight="1" outlineLevel="1" x14ac:dyDescent="0.2">
      <c r="A800" s="14">
        <f t="shared" si="0"/>
        <v>0</v>
      </c>
      <c r="B800" s="51">
        <f t="shared" si="1"/>
        <v>0</v>
      </c>
      <c r="C800" s="50">
        <f t="shared" si="1"/>
        <v>0</v>
      </c>
      <c r="D800" s="396">
        <f t="shared" si="2"/>
        <v>0</v>
      </c>
      <c r="E800" s="397"/>
      <c r="F800" s="12"/>
      <c r="G800" s="10">
        <v>0</v>
      </c>
    </row>
    <row r="801" spans="1:7" ht="30" hidden="1" customHeight="1" outlineLevel="1" x14ac:dyDescent="0.2">
      <c r="A801" s="14">
        <f t="shared" si="0"/>
        <v>0</v>
      </c>
      <c r="B801" s="51">
        <f t="shared" si="1"/>
        <v>0</v>
      </c>
      <c r="C801" s="50">
        <f t="shared" si="1"/>
        <v>0</v>
      </c>
      <c r="D801" s="396">
        <f t="shared" si="2"/>
        <v>0</v>
      </c>
      <c r="E801" s="397"/>
      <c r="F801" s="12"/>
      <c r="G801" s="10">
        <v>0</v>
      </c>
    </row>
    <row r="802" spans="1:7" ht="30" hidden="1" customHeight="1" outlineLevel="1" x14ac:dyDescent="0.2">
      <c r="A802" s="14">
        <f t="shared" si="0"/>
        <v>0</v>
      </c>
      <c r="B802" s="51">
        <f t="shared" si="1"/>
        <v>0</v>
      </c>
      <c r="C802" s="50">
        <f t="shared" si="1"/>
        <v>0</v>
      </c>
      <c r="D802" s="396">
        <f t="shared" si="2"/>
        <v>0</v>
      </c>
      <c r="E802" s="397"/>
      <c r="F802" s="12"/>
      <c r="G802" s="10">
        <v>0</v>
      </c>
    </row>
    <row r="803" spans="1:7" ht="30" hidden="1" customHeight="1" outlineLevel="1" x14ac:dyDescent="0.2">
      <c r="A803" s="59"/>
      <c r="B803" s="51">
        <f t="shared" si="1"/>
        <v>0</v>
      </c>
      <c r="C803" s="50">
        <f t="shared" si="1"/>
        <v>0</v>
      </c>
      <c r="D803" s="396">
        <f t="shared" si="2"/>
        <v>0</v>
      </c>
      <c r="E803" s="397"/>
      <c r="F803" s="12"/>
      <c r="G803" s="10">
        <v>0</v>
      </c>
    </row>
    <row r="804" spans="1:7" ht="30" hidden="1" customHeight="1" outlineLevel="1" x14ac:dyDescent="0.2">
      <c r="A804" s="59"/>
      <c r="B804" s="12"/>
      <c r="C804" s="9"/>
      <c r="D804" s="393"/>
      <c r="E804" s="394"/>
      <c r="F804" s="12"/>
      <c r="G804" s="10"/>
    </row>
    <row r="805" spans="1:7" ht="30" customHeight="1" x14ac:dyDescent="0.2">
      <c r="A805" s="59"/>
      <c r="B805" s="300"/>
      <c r="C805" s="301"/>
      <c r="D805" s="301"/>
      <c r="E805" s="302"/>
      <c r="F805" s="52"/>
      <c r="G805" s="38"/>
    </row>
    <row r="806" spans="1:7" ht="30" customHeight="1" x14ac:dyDescent="0.15">
      <c r="A806" s="359" t="s">
        <v>297</v>
      </c>
      <c r="B806" s="395"/>
      <c r="C806" s="177" t="s">
        <v>442</v>
      </c>
      <c r="D806" s="177" t="s">
        <v>52</v>
      </c>
      <c r="E806" s="361" t="s">
        <v>88</v>
      </c>
      <c r="F806" s="362"/>
      <c r="G806" s="179" t="s">
        <v>25</v>
      </c>
    </row>
    <row r="807" spans="1:7" ht="30" customHeight="1" collapsed="1" x14ac:dyDescent="0.15">
      <c r="A807" s="372" t="s">
        <v>298</v>
      </c>
      <c r="B807" s="373"/>
      <c r="C807" s="373"/>
      <c r="D807" s="373"/>
      <c r="E807" s="374"/>
      <c r="F807" s="374"/>
      <c r="G807" s="375"/>
    </row>
    <row r="808" spans="1:7" s="7" customFormat="1" ht="30" hidden="1" customHeight="1" outlineLevel="1" x14ac:dyDescent="0.2">
      <c r="A808" s="31"/>
      <c r="B808" s="356" t="s">
        <v>568</v>
      </c>
      <c r="C808" s="357"/>
      <c r="D808" s="357"/>
      <c r="E808" s="358"/>
      <c r="F808" s="61" t="s">
        <v>89</v>
      </c>
      <c r="G808" s="32" t="s">
        <v>137</v>
      </c>
    </row>
    <row r="809" spans="1:7" ht="30" hidden="1" customHeight="1" outlineLevel="1" x14ac:dyDescent="0.2">
      <c r="A809" s="14" t="s">
        <v>305</v>
      </c>
      <c r="B809" s="300"/>
      <c r="C809" s="301"/>
      <c r="D809" s="301"/>
      <c r="E809" s="302"/>
      <c r="F809" s="12" t="s">
        <v>25</v>
      </c>
      <c r="G809" s="231">
        <v>0</v>
      </c>
    </row>
    <row r="810" spans="1:7" ht="30" hidden="1" customHeight="1" outlineLevel="1" x14ac:dyDescent="0.2">
      <c r="A810" s="14" t="s">
        <v>489</v>
      </c>
      <c r="B810" s="300"/>
      <c r="C810" s="301"/>
      <c r="D810" s="301"/>
      <c r="E810" s="302"/>
      <c r="F810" s="12" t="s">
        <v>25</v>
      </c>
      <c r="G810" s="231">
        <v>2500000</v>
      </c>
    </row>
    <row r="811" spans="1:7" ht="30" hidden="1" customHeight="1" outlineLevel="1" x14ac:dyDescent="0.2">
      <c r="A811" s="14" t="s">
        <v>458</v>
      </c>
      <c r="B811" s="300"/>
      <c r="C811" s="301"/>
      <c r="D811" s="301"/>
      <c r="E811" s="302"/>
      <c r="F811" s="204"/>
      <c r="G811" s="231">
        <v>0</v>
      </c>
    </row>
    <row r="812" spans="1:7" ht="30" hidden="1" customHeight="1" outlineLevel="1" x14ac:dyDescent="0.2">
      <c r="A812" s="14"/>
      <c r="B812" s="300"/>
      <c r="C812" s="301"/>
      <c r="D812" s="301"/>
      <c r="E812" s="302"/>
      <c r="F812" s="12"/>
      <c r="G812" s="231"/>
    </row>
    <row r="813" spans="1:7" ht="30" hidden="1" customHeight="1" outlineLevel="1" x14ac:dyDescent="0.2">
      <c r="A813" s="21" t="s">
        <v>299</v>
      </c>
      <c r="B813" s="300"/>
      <c r="C813" s="301"/>
      <c r="D813" s="301"/>
      <c r="E813" s="302"/>
      <c r="F813" s="12"/>
      <c r="G813" s="231"/>
    </row>
    <row r="814" spans="1:7" ht="30" hidden="1" customHeight="1" outlineLevel="1" x14ac:dyDescent="0.2">
      <c r="A814" s="8" t="s">
        <v>300</v>
      </c>
      <c r="B814" s="300"/>
      <c r="C814" s="301"/>
      <c r="D814" s="301"/>
      <c r="E814" s="302"/>
      <c r="F814" s="12" t="s">
        <v>25</v>
      </c>
      <c r="G814" s="231">
        <v>0</v>
      </c>
    </row>
    <row r="815" spans="1:7" ht="30" hidden="1" customHeight="1" outlineLevel="1" x14ac:dyDescent="0.2">
      <c r="A815" s="8" t="s">
        <v>295</v>
      </c>
      <c r="B815" s="300"/>
      <c r="C815" s="301"/>
      <c r="D815" s="301"/>
      <c r="E815" s="302"/>
      <c r="F815" s="12" t="s">
        <v>25</v>
      </c>
      <c r="G815" s="231">
        <v>0</v>
      </c>
    </row>
    <row r="816" spans="1:7" ht="30" hidden="1" customHeight="1" outlineLevel="1" x14ac:dyDescent="0.2">
      <c r="A816" s="8" t="s">
        <v>301</v>
      </c>
      <c r="B816" s="300"/>
      <c r="C816" s="301"/>
      <c r="D816" s="301"/>
      <c r="E816" s="302"/>
      <c r="F816" s="12" t="s">
        <v>25</v>
      </c>
      <c r="G816" s="231">
        <v>0</v>
      </c>
    </row>
    <row r="817" spans="1:7" ht="30" hidden="1" customHeight="1" outlineLevel="1" x14ac:dyDescent="0.2">
      <c r="A817" s="8" t="s">
        <v>302</v>
      </c>
      <c r="B817" s="300"/>
      <c r="C817" s="301"/>
      <c r="D817" s="301"/>
      <c r="E817" s="302"/>
      <c r="F817" s="12" t="s">
        <v>25</v>
      </c>
      <c r="G817" s="231">
        <v>0</v>
      </c>
    </row>
    <row r="818" spans="1:7" ht="30" hidden="1" customHeight="1" outlineLevel="1" x14ac:dyDescent="0.2">
      <c r="A818" s="8" t="s">
        <v>459</v>
      </c>
      <c r="B818" s="300"/>
      <c r="C818" s="301"/>
      <c r="D818" s="301"/>
      <c r="E818" s="302"/>
      <c r="F818" s="12" t="s">
        <v>25</v>
      </c>
      <c r="G818" s="231">
        <v>0</v>
      </c>
    </row>
    <row r="819" spans="1:7" ht="30" hidden="1" customHeight="1" outlineLevel="1" x14ac:dyDescent="0.2">
      <c r="A819" s="14" t="s">
        <v>460</v>
      </c>
      <c r="B819" s="300"/>
      <c r="C819" s="301"/>
      <c r="D819" s="301"/>
      <c r="E819" s="302"/>
      <c r="F819" s="12"/>
      <c r="G819" s="231"/>
    </row>
    <row r="820" spans="1:7" ht="30" hidden="1" customHeight="1" outlineLevel="1" x14ac:dyDescent="0.2">
      <c r="A820" s="8" t="s">
        <v>93</v>
      </c>
      <c r="B820" s="300"/>
      <c r="C820" s="301"/>
      <c r="D820" s="301"/>
      <c r="E820" s="302"/>
      <c r="F820" s="12" t="s">
        <v>25</v>
      </c>
      <c r="G820" s="231">
        <v>0</v>
      </c>
    </row>
    <row r="821" spans="1:7" ht="30" hidden="1" customHeight="1" outlineLevel="1" x14ac:dyDescent="0.2">
      <c r="A821" s="24"/>
      <c r="B821" s="300"/>
      <c r="C821" s="301"/>
      <c r="D821" s="301"/>
      <c r="E821" s="302"/>
      <c r="F821" s="207"/>
      <c r="G821" s="10"/>
    </row>
    <row r="822" spans="1:7" ht="30" hidden="1" customHeight="1" outlineLevel="1" x14ac:dyDescent="0.2">
      <c r="A822" s="392" t="s">
        <v>461</v>
      </c>
      <c r="B822" s="298"/>
      <c r="C822" s="298"/>
      <c r="D822" s="298"/>
      <c r="E822" s="298"/>
      <c r="F822" s="299"/>
      <c r="G822" s="10"/>
    </row>
    <row r="823" spans="1:7" ht="30" hidden="1" customHeight="1" outlineLevel="1" x14ac:dyDescent="0.2">
      <c r="A823" s="8" t="s">
        <v>116</v>
      </c>
      <c r="B823" s="300"/>
      <c r="C823" s="301"/>
      <c r="D823" s="301"/>
      <c r="E823" s="302"/>
      <c r="F823" s="9"/>
      <c r="G823" s="10"/>
    </row>
    <row r="824" spans="1:7" ht="66" hidden="1" customHeight="1" outlineLevel="1" x14ac:dyDescent="0.2">
      <c r="A824" s="312" t="s">
        <v>446</v>
      </c>
      <c r="B824" s="313"/>
      <c r="C824" s="313"/>
      <c r="D824" s="313"/>
      <c r="E824" s="313"/>
      <c r="F824" s="369"/>
      <c r="G824" s="17"/>
    </row>
    <row r="825" spans="1:7" ht="30" customHeight="1" x14ac:dyDescent="0.2">
      <c r="A825" s="14"/>
      <c r="B825" s="300"/>
      <c r="C825" s="301"/>
      <c r="D825" s="301"/>
      <c r="E825" s="302"/>
      <c r="F825" s="232"/>
      <c r="G825" s="10"/>
    </row>
    <row r="826" spans="1:7" ht="30" customHeight="1" x14ac:dyDescent="0.15">
      <c r="A826" s="359" t="s">
        <v>303</v>
      </c>
      <c r="B826" s="360"/>
      <c r="C826" s="177" t="s">
        <v>442</v>
      </c>
      <c r="D826" s="177" t="s">
        <v>52</v>
      </c>
      <c r="E826" s="361" t="s">
        <v>88</v>
      </c>
      <c r="F826" s="362"/>
      <c r="G826" s="179" t="s">
        <v>25</v>
      </c>
    </row>
    <row r="827" spans="1:7" ht="39" customHeight="1" collapsed="1" x14ac:dyDescent="0.15">
      <c r="A827" s="372" t="s">
        <v>304</v>
      </c>
      <c r="B827" s="373"/>
      <c r="C827" s="373"/>
      <c r="D827" s="373"/>
      <c r="E827" s="374"/>
      <c r="F827" s="374"/>
      <c r="G827" s="375"/>
    </row>
    <row r="828" spans="1:7" s="7" customFormat="1" ht="30" hidden="1" customHeight="1" outlineLevel="1" x14ac:dyDescent="0.2">
      <c r="A828" s="31"/>
      <c r="B828" s="356" t="s">
        <v>568</v>
      </c>
      <c r="C828" s="357"/>
      <c r="D828" s="357"/>
      <c r="E828" s="358"/>
      <c r="F828" s="61" t="s">
        <v>89</v>
      </c>
      <c r="G828" s="32" t="s">
        <v>137</v>
      </c>
    </row>
    <row r="829" spans="1:7" ht="30" hidden="1" customHeight="1" outlineLevel="1" x14ac:dyDescent="0.2">
      <c r="A829" s="14" t="s">
        <v>305</v>
      </c>
      <c r="B829" s="300"/>
      <c r="C829" s="301"/>
      <c r="D829" s="301"/>
      <c r="E829" s="302"/>
      <c r="F829" s="12" t="s">
        <v>25</v>
      </c>
      <c r="G829" s="10">
        <v>0</v>
      </c>
    </row>
    <row r="830" spans="1:7" ht="30" hidden="1" customHeight="1" outlineLevel="1" x14ac:dyDescent="0.2">
      <c r="A830" s="14" t="s">
        <v>462</v>
      </c>
      <c r="B830" s="300"/>
      <c r="C830" s="301"/>
      <c r="D830" s="301"/>
      <c r="E830" s="302"/>
      <c r="F830" s="12" t="s">
        <v>25</v>
      </c>
      <c r="G830" s="10">
        <v>2500000</v>
      </c>
    </row>
    <row r="831" spans="1:7" ht="30" hidden="1" customHeight="1" outlineLevel="1" x14ac:dyDescent="0.2">
      <c r="A831" s="14" t="s">
        <v>463</v>
      </c>
      <c r="B831" s="300"/>
      <c r="C831" s="301"/>
      <c r="D831" s="301"/>
      <c r="E831" s="302"/>
      <c r="F831" s="12" t="s">
        <v>25</v>
      </c>
      <c r="G831" s="10">
        <v>0</v>
      </c>
    </row>
    <row r="832" spans="1:7" ht="30" hidden="1" customHeight="1" outlineLevel="1" x14ac:dyDescent="0.2">
      <c r="A832" s="14" t="s">
        <v>306</v>
      </c>
      <c r="B832" s="389" t="s">
        <v>633</v>
      </c>
      <c r="C832" s="390"/>
      <c r="D832" s="390"/>
      <c r="E832" s="391"/>
      <c r="F832" s="12" t="s">
        <v>25</v>
      </c>
      <c r="G832" s="236"/>
    </row>
    <row r="833" spans="1:7" ht="30" hidden="1" customHeight="1" outlineLevel="1" x14ac:dyDescent="0.2">
      <c r="A833" s="14" t="s">
        <v>307</v>
      </c>
      <c r="B833" s="389" t="s">
        <v>881</v>
      </c>
      <c r="C833" s="390"/>
      <c r="D833" s="390"/>
      <c r="E833" s="391"/>
      <c r="F833" s="12" t="s">
        <v>25</v>
      </c>
      <c r="G833" s="236"/>
    </row>
    <row r="834" spans="1:7" ht="30" hidden="1" customHeight="1" outlineLevel="1" x14ac:dyDescent="0.2">
      <c r="A834" s="14"/>
      <c r="B834" s="300"/>
      <c r="C834" s="301"/>
      <c r="D834" s="301"/>
      <c r="E834" s="302"/>
      <c r="F834" s="12"/>
      <c r="G834" s="10"/>
    </row>
    <row r="835" spans="1:7" ht="30" hidden="1" customHeight="1" outlineLevel="1" x14ac:dyDescent="0.2">
      <c r="A835" s="21" t="s">
        <v>299</v>
      </c>
      <c r="B835" s="300"/>
      <c r="C835" s="301"/>
      <c r="D835" s="301"/>
      <c r="E835" s="302"/>
      <c r="F835" s="12"/>
      <c r="G835" s="10"/>
    </row>
    <row r="836" spans="1:7" ht="30" hidden="1" customHeight="1" outlineLevel="1" x14ac:dyDescent="0.2">
      <c r="A836" s="8" t="s">
        <v>308</v>
      </c>
      <c r="B836" s="300"/>
      <c r="C836" s="301"/>
      <c r="D836" s="301"/>
      <c r="E836" s="302"/>
      <c r="F836" s="12" t="s">
        <v>25</v>
      </c>
      <c r="G836" s="10">
        <v>0</v>
      </c>
    </row>
    <row r="837" spans="1:7" ht="30" hidden="1" customHeight="1" outlineLevel="1" x14ac:dyDescent="0.2">
      <c r="A837" s="8" t="s">
        <v>309</v>
      </c>
      <c r="B837" s="300"/>
      <c r="C837" s="301"/>
      <c r="D837" s="301"/>
      <c r="E837" s="302"/>
      <c r="F837" s="12" t="s">
        <v>25</v>
      </c>
      <c r="G837" s="10">
        <v>0</v>
      </c>
    </row>
    <row r="838" spans="1:7" ht="30" hidden="1" customHeight="1" outlineLevel="1" x14ac:dyDescent="0.2">
      <c r="A838" s="8" t="s">
        <v>310</v>
      </c>
      <c r="B838" s="300"/>
      <c r="C838" s="301"/>
      <c r="D838" s="301"/>
      <c r="E838" s="302"/>
      <c r="F838" s="12" t="s">
        <v>25</v>
      </c>
      <c r="G838" s="10">
        <v>0</v>
      </c>
    </row>
    <row r="839" spans="1:7" ht="30" hidden="1" customHeight="1" outlineLevel="1" x14ac:dyDescent="0.2">
      <c r="A839" s="8" t="s">
        <v>311</v>
      </c>
      <c r="B839" s="300"/>
      <c r="C839" s="301"/>
      <c r="D839" s="301"/>
      <c r="E839" s="302"/>
      <c r="F839" s="12" t="s">
        <v>25</v>
      </c>
      <c r="G839" s="10">
        <v>0</v>
      </c>
    </row>
    <row r="840" spans="1:7" ht="30" hidden="1" customHeight="1" outlineLevel="1" x14ac:dyDescent="0.2">
      <c r="A840" s="8" t="s">
        <v>312</v>
      </c>
      <c r="B840" s="300"/>
      <c r="C840" s="301"/>
      <c r="D840" s="301"/>
      <c r="E840" s="302"/>
      <c r="F840" s="12" t="s">
        <v>25</v>
      </c>
      <c r="G840" s="10">
        <v>0</v>
      </c>
    </row>
    <row r="841" spans="1:7" ht="30" hidden="1" customHeight="1" outlineLevel="1" x14ac:dyDescent="0.2">
      <c r="A841" s="8" t="s">
        <v>313</v>
      </c>
      <c r="B841" s="300"/>
      <c r="C841" s="301"/>
      <c r="D841" s="301"/>
      <c r="E841" s="302"/>
      <c r="F841" s="12" t="s">
        <v>25</v>
      </c>
      <c r="G841" s="10">
        <v>0</v>
      </c>
    </row>
    <row r="842" spans="1:7" ht="30" hidden="1" customHeight="1" outlineLevel="1" x14ac:dyDescent="0.2">
      <c r="A842" s="8" t="s">
        <v>314</v>
      </c>
      <c r="B842" s="300"/>
      <c r="C842" s="301"/>
      <c r="D842" s="301"/>
      <c r="E842" s="302"/>
      <c r="F842" s="12" t="s">
        <v>25</v>
      </c>
      <c r="G842" s="10">
        <v>0</v>
      </c>
    </row>
    <row r="843" spans="1:7" ht="30" hidden="1" customHeight="1" outlineLevel="1" x14ac:dyDescent="0.2">
      <c r="A843" s="8" t="s">
        <v>315</v>
      </c>
      <c r="B843" s="300"/>
      <c r="C843" s="301"/>
      <c r="D843" s="301"/>
      <c r="E843" s="302"/>
      <c r="F843" s="12" t="s">
        <v>25</v>
      </c>
      <c r="G843" s="10">
        <v>0</v>
      </c>
    </row>
    <row r="844" spans="1:7" ht="30" hidden="1" customHeight="1" outlineLevel="1" x14ac:dyDescent="0.2">
      <c r="A844" s="8" t="s">
        <v>316</v>
      </c>
      <c r="B844" s="300"/>
      <c r="C844" s="301"/>
      <c r="D844" s="301"/>
      <c r="E844" s="302"/>
      <c r="F844" s="12" t="s">
        <v>25</v>
      </c>
      <c r="G844" s="10">
        <v>0</v>
      </c>
    </row>
    <row r="845" spans="1:7" ht="30" hidden="1" customHeight="1" outlineLevel="1" x14ac:dyDescent="0.2">
      <c r="A845" s="8" t="s">
        <v>317</v>
      </c>
      <c r="B845" s="300"/>
      <c r="C845" s="301"/>
      <c r="D845" s="301"/>
      <c r="E845" s="302"/>
      <c r="F845" s="12" t="s">
        <v>25</v>
      </c>
      <c r="G845" s="10">
        <v>0</v>
      </c>
    </row>
    <row r="846" spans="1:7" ht="30" hidden="1" customHeight="1" outlineLevel="1" x14ac:dyDescent="0.2">
      <c r="A846" s="8" t="s">
        <v>295</v>
      </c>
      <c r="B846" s="300"/>
      <c r="C846" s="301"/>
      <c r="D846" s="301"/>
      <c r="E846" s="302"/>
      <c r="F846" s="12" t="s">
        <v>25</v>
      </c>
      <c r="G846" s="10">
        <v>0</v>
      </c>
    </row>
    <row r="847" spans="1:7" ht="30" hidden="1" customHeight="1" outlineLevel="1" x14ac:dyDescent="0.2">
      <c r="A847" s="8" t="s">
        <v>318</v>
      </c>
      <c r="B847" s="300"/>
      <c r="C847" s="301"/>
      <c r="D847" s="301"/>
      <c r="E847" s="302"/>
      <c r="F847" s="12" t="s">
        <v>25</v>
      </c>
      <c r="G847" s="10">
        <v>0</v>
      </c>
    </row>
    <row r="848" spans="1:7" ht="30" hidden="1" customHeight="1" outlineLevel="1" x14ac:dyDescent="0.2">
      <c r="A848" s="8" t="s">
        <v>319</v>
      </c>
      <c r="B848" s="300"/>
      <c r="C848" s="301"/>
      <c r="D848" s="301"/>
      <c r="E848" s="302"/>
      <c r="F848" s="12" t="s">
        <v>25</v>
      </c>
      <c r="G848" s="10">
        <v>0</v>
      </c>
    </row>
    <row r="849" spans="1:7" ht="30" hidden="1" customHeight="1" outlineLevel="1" x14ac:dyDescent="0.2">
      <c r="A849" s="8" t="s">
        <v>320</v>
      </c>
      <c r="B849" s="300"/>
      <c r="C849" s="301"/>
      <c r="D849" s="301"/>
      <c r="E849" s="302"/>
      <c r="F849" s="12" t="s">
        <v>25</v>
      </c>
      <c r="G849" s="10">
        <v>0</v>
      </c>
    </row>
    <row r="850" spans="1:7" ht="30" hidden="1" customHeight="1" outlineLevel="1" x14ac:dyDescent="0.2">
      <c r="A850" s="14" t="s">
        <v>321</v>
      </c>
      <c r="B850" s="300"/>
      <c r="C850" s="301"/>
      <c r="D850" s="301"/>
      <c r="E850" s="302"/>
      <c r="F850" s="12" t="s">
        <v>25</v>
      </c>
      <c r="G850" s="10">
        <v>0</v>
      </c>
    </row>
    <row r="851" spans="1:7" ht="30" hidden="1" customHeight="1" outlineLevel="1" x14ac:dyDescent="0.2">
      <c r="A851" s="14" t="s">
        <v>322</v>
      </c>
      <c r="B851" s="300"/>
      <c r="C851" s="301"/>
      <c r="D851" s="301"/>
      <c r="E851" s="302"/>
      <c r="F851" s="12" t="s">
        <v>25</v>
      </c>
      <c r="G851" s="10">
        <v>0</v>
      </c>
    </row>
    <row r="852" spans="1:7" ht="30" hidden="1" customHeight="1" outlineLevel="1" x14ac:dyDescent="0.2">
      <c r="A852" s="227"/>
      <c r="B852" s="300"/>
      <c r="C852" s="301"/>
      <c r="D852" s="301"/>
      <c r="E852" s="302"/>
      <c r="F852" s="228"/>
      <c r="G852" s="10"/>
    </row>
    <row r="853" spans="1:7" ht="30" hidden="1" customHeight="1" outlineLevel="1" x14ac:dyDescent="0.2">
      <c r="A853" s="14" t="s">
        <v>226</v>
      </c>
      <c r="B853" s="300"/>
      <c r="C853" s="301"/>
      <c r="D853" s="301"/>
      <c r="E853" s="302"/>
      <c r="F853" s="228"/>
      <c r="G853" s="10"/>
    </row>
    <row r="854" spans="1:7" ht="30" hidden="1" customHeight="1" outlineLevel="1" x14ac:dyDescent="0.2">
      <c r="A854" s="227"/>
      <c r="B854" s="300"/>
      <c r="C854" s="301"/>
      <c r="D854" s="301"/>
      <c r="E854" s="302"/>
      <c r="F854" s="228"/>
      <c r="G854" s="10"/>
    </row>
    <row r="855" spans="1:7" ht="66" hidden="1" customHeight="1" outlineLevel="1" x14ac:dyDescent="0.2">
      <c r="A855" s="312" t="s">
        <v>446</v>
      </c>
      <c r="B855" s="313"/>
      <c r="C855" s="313"/>
      <c r="D855" s="313"/>
      <c r="E855" s="313"/>
      <c r="F855" s="369"/>
      <c r="G855" s="17"/>
    </row>
    <row r="856" spans="1:7" ht="30" customHeight="1" x14ac:dyDescent="0.2">
      <c r="A856" s="21"/>
      <c r="B856" s="300"/>
      <c r="C856" s="301"/>
      <c r="D856" s="301"/>
      <c r="E856" s="302"/>
      <c r="F856" s="23"/>
      <c r="G856" s="17"/>
    </row>
    <row r="857" spans="1:7" ht="30" customHeight="1" x14ac:dyDescent="0.15">
      <c r="A857" s="359" t="s">
        <v>611</v>
      </c>
      <c r="B857" s="360"/>
      <c r="C857" s="177" t="s">
        <v>442</v>
      </c>
      <c r="D857" s="177" t="s">
        <v>52</v>
      </c>
      <c r="E857" s="361" t="s">
        <v>88</v>
      </c>
      <c r="F857" s="362"/>
      <c r="G857" s="179" t="s">
        <v>25</v>
      </c>
    </row>
    <row r="858" spans="1:7" ht="112.5" customHeight="1" collapsed="1" x14ac:dyDescent="0.15">
      <c r="A858" s="372" t="s">
        <v>916</v>
      </c>
      <c r="B858" s="373"/>
      <c r="C858" s="373"/>
      <c r="D858" s="373"/>
      <c r="E858" s="373"/>
      <c r="F858" s="373"/>
      <c r="G858" s="375"/>
    </row>
    <row r="859" spans="1:7" s="7" customFormat="1" ht="30" hidden="1" customHeight="1" outlineLevel="1" x14ac:dyDescent="0.2">
      <c r="A859" s="31"/>
      <c r="B859" s="356" t="s">
        <v>568</v>
      </c>
      <c r="C859" s="357"/>
      <c r="D859" s="357"/>
      <c r="E859" s="358"/>
      <c r="F859" s="61" t="s">
        <v>89</v>
      </c>
      <c r="G859" s="32" t="s">
        <v>137</v>
      </c>
    </row>
    <row r="860" spans="1:7" ht="30" hidden="1" customHeight="1" outlineLevel="1" x14ac:dyDescent="0.2">
      <c r="A860" s="8" t="s">
        <v>323</v>
      </c>
      <c r="B860" s="366"/>
      <c r="C860" s="367"/>
      <c r="D860" s="367"/>
      <c r="E860" s="368"/>
      <c r="F860" s="26"/>
      <c r="G860" s="10">
        <v>0</v>
      </c>
    </row>
    <row r="861" spans="1:7" ht="30" hidden="1" customHeight="1" outlineLevel="1" x14ac:dyDescent="0.2">
      <c r="A861" s="8" t="s">
        <v>324</v>
      </c>
      <c r="B861" s="366"/>
      <c r="C861" s="367"/>
      <c r="D861" s="367"/>
      <c r="E861" s="368"/>
      <c r="F861" s="233"/>
      <c r="G861" s="10">
        <v>0</v>
      </c>
    </row>
    <row r="862" spans="1:7" ht="30" hidden="1" customHeight="1" outlineLevel="1" x14ac:dyDescent="0.2">
      <c r="A862" s="8" t="s">
        <v>325</v>
      </c>
      <c r="B862" s="366"/>
      <c r="C862" s="367"/>
      <c r="D862" s="367"/>
      <c r="E862" s="368"/>
      <c r="F862" s="16"/>
      <c r="G862" s="10">
        <v>0</v>
      </c>
    </row>
    <row r="863" spans="1:7" ht="30" hidden="1" customHeight="1" outlineLevel="1" x14ac:dyDescent="0.2">
      <c r="A863" s="8" t="s">
        <v>326</v>
      </c>
      <c r="B863" s="366"/>
      <c r="C863" s="367"/>
      <c r="D863" s="367"/>
      <c r="E863" s="368"/>
      <c r="F863" s="16"/>
      <c r="G863" s="10">
        <v>0</v>
      </c>
    </row>
    <row r="864" spans="1:7" ht="30" hidden="1" customHeight="1" outlineLevel="1" x14ac:dyDescent="0.2">
      <c r="A864" s="8" t="s">
        <v>327</v>
      </c>
      <c r="B864" s="366"/>
      <c r="C864" s="367"/>
      <c r="D864" s="367"/>
      <c r="E864" s="368"/>
      <c r="F864" s="16"/>
      <c r="G864" s="10">
        <v>0</v>
      </c>
    </row>
    <row r="865" spans="1:7" ht="30" hidden="1" customHeight="1" outlineLevel="1" x14ac:dyDescent="0.2">
      <c r="A865" s="8" t="s">
        <v>328</v>
      </c>
      <c r="B865" s="366"/>
      <c r="C865" s="367"/>
      <c r="D865" s="367"/>
      <c r="E865" s="368"/>
      <c r="F865" s="12" t="s">
        <v>329</v>
      </c>
      <c r="G865" s="10"/>
    </row>
    <row r="866" spans="1:7" ht="30" hidden="1" customHeight="1" outlineLevel="1" x14ac:dyDescent="0.2">
      <c r="A866" s="8" t="s">
        <v>330</v>
      </c>
      <c r="B866" s="366"/>
      <c r="C866" s="367"/>
      <c r="D866" s="367"/>
      <c r="E866" s="368"/>
      <c r="F866" s="16" t="s">
        <v>864</v>
      </c>
      <c r="G866" s="43"/>
    </row>
    <row r="867" spans="1:7" ht="30" hidden="1" customHeight="1" outlineLevel="1" x14ac:dyDescent="0.2">
      <c r="A867" s="8" t="s">
        <v>331</v>
      </c>
      <c r="B867" s="366"/>
      <c r="C867" s="367"/>
      <c r="D867" s="367"/>
      <c r="E867" s="368"/>
      <c r="F867" s="16" t="s">
        <v>864</v>
      </c>
      <c r="G867" s="43"/>
    </row>
    <row r="868" spans="1:7" ht="30" hidden="1" customHeight="1" outlineLevel="1" x14ac:dyDescent="0.2">
      <c r="A868" s="8" t="s">
        <v>464</v>
      </c>
      <c r="B868" s="366"/>
      <c r="C868" s="367"/>
      <c r="D868" s="367"/>
      <c r="E868" s="368"/>
      <c r="F868" s="12" t="s">
        <v>490</v>
      </c>
      <c r="G868" s="43"/>
    </row>
    <row r="869" spans="1:7" ht="30" hidden="1" customHeight="1" outlineLevel="1" x14ac:dyDescent="0.2">
      <c r="A869" s="8" t="s">
        <v>332</v>
      </c>
      <c r="B869" s="366"/>
      <c r="C869" s="367"/>
      <c r="D869" s="367"/>
      <c r="E869" s="368"/>
      <c r="F869" s="12" t="s">
        <v>490</v>
      </c>
      <c r="G869" s="43"/>
    </row>
    <row r="870" spans="1:7" ht="30" hidden="1" customHeight="1" outlineLevel="1" x14ac:dyDescent="0.2">
      <c r="A870" s="8"/>
      <c r="B870" s="366"/>
      <c r="C870" s="367"/>
      <c r="D870" s="367"/>
      <c r="E870" s="368"/>
      <c r="F870" s="16"/>
      <c r="G870" s="43"/>
    </row>
    <row r="871" spans="1:7" ht="30" hidden="1" customHeight="1" outlineLevel="1" x14ac:dyDescent="0.2">
      <c r="A871" s="8" t="s">
        <v>333</v>
      </c>
      <c r="B871" s="366"/>
      <c r="C871" s="367"/>
      <c r="D871" s="367"/>
      <c r="E871" s="368"/>
      <c r="F871" s="16">
        <f>I865</f>
        <v>0</v>
      </c>
      <c r="G871" s="43"/>
    </row>
    <row r="872" spans="1:7" ht="30" hidden="1" customHeight="1" outlineLevel="1" x14ac:dyDescent="0.2">
      <c r="A872" s="21" t="s">
        <v>334</v>
      </c>
      <c r="B872" s="366"/>
      <c r="C872" s="367"/>
      <c r="D872" s="367"/>
      <c r="E872" s="368"/>
      <c r="F872" s="16">
        <f>I866</f>
        <v>0</v>
      </c>
      <c r="G872" s="43"/>
    </row>
    <row r="873" spans="1:7" ht="30" hidden="1" customHeight="1" outlineLevel="1" x14ac:dyDescent="0.2">
      <c r="A873" s="21" t="s">
        <v>335</v>
      </c>
      <c r="B873" s="366"/>
      <c r="C873" s="367"/>
      <c r="D873" s="367"/>
      <c r="E873" s="368"/>
      <c r="F873" s="16">
        <f>I867</f>
        <v>0</v>
      </c>
      <c r="G873" s="43"/>
    </row>
    <row r="874" spans="1:7" ht="30" hidden="1" customHeight="1" outlineLevel="1" x14ac:dyDescent="0.2">
      <c r="A874" s="21" t="s">
        <v>508</v>
      </c>
      <c r="B874" s="366"/>
      <c r="C874" s="367"/>
      <c r="D874" s="367"/>
      <c r="E874" s="368"/>
      <c r="F874" s="16">
        <f>I868</f>
        <v>0</v>
      </c>
      <c r="G874" s="43"/>
    </row>
    <row r="875" spans="1:7" ht="30" hidden="1" customHeight="1" outlineLevel="1" x14ac:dyDescent="0.2">
      <c r="A875" s="8" t="s">
        <v>336</v>
      </c>
      <c r="B875" s="366"/>
      <c r="C875" s="367"/>
      <c r="D875" s="367"/>
      <c r="E875" s="368"/>
      <c r="F875" s="16">
        <f>I868</f>
        <v>0</v>
      </c>
      <c r="G875" s="43"/>
    </row>
    <row r="876" spans="1:7" ht="30" hidden="1" customHeight="1" outlineLevel="1" x14ac:dyDescent="0.2">
      <c r="A876" s="8" t="s">
        <v>337</v>
      </c>
      <c r="B876" s="366"/>
      <c r="C876" s="367"/>
      <c r="D876" s="367"/>
      <c r="E876" s="368"/>
      <c r="F876" s="16">
        <f>I869</f>
        <v>0</v>
      </c>
      <c r="G876" s="43"/>
    </row>
    <row r="877" spans="1:7" ht="30" hidden="1" customHeight="1" outlineLevel="1" x14ac:dyDescent="0.2">
      <c r="A877" s="8"/>
      <c r="B877" s="366"/>
      <c r="C877" s="367"/>
      <c r="D877" s="367"/>
      <c r="E877" s="368"/>
      <c r="F877" s="16"/>
      <c r="G877" s="43"/>
    </row>
    <row r="878" spans="1:7" ht="30" hidden="1" customHeight="1" outlineLevel="1" x14ac:dyDescent="0.2">
      <c r="A878" s="21" t="s">
        <v>164</v>
      </c>
      <c r="B878" s="366"/>
      <c r="C878" s="367"/>
      <c r="D878" s="367"/>
      <c r="E878" s="368"/>
      <c r="F878" s="22"/>
      <c r="G878" s="43"/>
    </row>
    <row r="879" spans="1:7" ht="30" hidden="1" customHeight="1" outlineLevel="1" x14ac:dyDescent="0.2">
      <c r="A879" s="8" t="s">
        <v>338</v>
      </c>
      <c r="B879" s="366"/>
      <c r="C879" s="367"/>
      <c r="D879" s="367"/>
      <c r="E879" s="368"/>
      <c r="F879" s="12" t="s">
        <v>25</v>
      </c>
      <c r="G879" s="190">
        <v>0</v>
      </c>
    </row>
    <row r="880" spans="1:7" ht="30" hidden="1" customHeight="1" outlineLevel="1" x14ac:dyDescent="0.2">
      <c r="A880" s="8" t="s">
        <v>295</v>
      </c>
      <c r="B880" s="366"/>
      <c r="C880" s="367"/>
      <c r="D880" s="367"/>
      <c r="E880" s="368"/>
      <c r="F880" s="12" t="s">
        <v>25</v>
      </c>
      <c r="G880" s="234">
        <v>0</v>
      </c>
    </row>
    <row r="881" spans="1:7" ht="30" hidden="1" customHeight="1" outlineLevel="1" x14ac:dyDescent="0.2">
      <c r="A881" s="8" t="s">
        <v>293</v>
      </c>
      <c r="B881" s="366"/>
      <c r="C881" s="367"/>
      <c r="D881" s="367"/>
      <c r="E881" s="368"/>
      <c r="F881" s="12" t="s">
        <v>25</v>
      </c>
      <c r="G881" s="190">
        <v>0</v>
      </c>
    </row>
    <row r="882" spans="1:7" ht="30" hidden="1" customHeight="1" outlineLevel="1" x14ac:dyDescent="0.2">
      <c r="A882" s="8" t="s">
        <v>339</v>
      </c>
      <c r="B882" s="366"/>
      <c r="C882" s="367"/>
      <c r="D882" s="367"/>
      <c r="E882" s="368"/>
      <c r="F882" s="12" t="s">
        <v>25</v>
      </c>
      <c r="G882" s="190">
        <v>0</v>
      </c>
    </row>
    <row r="883" spans="1:7" ht="30" hidden="1" customHeight="1" outlineLevel="1" x14ac:dyDescent="0.2">
      <c r="A883" s="8" t="s">
        <v>288</v>
      </c>
      <c r="B883" s="366"/>
      <c r="C883" s="367"/>
      <c r="D883" s="367"/>
      <c r="E883" s="368"/>
      <c r="F883" s="12" t="s">
        <v>25</v>
      </c>
      <c r="G883" s="190">
        <v>0</v>
      </c>
    </row>
    <row r="884" spans="1:7" ht="30" hidden="1" customHeight="1" outlineLevel="1" x14ac:dyDescent="0.2">
      <c r="A884" s="8" t="s">
        <v>290</v>
      </c>
      <c r="B884" s="366"/>
      <c r="C884" s="367"/>
      <c r="D884" s="367"/>
      <c r="E884" s="368"/>
      <c r="F884" s="12" t="s">
        <v>25</v>
      </c>
      <c r="G884" s="190">
        <v>0</v>
      </c>
    </row>
    <row r="885" spans="1:7" ht="30" hidden="1" customHeight="1" outlineLevel="1" x14ac:dyDescent="0.2">
      <c r="A885" s="8" t="s">
        <v>291</v>
      </c>
      <c r="B885" s="366"/>
      <c r="C885" s="367"/>
      <c r="D885" s="367"/>
      <c r="E885" s="368"/>
      <c r="F885" s="12" t="s">
        <v>25</v>
      </c>
      <c r="G885" s="190">
        <v>0</v>
      </c>
    </row>
    <row r="886" spans="1:7" ht="30" hidden="1" customHeight="1" outlineLevel="1" x14ac:dyDescent="0.2">
      <c r="A886" s="8" t="s">
        <v>340</v>
      </c>
      <c r="B886" s="366"/>
      <c r="C886" s="367"/>
      <c r="D886" s="367"/>
      <c r="E886" s="368"/>
      <c r="F886" s="12" t="s">
        <v>25</v>
      </c>
      <c r="G886" s="190">
        <v>0</v>
      </c>
    </row>
    <row r="887" spans="1:7" ht="30" hidden="1" customHeight="1" outlineLevel="1" x14ac:dyDescent="0.2">
      <c r="A887" s="8" t="s">
        <v>341</v>
      </c>
      <c r="B887" s="366"/>
      <c r="C887" s="367"/>
      <c r="D887" s="367"/>
      <c r="E887" s="368"/>
      <c r="F887" s="12" t="s">
        <v>25</v>
      </c>
      <c r="G887" s="10">
        <v>0</v>
      </c>
    </row>
    <row r="888" spans="1:7" ht="30" hidden="1" customHeight="1" outlineLevel="1" x14ac:dyDescent="0.2">
      <c r="A888" s="8" t="s">
        <v>342</v>
      </c>
      <c r="B888" s="366"/>
      <c r="C888" s="367"/>
      <c r="D888" s="367"/>
      <c r="E888" s="368"/>
      <c r="F888" s="12" t="s">
        <v>25</v>
      </c>
      <c r="G888" s="10">
        <v>0</v>
      </c>
    </row>
    <row r="889" spans="1:7" ht="30" hidden="1" customHeight="1" outlineLevel="1" x14ac:dyDescent="0.2">
      <c r="A889" s="8"/>
      <c r="B889" s="366"/>
      <c r="C889" s="367"/>
      <c r="D889" s="367"/>
      <c r="E889" s="368"/>
      <c r="F889" s="12"/>
      <c r="G889" s="10"/>
    </row>
    <row r="890" spans="1:7" ht="30" hidden="1" customHeight="1" outlineLevel="1" x14ac:dyDescent="0.2">
      <c r="A890" s="8" t="s">
        <v>226</v>
      </c>
      <c r="B890" s="366"/>
      <c r="C890" s="367"/>
      <c r="D890" s="367"/>
      <c r="E890" s="368"/>
      <c r="F890" s="12"/>
      <c r="G890" s="43"/>
    </row>
    <row r="891" spans="1:7" ht="30" hidden="1" customHeight="1" outlineLevel="1" x14ac:dyDescent="0.2">
      <c r="A891" s="8"/>
      <c r="B891" s="366"/>
      <c r="C891" s="367"/>
      <c r="D891" s="367"/>
      <c r="E891" s="368"/>
      <c r="F891" s="16"/>
      <c r="G891" s="43"/>
    </row>
    <row r="892" spans="1:7" ht="66" hidden="1" customHeight="1" outlineLevel="1" x14ac:dyDescent="0.2">
      <c r="A892" s="312" t="s">
        <v>446</v>
      </c>
      <c r="B892" s="313"/>
      <c r="C892" s="313"/>
      <c r="D892" s="313"/>
      <c r="E892" s="313"/>
      <c r="F892" s="369"/>
      <c r="G892" s="17"/>
    </row>
    <row r="893" spans="1:7" ht="30" customHeight="1" x14ac:dyDescent="0.2">
      <c r="A893" s="183"/>
      <c r="B893" s="300"/>
      <c r="C893" s="301"/>
      <c r="D893" s="301"/>
      <c r="E893" s="302"/>
      <c r="F893" s="52"/>
      <c r="G893" s="17"/>
    </row>
    <row r="894" spans="1:7" ht="30" customHeight="1" x14ac:dyDescent="0.15">
      <c r="A894" s="359" t="s">
        <v>343</v>
      </c>
      <c r="B894" s="360"/>
      <c r="C894" s="177" t="s">
        <v>442</v>
      </c>
      <c r="D894" s="177" t="s">
        <v>52</v>
      </c>
      <c r="E894" s="361" t="s">
        <v>88</v>
      </c>
      <c r="F894" s="362"/>
      <c r="G894" s="179" t="s">
        <v>25</v>
      </c>
    </row>
    <row r="895" spans="1:7" ht="80.25" customHeight="1" collapsed="1" x14ac:dyDescent="0.15">
      <c r="A895" s="380" t="s">
        <v>344</v>
      </c>
      <c r="B895" s="381"/>
      <c r="C895" s="381"/>
      <c r="D895" s="381"/>
      <c r="E895" s="382"/>
      <c r="F895" s="382"/>
      <c r="G895" s="383"/>
    </row>
    <row r="896" spans="1:7" s="13" customFormat="1" ht="30" hidden="1" customHeight="1" outlineLevel="1" x14ac:dyDescent="0.2">
      <c r="A896" s="29">
        <f>B33</f>
        <v>0</v>
      </c>
      <c r="B896" s="356" t="s">
        <v>568</v>
      </c>
      <c r="C896" s="357"/>
      <c r="D896" s="357"/>
      <c r="E896" s="358"/>
      <c r="F896" s="61" t="s">
        <v>89</v>
      </c>
      <c r="G896" s="32" t="s">
        <v>137</v>
      </c>
    </row>
    <row r="897" spans="1:7" ht="30" hidden="1" customHeight="1" outlineLevel="1" x14ac:dyDescent="0.2">
      <c r="A897" s="8" t="s">
        <v>345</v>
      </c>
      <c r="B897" s="300"/>
      <c r="C897" s="301"/>
      <c r="D897" s="301"/>
      <c r="E897" s="302"/>
      <c r="F897" s="12" t="s">
        <v>25</v>
      </c>
      <c r="G897" s="10">
        <v>0</v>
      </c>
    </row>
    <row r="898" spans="1:7" ht="30" hidden="1" customHeight="1" outlineLevel="1" x14ac:dyDescent="0.2">
      <c r="A898" s="8" t="s">
        <v>345</v>
      </c>
      <c r="B898" s="300"/>
      <c r="C898" s="301"/>
      <c r="D898" s="301"/>
      <c r="E898" s="302"/>
      <c r="F898" s="12" t="s">
        <v>25</v>
      </c>
      <c r="G898" s="10">
        <v>0</v>
      </c>
    </row>
    <row r="899" spans="1:7" ht="30" hidden="1" customHeight="1" outlineLevel="1" x14ac:dyDescent="0.2">
      <c r="A899" s="8" t="s">
        <v>345</v>
      </c>
      <c r="B899" s="300"/>
      <c r="C899" s="301"/>
      <c r="D899" s="301"/>
      <c r="E899" s="302"/>
      <c r="F899" s="12" t="s">
        <v>25</v>
      </c>
      <c r="G899" s="10">
        <v>0</v>
      </c>
    </row>
    <row r="900" spans="1:7" ht="30" hidden="1" customHeight="1" outlineLevel="1" x14ac:dyDescent="0.2">
      <c r="A900" s="8" t="s">
        <v>345</v>
      </c>
      <c r="B900" s="300"/>
      <c r="C900" s="301"/>
      <c r="D900" s="301"/>
      <c r="E900" s="302"/>
      <c r="F900" s="12" t="s">
        <v>25</v>
      </c>
      <c r="G900" s="10">
        <v>0</v>
      </c>
    </row>
    <row r="901" spans="1:7" ht="30" hidden="1" customHeight="1" outlineLevel="1" x14ac:dyDescent="0.2">
      <c r="A901" s="8" t="s">
        <v>345</v>
      </c>
      <c r="B901" s="300"/>
      <c r="C901" s="301"/>
      <c r="D901" s="301"/>
      <c r="E901" s="302"/>
      <c r="F901" s="12" t="s">
        <v>25</v>
      </c>
      <c r="G901" s="10">
        <v>0</v>
      </c>
    </row>
    <row r="902" spans="1:7" ht="30" hidden="1" customHeight="1" outlineLevel="1" x14ac:dyDescent="0.2">
      <c r="A902" s="8" t="s">
        <v>345</v>
      </c>
      <c r="B902" s="300"/>
      <c r="C902" s="301"/>
      <c r="D902" s="301"/>
      <c r="E902" s="302"/>
      <c r="F902" s="12" t="s">
        <v>25</v>
      </c>
      <c r="G902" s="10">
        <v>0</v>
      </c>
    </row>
    <row r="903" spans="1:7" ht="30" hidden="1" customHeight="1" outlineLevel="1" x14ac:dyDescent="0.2">
      <c r="A903" s="8" t="s">
        <v>345</v>
      </c>
      <c r="B903" s="300"/>
      <c r="C903" s="301"/>
      <c r="D903" s="301"/>
      <c r="E903" s="302"/>
      <c r="F903" s="12" t="s">
        <v>25</v>
      </c>
      <c r="G903" s="10">
        <v>0</v>
      </c>
    </row>
    <row r="904" spans="1:7" ht="30" hidden="1" customHeight="1" outlineLevel="1" x14ac:dyDescent="0.2">
      <c r="A904" s="8" t="s">
        <v>345</v>
      </c>
      <c r="B904" s="300"/>
      <c r="C904" s="301"/>
      <c r="D904" s="301"/>
      <c r="E904" s="302"/>
      <c r="F904" s="12" t="s">
        <v>25</v>
      </c>
      <c r="G904" s="10">
        <v>0</v>
      </c>
    </row>
    <row r="905" spans="1:7" ht="30" hidden="1" customHeight="1" outlineLevel="1" thickBot="1" x14ac:dyDescent="0.25">
      <c r="A905" s="24"/>
      <c r="B905" s="300"/>
      <c r="C905" s="301"/>
      <c r="D905" s="301"/>
      <c r="E905" s="302"/>
      <c r="F905" s="12"/>
      <c r="G905" s="41">
        <f>SUM(G897:G904)</f>
        <v>0</v>
      </c>
    </row>
    <row r="906" spans="1:7" ht="30" hidden="1" customHeight="1" outlineLevel="1" thickTop="1" x14ac:dyDescent="0.2">
      <c r="A906" s="235" t="s">
        <v>346</v>
      </c>
      <c r="B906" s="300"/>
      <c r="C906" s="301"/>
      <c r="D906" s="301"/>
      <c r="E906" s="302"/>
      <c r="F906" s="12"/>
      <c r="G906" s="10"/>
    </row>
    <row r="907" spans="1:7" ht="30" hidden="1" customHeight="1" outlineLevel="1" x14ac:dyDescent="0.2">
      <c r="A907" s="24" t="s">
        <v>347</v>
      </c>
      <c r="B907" s="300"/>
      <c r="C907" s="301"/>
      <c r="D907" s="301"/>
      <c r="E907" s="302"/>
      <c r="F907" s="12" t="s">
        <v>52</v>
      </c>
      <c r="G907" s="236"/>
    </row>
    <row r="908" spans="1:7" ht="30" hidden="1" customHeight="1" outlineLevel="1" x14ac:dyDescent="0.2">
      <c r="A908" s="24" t="s">
        <v>348</v>
      </c>
      <c r="B908" s="300"/>
      <c r="C908" s="301"/>
      <c r="D908" s="301"/>
      <c r="E908" s="302"/>
      <c r="F908" s="12" t="s">
        <v>52</v>
      </c>
      <c r="G908" s="10"/>
    </row>
    <row r="909" spans="1:7" ht="30" hidden="1" customHeight="1" outlineLevel="1" x14ac:dyDescent="0.2">
      <c r="A909" s="24"/>
      <c r="B909" s="300"/>
      <c r="C909" s="301"/>
      <c r="D909" s="301"/>
      <c r="E909" s="302"/>
      <c r="F909" s="12"/>
      <c r="G909" s="10"/>
    </row>
    <row r="910" spans="1:7" ht="30" hidden="1" customHeight="1" outlineLevel="1" x14ac:dyDescent="0.2">
      <c r="A910" s="21" t="s">
        <v>135</v>
      </c>
      <c r="B910" s="300"/>
      <c r="C910" s="301"/>
      <c r="D910" s="301"/>
      <c r="E910" s="302"/>
      <c r="F910" s="22"/>
      <c r="G910" s="216"/>
    </row>
    <row r="911" spans="1:7" ht="30" hidden="1" customHeight="1" outlineLevel="1" x14ac:dyDescent="0.2">
      <c r="A911" s="8" t="s">
        <v>349</v>
      </c>
      <c r="B911" s="300"/>
      <c r="C911" s="301"/>
      <c r="D911" s="301"/>
      <c r="E911" s="302"/>
      <c r="F911" s="22"/>
      <c r="G911" s="10"/>
    </row>
    <row r="912" spans="1:7" ht="30" hidden="1" customHeight="1" outlineLevel="1" x14ac:dyDescent="0.2">
      <c r="A912" s="8" t="s">
        <v>226</v>
      </c>
      <c r="B912" s="300"/>
      <c r="C912" s="301"/>
      <c r="D912" s="301"/>
      <c r="E912" s="302"/>
      <c r="F912" s="12"/>
      <c r="G912" s="10"/>
    </row>
    <row r="913" spans="1:7" ht="30" hidden="1" customHeight="1" outlineLevel="1" x14ac:dyDescent="0.2">
      <c r="A913" s="8"/>
      <c r="B913" s="300"/>
      <c r="C913" s="301"/>
      <c r="D913" s="301"/>
      <c r="E913" s="302"/>
      <c r="F913" s="12"/>
      <c r="G913" s="10"/>
    </row>
    <row r="914" spans="1:7" ht="66" hidden="1" customHeight="1" outlineLevel="1" x14ac:dyDescent="0.2">
      <c r="A914" s="312" t="s">
        <v>446</v>
      </c>
      <c r="B914" s="313"/>
      <c r="C914" s="313"/>
      <c r="D914" s="313"/>
      <c r="E914" s="313"/>
      <c r="F914" s="369"/>
      <c r="G914" s="17"/>
    </row>
    <row r="915" spans="1:7" ht="30" customHeight="1" x14ac:dyDescent="0.2">
      <c r="A915" s="183"/>
      <c r="B915" s="350"/>
      <c r="C915" s="351"/>
      <c r="D915" s="351"/>
      <c r="E915" s="352"/>
      <c r="F915" s="184"/>
      <c r="G915" s="185"/>
    </row>
    <row r="916" spans="1:7" ht="30" customHeight="1" x14ac:dyDescent="0.15">
      <c r="A916" s="387" t="s">
        <v>350</v>
      </c>
      <c r="B916" s="388"/>
      <c r="C916" s="237" t="s">
        <v>442</v>
      </c>
      <c r="D916" s="237" t="s">
        <v>52</v>
      </c>
      <c r="E916" s="378" t="s">
        <v>88</v>
      </c>
      <c r="F916" s="379"/>
      <c r="G916" s="238" t="s">
        <v>25</v>
      </c>
    </row>
    <row r="917" spans="1:7" ht="46.5" customHeight="1" collapsed="1" x14ac:dyDescent="0.15">
      <c r="A917" s="372" t="s">
        <v>491</v>
      </c>
      <c r="B917" s="373"/>
      <c r="C917" s="373"/>
      <c r="D917" s="373"/>
      <c r="E917" s="374"/>
      <c r="F917" s="374"/>
      <c r="G917" s="375"/>
    </row>
    <row r="918" spans="1:7" s="7" customFormat="1" ht="30" hidden="1" customHeight="1" outlineLevel="1" x14ac:dyDescent="0.2">
      <c r="A918" s="5">
        <f>A175</f>
        <v>0</v>
      </c>
      <c r="B918" s="356" t="s">
        <v>568</v>
      </c>
      <c r="C918" s="357"/>
      <c r="D918" s="357"/>
      <c r="E918" s="358"/>
      <c r="F918" s="54" t="s">
        <v>89</v>
      </c>
      <c r="G918" s="55" t="s">
        <v>137</v>
      </c>
    </row>
    <row r="919" spans="1:7" ht="30" hidden="1" customHeight="1" outlineLevel="1" x14ac:dyDescent="0.2">
      <c r="A919" s="8" t="s">
        <v>882</v>
      </c>
      <c r="B919" s="300"/>
      <c r="C919" s="301"/>
      <c r="D919" s="301"/>
      <c r="E919" s="302"/>
      <c r="F919" s="12" t="s">
        <v>25</v>
      </c>
      <c r="G919" s="10">
        <v>0</v>
      </c>
    </row>
    <row r="920" spans="1:7" ht="30" hidden="1" customHeight="1" outlineLevel="1" x14ac:dyDescent="0.2">
      <c r="A920" s="8" t="s">
        <v>351</v>
      </c>
      <c r="B920" s="300"/>
      <c r="C920" s="301"/>
      <c r="D920" s="301"/>
      <c r="E920" s="302"/>
      <c r="F920" s="12" t="s">
        <v>352</v>
      </c>
      <c r="G920" s="10">
        <v>0</v>
      </c>
    </row>
    <row r="921" spans="1:7" ht="30" hidden="1" customHeight="1" outlineLevel="1" x14ac:dyDescent="0.2">
      <c r="A921" s="8" t="s">
        <v>353</v>
      </c>
      <c r="B921" s="300"/>
      <c r="C921" s="301"/>
      <c r="D921" s="301"/>
      <c r="E921" s="302"/>
      <c r="F921" s="12" t="s">
        <v>25</v>
      </c>
      <c r="G921" s="10">
        <v>0</v>
      </c>
    </row>
    <row r="922" spans="1:7" ht="30" hidden="1" customHeight="1" outlineLevel="1" x14ac:dyDescent="0.2">
      <c r="A922" s="8" t="s">
        <v>354</v>
      </c>
      <c r="B922" s="300"/>
      <c r="C922" s="301"/>
      <c r="D922" s="301"/>
      <c r="E922" s="302"/>
      <c r="F922" s="12" t="s">
        <v>25</v>
      </c>
      <c r="G922" s="10">
        <v>0</v>
      </c>
    </row>
    <row r="923" spans="1:7" ht="30" hidden="1" customHeight="1" outlineLevel="1" thickBot="1" x14ac:dyDescent="0.25">
      <c r="A923" s="8"/>
      <c r="B923" s="300"/>
      <c r="C923" s="301"/>
      <c r="D923" s="301"/>
      <c r="E923" s="302"/>
      <c r="F923" s="12"/>
      <c r="G923" s="41">
        <f>SUM(G919:G922)</f>
        <v>0</v>
      </c>
    </row>
    <row r="924" spans="1:7" ht="30" hidden="1" customHeight="1" outlineLevel="1" thickTop="1" x14ac:dyDescent="0.2">
      <c r="A924" s="57" t="s">
        <v>355</v>
      </c>
      <c r="B924" s="300"/>
      <c r="C924" s="301"/>
      <c r="D924" s="301"/>
      <c r="E924" s="302"/>
      <c r="F924" s="20">
        <v>3</v>
      </c>
      <c r="G924" s="10"/>
    </row>
    <row r="925" spans="1:7" ht="30" hidden="1" customHeight="1" outlineLevel="1" x14ac:dyDescent="0.2">
      <c r="A925" s="8" t="s">
        <v>356</v>
      </c>
      <c r="B925" s="300"/>
      <c r="C925" s="301"/>
      <c r="D925" s="301"/>
      <c r="E925" s="302"/>
      <c r="F925" s="12" t="s">
        <v>52</v>
      </c>
      <c r="G925" s="10"/>
    </row>
    <row r="926" spans="1:7" ht="30" hidden="1" customHeight="1" outlineLevel="1" x14ac:dyDescent="0.2">
      <c r="A926" s="8" t="s">
        <v>357</v>
      </c>
      <c r="B926" s="300"/>
      <c r="C926" s="301"/>
      <c r="D926" s="301"/>
      <c r="E926" s="302"/>
      <c r="F926" s="12" t="s">
        <v>25</v>
      </c>
      <c r="G926" s="206"/>
    </row>
    <row r="927" spans="1:7" ht="30" hidden="1" customHeight="1" outlineLevel="1" x14ac:dyDescent="0.2">
      <c r="A927" s="8" t="s">
        <v>865</v>
      </c>
      <c r="B927" s="300"/>
      <c r="C927" s="301"/>
      <c r="D927" s="301"/>
      <c r="E927" s="302"/>
      <c r="F927" s="12" t="s">
        <v>25</v>
      </c>
      <c r="G927" s="206"/>
    </row>
    <row r="928" spans="1:7" ht="30" hidden="1" customHeight="1" outlineLevel="1" x14ac:dyDescent="0.2">
      <c r="A928" s="8" t="s">
        <v>358</v>
      </c>
      <c r="B928" s="300"/>
      <c r="C928" s="301"/>
      <c r="D928" s="301"/>
      <c r="E928" s="302"/>
      <c r="F928" s="12" t="s">
        <v>25</v>
      </c>
      <c r="G928" s="206"/>
    </row>
    <row r="929" spans="1:7" ht="30" hidden="1" customHeight="1" outlineLevel="1" x14ac:dyDescent="0.2">
      <c r="A929" s="8" t="s">
        <v>866</v>
      </c>
      <c r="B929" s="300"/>
      <c r="C929" s="301"/>
      <c r="D929" s="301"/>
      <c r="E929" s="302"/>
      <c r="F929" s="12" t="s">
        <v>25</v>
      </c>
      <c r="G929" s="206"/>
    </row>
    <row r="930" spans="1:7" ht="30" hidden="1" customHeight="1" outlineLevel="1" x14ac:dyDescent="0.2">
      <c r="A930" s="24"/>
      <c r="B930" s="300"/>
      <c r="C930" s="301"/>
      <c r="D930" s="301"/>
      <c r="E930" s="302"/>
      <c r="F930" s="207"/>
      <c r="G930" s="10"/>
    </row>
    <row r="931" spans="1:7" ht="30" hidden="1" customHeight="1" outlineLevel="1" x14ac:dyDescent="0.2">
      <c r="A931" s="24" t="s">
        <v>226</v>
      </c>
      <c r="B931" s="300"/>
      <c r="C931" s="301"/>
      <c r="D931" s="301"/>
      <c r="E931" s="302"/>
      <c r="F931" s="207"/>
      <c r="G931" s="10"/>
    </row>
    <row r="932" spans="1:7" ht="30" hidden="1" customHeight="1" outlineLevel="1" x14ac:dyDescent="0.2">
      <c r="A932" s="24"/>
      <c r="B932" s="300"/>
      <c r="C932" s="301"/>
      <c r="D932" s="301"/>
      <c r="E932" s="302"/>
      <c r="F932" s="207"/>
      <c r="G932" s="10"/>
    </row>
    <row r="933" spans="1:7" ht="66" hidden="1" customHeight="1" outlineLevel="1" x14ac:dyDescent="0.2">
      <c r="A933" s="312" t="s">
        <v>446</v>
      </c>
      <c r="B933" s="313"/>
      <c r="C933" s="313"/>
      <c r="D933" s="313"/>
      <c r="E933" s="313"/>
      <c r="F933" s="369"/>
      <c r="G933" s="17"/>
    </row>
    <row r="934" spans="1:7" ht="30" customHeight="1" x14ac:dyDescent="0.2">
      <c r="A934" s="21"/>
      <c r="B934" s="384"/>
      <c r="C934" s="385"/>
      <c r="D934" s="385"/>
      <c r="E934" s="386"/>
      <c r="F934" s="23"/>
      <c r="G934" s="10"/>
    </row>
    <row r="935" spans="1:7" ht="30" customHeight="1" x14ac:dyDescent="0.15">
      <c r="A935" s="359" t="s">
        <v>359</v>
      </c>
      <c r="B935" s="360"/>
      <c r="C935" s="177" t="s">
        <v>442</v>
      </c>
      <c r="D935" s="177" t="s">
        <v>52</v>
      </c>
      <c r="E935" s="361" t="s">
        <v>88</v>
      </c>
      <c r="F935" s="362"/>
      <c r="G935" s="179" t="s">
        <v>25</v>
      </c>
    </row>
    <row r="936" spans="1:7" ht="39.75" customHeight="1" collapsed="1" x14ac:dyDescent="0.15">
      <c r="A936" s="372" t="s">
        <v>867</v>
      </c>
      <c r="B936" s="373"/>
      <c r="C936" s="373"/>
      <c r="D936" s="373"/>
      <c r="E936" s="374"/>
      <c r="F936" s="374"/>
      <c r="G936" s="375"/>
    </row>
    <row r="937" spans="1:7" s="13" customFormat="1" ht="30" hidden="1" customHeight="1" outlineLevel="1" x14ac:dyDescent="0.2">
      <c r="A937" s="29">
        <f>A175</f>
        <v>0</v>
      </c>
      <c r="B937" s="356" t="s">
        <v>568</v>
      </c>
      <c r="C937" s="357"/>
      <c r="D937" s="357"/>
      <c r="E937" s="358"/>
      <c r="F937" s="61" t="s">
        <v>89</v>
      </c>
      <c r="G937" s="32" t="s">
        <v>137</v>
      </c>
    </row>
    <row r="938" spans="1:7" ht="30" hidden="1" customHeight="1" outlineLevel="1" x14ac:dyDescent="0.2">
      <c r="A938" s="8" t="s">
        <v>360</v>
      </c>
      <c r="B938" s="300"/>
      <c r="C938" s="301"/>
      <c r="D938" s="301"/>
      <c r="E938" s="302"/>
      <c r="F938" s="12" t="s">
        <v>25</v>
      </c>
      <c r="G938" s="10">
        <v>0</v>
      </c>
    </row>
    <row r="939" spans="1:7" ht="30" hidden="1" customHeight="1" outlineLevel="1" x14ac:dyDescent="0.2">
      <c r="A939" s="8" t="s">
        <v>360</v>
      </c>
      <c r="B939" s="300"/>
      <c r="C939" s="301"/>
      <c r="D939" s="301"/>
      <c r="E939" s="302"/>
      <c r="F939" s="12" t="s">
        <v>25</v>
      </c>
      <c r="G939" s="10">
        <v>0</v>
      </c>
    </row>
    <row r="940" spans="1:7" ht="30" hidden="1" customHeight="1" outlineLevel="1" x14ac:dyDescent="0.2">
      <c r="A940" s="8" t="s">
        <v>360</v>
      </c>
      <c r="B940" s="300"/>
      <c r="C940" s="301"/>
      <c r="D940" s="301"/>
      <c r="E940" s="302"/>
      <c r="F940" s="12" t="s">
        <v>25</v>
      </c>
      <c r="G940" s="10">
        <v>0</v>
      </c>
    </row>
    <row r="941" spans="1:7" ht="30" hidden="1" customHeight="1" outlineLevel="1" x14ac:dyDescent="0.2">
      <c r="A941" s="8" t="s">
        <v>360</v>
      </c>
      <c r="B941" s="300"/>
      <c r="C941" s="301"/>
      <c r="D941" s="301"/>
      <c r="E941" s="302"/>
      <c r="F941" s="12" t="s">
        <v>25</v>
      </c>
      <c r="G941" s="10">
        <v>0</v>
      </c>
    </row>
    <row r="942" spans="1:7" ht="30" hidden="1" customHeight="1" outlineLevel="1" x14ac:dyDescent="0.2">
      <c r="A942" s="8" t="s">
        <v>360</v>
      </c>
      <c r="B942" s="300"/>
      <c r="C942" s="301"/>
      <c r="D942" s="301"/>
      <c r="E942" s="302"/>
      <c r="F942" s="12" t="s">
        <v>25</v>
      </c>
      <c r="G942" s="10">
        <v>0</v>
      </c>
    </row>
    <row r="943" spans="1:7" ht="30" hidden="1" customHeight="1" outlineLevel="1" x14ac:dyDescent="0.2">
      <c r="A943" s="8" t="s">
        <v>360</v>
      </c>
      <c r="B943" s="300"/>
      <c r="C943" s="301"/>
      <c r="D943" s="301"/>
      <c r="E943" s="302"/>
      <c r="F943" s="12" t="s">
        <v>25</v>
      </c>
      <c r="G943" s="10">
        <v>0</v>
      </c>
    </row>
    <row r="944" spans="1:7" ht="30" hidden="1" customHeight="1" outlineLevel="1" x14ac:dyDescent="0.2">
      <c r="A944" s="8" t="s">
        <v>360</v>
      </c>
      <c r="B944" s="300"/>
      <c r="C944" s="301"/>
      <c r="D944" s="301"/>
      <c r="E944" s="302"/>
      <c r="F944" s="12" t="s">
        <v>25</v>
      </c>
      <c r="G944" s="10">
        <v>0</v>
      </c>
    </row>
    <row r="945" spans="1:7" ht="30" hidden="1" customHeight="1" outlineLevel="1" x14ac:dyDescent="0.2">
      <c r="A945" s="8" t="s">
        <v>360</v>
      </c>
      <c r="B945" s="300"/>
      <c r="C945" s="301"/>
      <c r="D945" s="301"/>
      <c r="E945" s="302"/>
      <c r="F945" s="12" t="s">
        <v>25</v>
      </c>
      <c r="G945" s="10">
        <v>0</v>
      </c>
    </row>
    <row r="946" spans="1:7" ht="30" hidden="1" customHeight="1" outlineLevel="1" thickBot="1" x14ac:dyDescent="0.25">
      <c r="A946" s="8"/>
      <c r="B946" s="300"/>
      <c r="C946" s="301"/>
      <c r="D946" s="301"/>
      <c r="E946" s="302"/>
      <c r="F946" s="12"/>
      <c r="G946" s="41">
        <f>SUM(G938:G945)</f>
        <v>0</v>
      </c>
    </row>
    <row r="947" spans="1:7" ht="30" hidden="1" customHeight="1" outlineLevel="1" thickTop="1" x14ac:dyDescent="0.2">
      <c r="A947" s="225" t="s">
        <v>361</v>
      </c>
      <c r="B947" s="300"/>
      <c r="C947" s="301"/>
      <c r="D947" s="301"/>
      <c r="E947" s="302"/>
      <c r="F947" s="22"/>
      <c r="G947" s="216"/>
    </row>
    <row r="948" spans="1:7" ht="30" hidden="1" customHeight="1" outlineLevel="1" x14ac:dyDescent="0.2">
      <c r="A948" s="14" t="s">
        <v>362</v>
      </c>
      <c r="B948" s="300"/>
      <c r="C948" s="301"/>
      <c r="D948" s="301"/>
      <c r="E948" s="302"/>
      <c r="F948" s="12" t="s">
        <v>25</v>
      </c>
      <c r="G948" s="216"/>
    </row>
    <row r="949" spans="1:7" ht="30" hidden="1" customHeight="1" outlineLevel="1" x14ac:dyDescent="0.2">
      <c r="A949" s="14" t="s">
        <v>363</v>
      </c>
      <c r="B949" s="300"/>
      <c r="C949" s="301"/>
      <c r="D949" s="301"/>
      <c r="E949" s="302"/>
      <c r="F949" s="12" t="s">
        <v>364</v>
      </c>
      <c r="G949" s="216"/>
    </row>
    <row r="950" spans="1:7" ht="30" hidden="1" customHeight="1" outlineLevel="1" x14ac:dyDescent="0.2">
      <c r="A950" s="14"/>
      <c r="B950" s="300"/>
      <c r="C950" s="301"/>
      <c r="D950" s="301"/>
      <c r="E950" s="302"/>
      <c r="F950" s="22"/>
      <c r="G950" s="216"/>
    </row>
    <row r="951" spans="1:7" ht="30" hidden="1" customHeight="1" outlineLevel="1" x14ac:dyDescent="0.2">
      <c r="A951" s="225" t="s">
        <v>365</v>
      </c>
      <c r="B951" s="300"/>
      <c r="C951" s="301"/>
      <c r="D951" s="301"/>
      <c r="E951" s="302"/>
      <c r="F951" s="22"/>
      <c r="G951" s="216"/>
    </row>
    <row r="952" spans="1:7" ht="30" hidden="1" customHeight="1" outlineLevel="1" x14ac:dyDescent="0.2">
      <c r="A952" s="14" t="s">
        <v>366</v>
      </c>
      <c r="B952" s="300"/>
      <c r="C952" s="301"/>
      <c r="D952" s="301"/>
      <c r="E952" s="302"/>
      <c r="F952" s="12" t="s">
        <v>25</v>
      </c>
      <c r="G952" s="216"/>
    </row>
    <row r="953" spans="1:7" ht="30" hidden="1" customHeight="1" outlineLevel="1" x14ac:dyDescent="0.2">
      <c r="A953" s="14" t="s">
        <v>367</v>
      </c>
      <c r="B953" s="300"/>
      <c r="C953" s="301"/>
      <c r="D953" s="301"/>
      <c r="E953" s="302"/>
      <c r="F953" s="12" t="s">
        <v>25</v>
      </c>
      <c r="G953" s="216"/>
    </row>
    <row r="954" spans="1:7" ht="30" hidden="1" customHeight="1" outlineLevel="1" x14ac:dyDescent="0.2">
      <c r="A954" s="202"/>
      <c r="B954" s="300"/>
      <c r="C954" s="301"/>
      <c r="D954" s="301"/>
      <c r="E954" s="302"/>
      <c r="F954" s="22"/>
      <c r="G954" s="216"/>
    </row>
    <row r="955" spans="1:7" ht="30" hidden="1" customHeight="1" outlineLevel="1" x14ac:dyDescent="0.2">
      <c r="A955" s="21" t="s">
        <v>135</v>
      </c>
      <c r="B955" s="300"/>
      <c r="C955" s="301"/>
      <c r="D955" s="301"/>
      <c r="E955" s="302"/>
      <c r="F955" s="22"/>
      <c r="G955" s="10"/>
    </row>
    <row r="956" spans="1:7" ht="30" hidden="1" customHeight="1" outlineLevel="1" x14ac:dyDescent="0.2">
      <c r="A956" s="8" t="s">
        <v>349</v>
      </c>
      <c r="B956" s="300"/>
      <c r="C956" s="301"/>
      <c r="D956" s="301"/>
      <c r="E956" s="302"/>
      <c r="F956" s="12"/>
      <c r="G956" s="10"/>
    </row>
    <row r="957" spans="1:7" ht="30" hidden="1" customHeight="1" outlineLevel="1" x14ac:dyDescent="0.2">
      <c r="A957" s="8"/>
      <c r="B957" s="300"/>
      <c r="C957" s="301"/>
      <c r="D957" s="301"/>
      <c r="E957" s="302"/>
      <c r="F957" s="12"/>
      <c r="G957" s="10"/>
    </row>
    <row r="958" spans="1:7" ht="66" hidden="1" customHeight="1" outlineLevel="1" x14ac:dyDescent="0.2">
      <c r="A958" s="312" t="s">
        <v>446</v>
      </c>
      <c r="B958" s="313"/>
      <c r="C958" s="313"/>
      <c r="D958" s="313"/>
      <c r="E958" s="313"/>
      <c r="F958" s="369"/>
      <c r="G958" s="17"/>
    </row>
    <row r="959" spans="1:7" ht="30" customHeight="1" x14ac:dyDescent="0.2">
      <c r="A959" s="183"/>
      <c r="B959" s="350"/>
      <c r="C959" s="351"/>
      <c r="D959" s="351"/>
      <c r="E959" s="352"/>
      <c r="F959" s="184"/>
      <c r="G959" s="185"/>
    </row>
    <row r="960" spans="1:7" ht="30" customHeight="1" x14ac:dyDescent="0.15">
      <c r="A960" s="239" t="s">
        <v>368</v>
      </c>
      <c r="B960" s="240"/>
      <c r="C960" s="237" t="s">
        <v>442</v>
      </c>
      <c r="D960" s="237" t="s">
        <v>52</v>
      </c>
      <c r="E960" s="378" t="s">
        <v>88</v>
      </c>
      <c r="F960" s="379"/>
      <c r="G960" s="238" t="s">
        <v>25</v>
      </c>
    </row>
    <row r="961" spans="1:7" ht="62.25" customHeight="1" collapsed="1" x14ac:dyDescent="0.15">
      <c r="A961" s="380" t="s">
        <v>900</v>
      </c>
      <c r="B961" s="381"/>
      <c r="C961" s="381"/>
      <c r="D961" s="381"/>
      <c r="E961" s="382"/>
      <c r="F961" s="382"/>
      <c r="G961" s="383"/>
    </row>
    <row r="962" spans="1:7" s="13" customFormat="1" ht="30" hidden="1" customHeight="1" outlineLevel="1" x14ac:dyDescent="0.2">
      <c r="A962" s="5">
        <f>A175</f>
        <v>0</v>
      </c>
      <c r="B962" s="356" t="s">
        <v>568</v>
      </c>
      <c r="C962" s="357"/>
      <c r="D962" s="357"/>
      <c r="E962" s="358"/>
      <c r="F962" s="61" t="s">
        <v>89</v>
      </c>
      <c r="G962" s="32" t="s">
        <v>137</v>
      </c>
    </row>
    <row r="963" spans="1:7" s="35" customFormat="1" ht="30" hidden="1" customHeight="1" outlineLevel="1" x14ac:dyDescent="0.2">
      <c r="A963" s="8" t="s">
        <v>369</v>
      </c>
      <c r="B963" s="300"/>
      <c r="C963" s="301"/>
      <c r="D963" s="301"/>
      <c r="E963" s="302"/>
      <c r="F963" s="12" t="s">
        <v>25</v>
      </c>
      <c r="G963" s="10">
        <v>0</v>
      </c>
    </row>
    <row r="964" spans="1:7" s="35" customFormat="1" ht="30" hidden="1" customHeight="1" outlineLevel="1" x14ac:dyDescent="0.2">
      <c r="A964" s="8" t="s">
        <v>370</v>
      </c>
      <c r="B964" s="300"/>
      <c r="C964" s="301"/>
      <c r="D964" s="301"/>
      <c r="E964" s="302"/>
      <c r="F964" s="16" t="s">
        <v>465</v>
      </c>
      <c r="G964" s="10"/>
    </row>
    <row r="965" spans="1:7" s="35" customFormat="1" ht="30" hidden="1" customHeight="1" outlineLevel="1" x14ac:dyDescent="0.2">
      <c r="A965" s="8" t="s">
        <v>371</v>
      </c>
      <c r="B965" s="300"/>
      <c r="C965" s="301"/>
      <c r="D965" s="301"/>
      <c r="E965" s="302"/>
      <c r="F965" s="16" t="s">
        <v>372</v>
      </c>
      <c r="G965" s="10"/>
    </row>
    <row r="966" spans="1:7" s="35" customFormat="1" ht="30" hidden="1" customHeight="1" outlineLevel="1" x14ac:dyDescent="0.2">
      <c r="A966" s="8" t="s">
        <v>466</v>
      </c>
      <c r="B966" s="300"/>
      <c r="C966" s="301"/>
      <c r="D966" s="301"/>
      <c r="E966" s="302"/>
      <c r="F966" s="16" t="s">
        <v>467</v>
      </c>
      <c r="G966" s="10"/>
    </row>
    <row r="967" spans="1:7" s="35" customFormat="1" ht="30" hidden="1" customHeight="1" outlineLevel="1" x14ac:dyDescent="0.2">
      <c r="A967" s="8" t="s">
        <v>373</v>
      </c>
      <c r="B967" s="300"/>
      <c r="C967" s="301"/>
      <c r="D967" s="301"/>
      <c r="E967" s="302"/>
      <c r="F967" s="16" t="s">
        <v>374</v>
      </c>
      <c r="G967" s="10"/>
    </row>
    <row r="968" spans="1:7" s="35" customFormat="1" ht="30" hidden="1" customHeight="1" outlineLevel="1" x14ac:dyDescent="0.2">
      <c r="A968" s="8" t="s">
        <v>375</v>
      </c>
      <c r="B968" s="300"/>
      <c r="C968" s="301"/>
      <c r="D968" s="301"/>
      <c r="E968" s="302"/>
      <c r="F968" s="12" t="s">
        <v>25</v>
      </c>
      <c r="G968" s="10"/>
    </row>
    <row r="969" spans="1:7" s="35" customFormat="1" ht="30" hidden="1" customHeight="1" outlineLevel="1" x14ac:dyDescent="0.2">
      <c r="A969" s="8" t="s">
        <v>376</v>
      </c>
      <c r="B969" s="300"/>
      <c r="C969" s="301"/>
      <c r="D969" s="301"/>
      <c r="E969" s="302"/>
      <c r="F969" s="12" t="s">
        <v>25</v>
      </c>
      <c r="G969" s="10"/>
    </row>
    <row r="970" spans="1:7" s="35" customFormat="1" ht="30" hidden="1" customHeight="1" outlineLevel="1" x14ac:dyDescent="0.2">
      <c r="A970" s="37" t="s">
        <v>582</v>
      </c>
      <c r="B970" s="300"/>
      <c r="C970" s="301"/>
      <c r="D970" s="301"/>
      <c r="E970" s="302"/>
      <c r="F970" s="16"/>
      <c r="G970" s="10"/>
    </row>
    <row r="971" spans="1:7" s="35" customFormat="1" ht="30" hidden="1" customHeight="1" outlineLevel="1" x14ac:dyDescent="0.2">
      <c r="A971" s="37"/>
      <c r="B971" s="300"/>
      <c r="C971" s="301"/>
      <c r="D971" s="301"/>
      <c r="E971" s="302"/>
      <c r="F971" s="16"/>
      <c r="G971" s="10"/>
    </row>
    <row r="972" spans="1:7" s="35" customFormat="1" ht="30" hidden="1" customHeight="1" outlineLevel="1" x14ac:dyDescent="0.2">
      <c r="A972" s="21" t="s">
        <v>377</v>
      </c>
      <c r="B972" s="300"/>
      <c r="C972" s="301"/>
      <c r="D972" s="301"/>
      <c r="E972" s="302"/>
      <c r="F972" s="16"/>
      <c r="G972" s="10"/>
    </row>
    <row r="973" spans="1:7" s="35" customFormat="1" ht="30" hidden="1" customHeight="1" outlineLevel="1" x14ac:dyDescent="0.2">
      <c r="A973" s="8" t="s">
        <v>468</v>
      </c>
      <c r="B973" s="300"/>
      <c r="C973" s="301"/>
      <c r="D973" s="301"/>
      <c r="E973" s="302"/>
      <c r="F973" s="12" t="s">
        <v>25</v>
      </c>
      <c r="G973" s="10">
        <v>0</v>
      </c>
    </row>
    <row r="974" spans="1:7" s="35" customFormat="1" ht="30" hidden="1" customHeight="1" outlineLevel="1" x14ac:dyDescent="0.2">
      <c r="A974" s="8" t="s">
        <v>471</v>
      </c>
      <c r="B974" s="300"/>
      <c r="C974" s="301"/>
      <c r="D974" s="301"/>
      <c r="E974" s="302"/>
      <c r="F974" s="12" t="s">
        <v>25</v>
      </c>
      <c r="G974" s="10">
        <v>0</v>
      </c>
    </row>
    <row r="975" spans="1:7" s="35" customFormat="1" ht="30" hidden="1" customHeight="1" outlineLevel="1" x14ac:dyDescent="0.2">
      <c r="A975" s="8" t="s">
        <v>472</v>
      </c>
      <c r="B975" s="300"/>
      <c r="C975" s="301"/>
      <c r="D975" s="301"/>
      <c r="E975" s="302"/>
      <c r="F975" s="12" t="s">
        <v>25</v>
      </c>
      <c r="G975" s="10">
        <v>0</v>
      </c>
    </row>
    <row r="976" spans="1:7" s="35" customFormat="1" ht="30" hidden="1" customHeight="1" outlineLevel="1" x14ac:dyDescent="0.2">
      <c r="A976" s="8" t="s">
        <v>822</v>
      </c>
      <c r="B976" s="300"/>
      <c r="C976" s="301"/>
      <c r="D976" s="301"/>
      <c r="E976" s="302"/>
      <c r="F976" s="12" t="s">
        <v>25</v>
      </c>
      <c r="G976" s="10">
        <v>0</v>
      </c>
    </row>
    <row r="977" spans="1:7" s="35" customFormat="1" ht="30" hidden="1" customHeight="1" outlineLevel="1" x14ac:dyDescent="0.2">
      <c r="A977" s="8" t="s">
        <v>470</v>
      </c>
      <c r="B977" s="300"/>
      <c r="C977" s="301"/>
      <c r="D977" s="301"/>
      <c r="E977" s="302"/>
      <c r="F977" s="12" t="s">
        <v>25</v>
      </c>
      <c r="G977" s="10">
        <v>0</v>
      </c>
    </row>
    <row r="978" spans="1:7" s="35" customFormat="1" ht="30" hidden="1" customHeight="1" outlineLevel="1" x14ac:dyDescent="0.2">
      <c r="A978" s="14" t="s">
        <v>469</v>
      </c>
      <c r="B978" s="300"/>
      <c r="C978" s="301"/>
      <c r="D978" s="301"/>
      <c r="E978" s="302"/>
      <c r="F978" s="12" t="s">
        <v>25</v>
      </c>
      <c r="G978" s="10">
        <v>0</v>
      </c>
    </row>
    <row r="979" spans="1:7" s="35" customFormat="1" ht="30" hidden="1" customHeight="1" outlineLevel="1" x14ac:dyDescent="0.2">
      <c r="A979" s="8" t="s">
        <v>473</v>
      </c>
      <c r="B979" s="300"/>
      <c r="C979" s="301"/>
      <c r="D979" s="301"/>
      <c r="E979" s="302"/>
      <c r="F979" s="12" t="s">
        <v>25</v>
      </c>
      <c r="G979" s="10">
        <v>0</v>
      </c>
    </row>
    <row r="980" spans="1:7" s="35" customFormat="1" ht="30" hidden="1" customHeight="1" outlineLevel="1" thickBot="1" x14ac:dyDescent="0.25">
      <c r="A980" s="8"/>
      <c r="B980" s="300"/>
      <c r="C980" s="301"/>
      <c r="D980" s="301"/>
      <c r="E980" s="302"/>
      <c r="F980" s="16"/>
      <c r="G980" s="41">
        <f>SUM(G963:G979)</f>
        <v>0</v>
      </c>
    </row>
    <row r="981" spans="1:7" s="35" customFormat="1" ht="30" hidden="1" customHeight="1" outlineLevel="1" thickTop="1" x14ac:dyDescent="0.2">
      <c r="A981" s="8"/>
      <c r="B981" s="300"/>
      <c r="C981" s="301"/>
      <c r="D981" s="301"/>
      <c r="E981" s="302"/>
      <c r="F981" s="16"/>
      <c r="G981" s="10"/>
    </row>
    <row r="982" spans="1:7" ht="66" hidden="1" customHeight="1" outlineLevel="1" x14ac:dyDescent="0.2">
      <c r="A982" s="312" t="s">
        <v>446</v>
      </c>
      <c r="B982" s="313"/>
      <c r="C982" s="313"/>
      <c r="D982" s="313"/>
      <c r="E982" s="313"/>
      <c r="F982" s="369"/>
      <c r="G982" s="17"/>
    </row>
    <row r="983" spans="1:7" ht="30" customHeight="1" x14ac:dyDescent="0.2">
      <c r="A983" s="183"/>
      <c r="B983" s="300"/>
      <c r="C983" s="301"/>
      <c r="D983" s="301"/>
      <c r="E983" s="302"/>
      <c r="F983" s="52"/>
      <c r="G983" s="17"/>
    </row>
    <row r="984" spans="1:7" ht="30" customHeight="1" x14ac:dyDescent="0.15">
      <c r="A984" s="359" t="s">
        <v>390</v>
      </c>
      <c r="B984" s="360"/>
      <c r="C984" s="177" t="s">
        <v>442</v>
      </c>
      <c r="D984" s="177" t="s">
        <v>52</v>
      </c>
      <c r="E984" s="361" t="s">
        <v>88</v>
      </c>
      <c r="F984" s="362"/>
      <c r="G984" s="179" t="s">
        <v>25</v>
      </c>
    </row>
    <row r="985" spans="1:7" ht="111" customHeight="1" collapsed="1" x14ac:dyDescent="0.15">
      <c r="A985" s="372" t="s">
        <v>917</v>
      </c>
      <c r="B985" s="373"/>
      <c r="C985" s="373"/>
      <c r="D985" s="373"/>
      <c r="E985" s="373"/>
      <c r="F985" s="373"/>
      <c r="G985" s="375"/>
    </row>
    <row r="986" spans="1:7" s="13" customFormat="1" ht="30" hidden="1" customHeight="1" outlineLevel="1" x14ac:dyDescent="0.2">
      <c r="A986" s="5">
        <f>A175</f>
        <v>0</v>
      </c>
      <c r="B986" s="356" t="s">
        <v>568</v>
      </c>
      <c r="C986" s="357"/>
      <c r="D986" s="357"/>
      <c r="E986" s="358"/>
      <c r="F986" s="61" t="s">
        <v>89</v>
      </c>
      <c r="G986" s="32" t="s">
        <v>137</v>
      </c>
    </row>
    <row r="987" spans="1:7" s="35" customFormat="1" ht="30" hidden="1" customHeight="1" outlineLevel="1" x14ac:dyDescent="0.2">
      <c r="A987" s="8" t="s">
        <v>391</v>
      </c>
      <c r="B987" s="300"/>
      <c r="C987" s="301"/>
      <c r="D987" s="301"/>
      <c r="E987" s="302"/>
      <c r="F987" s="12" t="s">
        <v>25</v>
      </c>
      <c r="G987" s="10">
        <v>0</v>
      </c>
    </row>
    <row r="988" spans="1:7" s="35" customFormat="1" ht="30" hidden="1" customHeight="1" outlineLevel="1" x14ac:dyDescent="0.2">
      <c r="A988" s="8" t="s">
        <v>868</v>
      </c>
      <c r="B988" s="300"/>
      <c r="C988" s="301"/>
      <c r="D988" s="301"/>
      <c r="E988" s="302"/>
      <c r="F988" s="16" t="s">
        <v>465</v>
      </c>
      <c r="G988" s="10"/>
    </row>
    <row r="989" spans="1:7" s="35" customFormat="1" ht="30" hidden="1" customHeight="1" outlineLevel="1" x14ac:dyDescent="0.2">
      <c r="A989" s="8" t="s">
        <v>371</v>
      </c>
      <c r="B989" s="300"/>
      <c r="C989" s="301"/>
      <c r="D989" s="301"/>
      <c r="E989" s="302"/>
      <c r="F989" s="16" t="s">
        <v>372</v>
      </c>
      <c r="G989" s="10"/>
    </row>
    <row r="990" spans="1:7" s="35" customFormat="1" ht="30" hidden="1" customHeight="1" outlineLevel="1" x14ac:dyDescent="0.2">
      <c r="A990" s="8" t="s">
        <v>466</v>
      </c>
      <c r="B990" s="300"/>
      <c r="C990" s="301"/>
      <c r="D990" s="301"/>
      <c r="E990" s="302"/>
      <c r="F990" s="16" t="s">
        <v>467</v>
      </c>
      <c r="G990" s="10"/>
    </row>
    <row r="991" spans="1:7" s="35" customFormat="1" ht="30" hidden="1" customHeight="1" outlineLevel="1" x14ac:dyDescent="0.2">
      <c r="A991" s="8" t="s">
        <v>373</v>
      </c>
      <c r="B991" s="300"/>
      <c r="C991" s="301"/>
      <c r="D991" s="301"/>
      <c r="E991" s="302"/>
      <c r="F991" s="16" t="s">
        <v>374</v>
      </c>
      <c r="G991" s="10"/>
    </row>
    <row r="992" spans="1:7" s="35" customFormat="1" ht="30" hidden="1" customHeight="1" outlineLevel="1" x14ac:dyDescent="0.2">
      <c r="A992" s="8" t="s">
        <v>869</v>
      </c>
      <c r="B992" s="300"/>
      <c r="C992" s="301"/>
      <c r="D992" s="301"/>
      <c r="E992" s="302"/>
      <c r="F992" s="12" t="s">
        <v>25</v>
      </c>
      <c r="G992" s="10"/>
    </row>
    <row r="993" spans="1:7" s="35" customFormat="1" ht="30" hidden="1" customHeight="1" outlineLevel="1" x14ac:dyDescent="0.2">
      <c r="A993" s="8" t="s">
        <v>376</v>
      </c>
      <c r="B993" s="300"/>
      <c r="C993" s="301"/>
      <c r="D993" s="301"/>
      <c r="E993" s="302"/>
      <c r="F993" s="12" t="s">
        <v>25</v>
      </c>
      <c r="G993" s="10"/>
    </row>
    <row r="994" spans="1:7" s="35" customFormat="1" ht="30" hidden="1" customHeight="1" outlineLevel="1" x14ac:dyDescent="0.2">
      <c r="A994" s="37" t="s">
        <v>582</v>
      </c>
      <c r="B994" s="300"/>
      <c r="C994" s="301"/>
      <c r="D994" s="301"/>
      <c r="E994" s="302"/>
      <c r="F994" s="16"/>
      <c r="G994" s="10"/>
    </row>
    <row r="995" spans="1:7" s="35" customFormat="1" ht="30" hidden="1" customHeight="1" outlineLevel="1" x14ac:dyDescent="0.2">
      <c r="A995" s="8" t="s">
        <v>392</v>
      </c>
      <c r="B995" s="300"/>
      <c r="C995" s="301"/>
      <c r="D995" s="301"/>
      <c r="E995" s="302"/>
      <c r="F995" s="12" t="s">
        <v>52</v>
      </c>
      <c r="G995" s="10"/>
    </row>
    <row r="996" spans="1:7" s="35" customFormat="1" ht="30" hidden="1" customHeight="1" outlineLevel="1" x14ac:dyDescent="0.2">
      <c r="A996" s="8" t="s">
        <v>393</v>
      </c>
      <c r="B996" s="300"/>
      <c r="C996" s="301"/>
      <c r="D996" s="301"/>
      <c r="E996" s="302"/>
      <c r="F996" s="12" t="s">
        <v>52</v>
      </c>
      <c r="G996" s="10"/>
    </row>
    <row r="997" spans="1:7" s="35" customFormat="1" ht="30" hidden="1" customHeight="1" outlineLevel="1" x14ac:dyDescent="0.2">
      <c r="A997" s="8" t="s">
        <v>822</v>
      </c>
      <c r="B997" s="300"/>
      <c r="C997" s="301"/>
      <c r="D997" s="301"/>
      <c r="E997" s="302"/>
      <c r="F997" s="12" t="s">
        <v>52</v>
      </c>
      <c r="G997" s="10">
        <v>0</v>
      </c>
    </row>
    <row r="998" spans="1:7" s="35" customFormat="1" ht="30" hidden="1" customHeight="1" outlineLevel="1" x14ac:dyDescent="0.2">
      <c r="A998" s="8" t="s">
        <v>470</v>
      </c>
      <c r="B998" s="300"/>
      <c r="C998" s="301"/>
      <c r="D998" s="301"/>
      <c r="E998" s="302"/>
      <c r="F998" s="12" t="s">
        <v>25</v>
      </c>
      <c r="G998" s="10">
        <v>0</v>
      </c>
    </row>
    <row r="999" spans="1:7" s="35" customFormat="1" ht="30" hidden="1" customHeight="1" outlineLevel="1" x14ac:dyDescent="0.2">
      <c r="A999" s="14" t="s">
        <v>469</v>
      </c>
      <c r="B999" s="300"/>
      <c r="C999" s="301"/>
      <c r="D999" s="301"/>
      <c r="E999" s="302"/>
      <c r="F999" s="12" t="s">
        <v>25</v>
      </c>
      <c r="G999" s="10">
        <v>0</v>
      </c>
    </row>
    <row r="1000" spans="1:7" s="35" customFormat="1" ht="30" hidden="1" customHeight="1" outlineLevel="1" thickBot="1" x14ac:dyDescent="0.25">
      <c r="A1000" s="8"/>
      <c r="B1000" s="300"/>
      <c r="C1000" s="301"/>
      <c r="D1000" s="301"/>
      <c r="E1000" s="302"/>
      <c r="F1000" s="16"/>
      <c r="G1000" s="41">
        <f>SUM(G987:G999)</f>
        <v>0</v>
      </c>
    </row>
    <row r="1001" spans="1:7" s="35" customFormat="1" ht="30" hidden="1" customHeight="1" outlineLevel="1" thickTop="1" x14ac:dyDescent="0.2">
      <c r="A1001" s="21" t="s">
        <v>394</v>
      </c>
      <c r="B1001" s="300"/>
      <c r="C1001" s="301"/>
      <c r="D1001" s="301"/>
      <c r="E1001" s="302"/>
      <c r="F1001" s="16"/>
      <c r="G1001" s="10"/>
    </row>
    <row r="1002" spans="1:7" s="35" customFormat="1" ht="30" hidden="1" customHeight="1" outlineLevel="1" x14ac:dyDescent="0.2">
      <c r="A1002" s="8" t="s">
        <v>474</v>
      </c>
      <c r="B1002" s="300"/>
      <c r="C1002" s="301"/>
      <c r="D1002" s="301"/>
      <c r="E1002" s="302"/>
      <c r="F1002" s="12" t="s">
        <v>25</v>
      </c>
      <c r="G1002" s="10">
        <v>0</v>
      </c>
    </row>
    <row r="1003" spans="1:7" s="35" customFormat="1" ht="30" hidden="1" customHeight="1" outlineLevel="1" x14ac:dyDescent="0.2">
      <c r="A1003" s="8" t="s">
        <v>475</v>
      </c>
      <c r="B1003" s="300"/>
      <c r="C1003" s="301"/>
      <c r="D1003" s="301"/>
      <c r="E1003" s="302"/>
      <c r="F1003" s="12" t="s">
        <v>25</v>
      </c>
      <c r="G1003" s="10">
        <v>0</v>
      </c>
    </row>
    <row r="1004" spans="1:7" s="35" customFormat="1" ht="30" hidden="1" customHeight="1" outlineLevel="1" x14ac:dyDescent="0.2">
      <c r="A1004" s="8" t="s">
        <v>476</v>
      </c>
      <c r="B1004" s="300"/>
      <c r="C1004" s="301"/>
      <c r="D1004" s="301"/>
      <c r="E1004" s="302"/>
      <c r="F1004" s="12" t="s">
        <v>25</v>
      </c>
      <c r="G1004" s="10">
        <v>0</v>
      </c>
    </row>
    <row r="1005" spans="1:7" s="35" customFormat="1" ht="30" hidden="1" customHeight="1" outlineLevel="1" x14ac:dyDescent="0.2">
      <c r="A1005" s="8" t="s">
        <v>477</v>
      </c>
      <c r="B1005" s="300"/>
      <c r="C1005" s="301"/>
      <c r="D1005" s="301"/>
      <c r="E1005" s="302"/>
      <c r="F1005" s="12" t="s">
        <v>25</v>
      </c>
      <c r="G1005" s="10">
        <v>0</v>
      </c>
    </row>
    <row r="1006" spans="1:7" s="35" customFormat="1" ht="30" hidden="1" customHeight="1" outlineLevel="1" thickBot="1" x14ac:dyDescent="0.25">
      <c r="A1006" s="8"/>
      <c r="B1006" s="300"/>
      <c r="C1006" s="301"/>
      <c r="D1006" s="301"/>
      <c r="E1006" s="302"/>
      <c r="F1006" s="16"/>
      <c r="G1006" s="41">
        <f>SUM(G1002:G1005)</f>
        <v>0</v>
      </c>
    </row>
    <row r="1007" spans="1:7" s="35" customFormat="1" ht="30" hidden="1" customHeight="1" outlineLevel="1" thickTop="1" x14ac:dyDescent="0.2">
      <c r="A1007" s="8"/>
      <c r="B1007" s="300"/>
      <c r="C1007" s="301"/>
      <c r="D1007" s="301"/>
      <c r="E1007" s="302"/>
      <c r="F1007" s="16"/>
      <c r="G1007" s="10"/>
    </row>
    <row r="1008" spans="1:7" s="35" customFormat="1" ht="30" hidden="1" customHeight="1" outlineLevel="1" x14ac:dyDescent="0.2">
      <c r="A1008" s="8"/>
      <c r="B1008" s="300"/>
      <c r="C1008" s="301"/>
      <c r="D1008" s="301"/>
      <c r="E1008" s="302"/>
      <c r="F1008" s="16"/>
      <c r="G1008" s="10"/>
    </row>
    <row r="1009" spans="1:7" s="35" customFormat="1" ht="30" hidden="1" customHeight="1" outlineLevel="1" x14ac:dyDescent="0.2">
      <c r="A1009" s="21" t="s">
        <v>395</v>
      </c>
      <c r="B1009" s="300"/>
      <c r="C1009" s="301"/>
      <c r="D1009" s="301"/>
      <c r="E1009" s="302"/>
      <c r="F1009" s="16"/>
      <c r="G1009" s="10"/>
    </row>
    <row r="1010" spans="1:7" s="35" customFormat="1" ht="30" hidden="1" customHeight="1" outlineLevel="1" x14ac:dyDescent="0.2">
      <c r="A1010" s="8" t="s">
        <v>396</v>
      </c>
      <c r="B1010" s="300"/>
      <c r="C1010" s="301"/>
      <c r="D1010" s="301"/>
      <c r="E1010" s="302"/>
      <c r="F1010" s="12" t="s">
        <v>52</v>
      </c>
      <c r="G1010" s="10"/>
    </row>
    <row r="1011" spans="1:7" s="35" customFormat="1" ht="30" hidden="1" customHeight="1" outlineLevel="1" x14ac:dyDescent="0.2">
      <c r="A1011" s="8" t="s">
        <v>397</v>
      </c>
      <c r="B1011" s="300"/>
      <c r="C1011" s="301"/>
      <c r="D1011" s="301"/>
      <c r="E1011" s="302"/>
      <c r="F1011" s="12" t="s">
        <v>52</v>
      </c>
      <c r="G1011" s="10"/>
    </row>
    <row r="1012" spans="1:7" s="35" customFormat="1" ht="30" hidden="1" customHeight="1" outlineLevel="1" x14ac:dyDescent="0.2">
      <c r="A1012" s="8" t="s">
        <v>398</v>
      </c>
      <c r="B1012" s="300"/>
      <c r="C1012" s="301"/>
      <c r="D1012" s="301"/>
      <c r="E1012" s="302"/>
      <c r="F1012" s="12" t="s">
        <v>52</v>
      </c>
      <c r="G1012" s="10"/>
    </row>
    <row r="1013" spans="1:7" s="35" customFormat="1" ht="30" hidden="1" customHeight="1" outlineLevel="1" x14ac:dyDescent="0.2">
      <c r="A1013" s="8" t="s">
        <v>399</v>
      </c>
      <c r="B1013" s="300"/>
      <c r="C1013" s="301"/>
      <c r="D1013" s="301"/>
      <c r="E1013" s="302"/>
      <c r="F1013" s="12" t="s">
        <v>52</v>
      </c>
      <c r="G1013" s="10"/>
    </row>
    <row r="1014" spans="1:7" s="35" customFormat="1" ht="30" hidden="1" customHeight="1" outlineLevel="1" x14ac:dyDescent="0.2">
      <c r="A1014" s="8"/>
      <c r="B1014" s="300"/>
      <c r="C1014" s="301"/>
      <c r="D1014" s="301"/>
      <c r="E1014" s="302"/>
      <c r="F1014" s="12"/>
      <c r="G1014" s="10"/>
    </row>
    <row r="1015" spans="1:7" ht="30" hidden="1" customHeight="1" outlineLevel="1" x14ac:dyDescent="0.2">
      <c r="A1015" s="8" t="s">
        <v>480</v>
      </c>
      <c r="B1015" s="300"/>
      <c r="C1015" s="301"/>
      <c r="D1015" s="301"/>
      <c r="E1015" s="302"/>
      <c r="F1015" s="12" t="s">
        <v>52</v>
      </c>
      <c r="G1015" s="43"/>
    </row>
    <row r="1016" spans="1:7" ht="30" hidden="1" customHeight="1" outlineLevel="1" x14ac:dyDescent="0.2">
      <c r="A1016" s="8" t="s">
        <v>479</v>
      </c>
      <c r="B1016" s="300"/>
      <c r="C1016" s="301"/>
      <c r="D1016" s="301"/>
      <c r="E1016" s="302"/>
      <c r="F1016" s="12" t="s">
        <v>52</v>
      </c>
      <c r="G1016" s="43"/>
    </row>
    <row r="1017" spans="1:7" s="35" customFormat="1" ht="30" hidden="1" customHeight="1" outlineLevel="1" x14ac:dyDescent="0.2">
      <c r="A1017" s="8"/>
      <c r="B1017" s="300"/>
      <c r="C1017" s="301"/>
      <c r="D1017" s="301"/>
      <c r="E1017" s="302"/>
      <c r="F1017" s="16"/>
      <c r="G1017" s="10"/>
    </row>
    <row r="1018" spans="1:7" s="35" customFormat="1" ht="30" hidden="1" customHeight="1" outlineLevel="1" x14ac:dyDescent="0.2">
      <c r="A1018" s="8" t="s">
        <v>400</v>
      </c>
      <c r="B1018" s="300"/>
      <c r="C1018" s="301"/>
      <c r="D1018" s="301"/>
      <c r="E1018" s="302"/>
      <c r="F1018" s="16"/>
      <c r="G1018" s="10"/>
    </row>
    <row r="1019" spans="1:7" s="35" customFormat="1" ht="30" hidden="1" customHeight="1" outlineLevel="1" x14ac:dyDescent="0.2">
      <c r="A1019" s="8"/>
      <c r="B1019" s="300"/>
      <c r="C1019" s="301"/>
      <c r="D1019" s="301"/>
      <c r="E1019" s="302"/>
      <c r="F1019" s="16"/>
      <c r="G1019" s="43"/>
    </row>
    <row r="1020" spans="1:7" ht="66" hidden="1" customHeight="1" outlineLevel="1" x14ac:dyDescent="0.2">
      <c r="A1020" s="312" t="s">
        <v>446</v>
      </c>
      <c r="B1020" s="313"/>
      <c r="C1020" s="313"/>
      <c r="D1020" s="313"/>
      <c r="E1020" s="313"/>
      <c r="F1020" s="369"/>
      <c r="G1020" s="17"/>
    </row>
    <row r="1021" spans="1:7" ht="30" customHeight="1" x14ac:dyDescent="0.2">
      <c r="A1021" s="21"/>
      <c r="B1021" s="300"/>
      <c r="C1021" s="301"/>
      <c r="D1021" s="301"/>
      <c r="E1021" s="302"/>
      <c r="F1021" s="23"/>
      <c r="G1021" s="17"/>
    </row>
    <row r="1022" spans="1:7" ht="30" customHeight="1" x14ac:dyDescent="0.15">
      <c r="A1022" s="187" t="s">
        <v>598</v>
      </c>
      <c r="B1022" s="188"/>
      <c r="C1022" s="177" t="s">
        <v>442</v>
      </c>
      <c r="D1022" s="177" t="s">
        <v>52</v>
      </c>
      <c r="E1022" s="361" t="s">
        <v>88</v>
      </c>
      <c r="F1022" s="362"/>
      <c r="G1022" s="179" t="s">
        <v>25</v>
      </c>
    </row>
    <row r="1023" spans="1:7" ht="24.75" customHeight="1" collapsed="1" x14ac:dyDescent="0.15">
      <c r="A1023" s="372" t="s">
        <v>401</v>
      </c>
      <c r="B1023" s="373"/>
      <c r="C1023" s="373"/>
      <c r="D1023" s="373"/>
      <c r="E1023" s="374"/>
      <c r="F1023" s="374"/>
      <c r="G1023" s="375"/>
    </row>
    <row r="1024" spans="1:7" s="7" customFormat="1" ht="30" hidden="1" customHeight="1" outlineLevel="1" x14ac:dyDescent="0.2">
      <c r="A1024" s="29" t="s">
        <v>402</v>
      </c>
      <c r="B1024" s="356" t="s">
        <v>568</v>
      </c>
      <c r="C1024" s="357"/>
      <c r="D1024" s="357"/>
      <c r="E1024" s="358"/>
      <c r="F1024" s="61" t="s">
        <v>89</v>
      </c>
      <c r="G1024" s="45" t="s">
        <v>137</v>
      </c>
    </row>
    <row r="1025" spans="1:7" ht="30" hidden="1" customHeight="1" outlineLevel="1" x14ac:dyDescent="0.2">
      <c r="A1025" s="14" t="s">
        <v>403</v>
      </c>
      <c r="B1025" s="300"/>
      <c r="C1025" s="301"/>
      <c r="D1025" s="301"/>
      <c r="E1025" s="302"/>
      <c r="F1025" s="12" t="s">
        <v>52</v>
      </c>
      <c r="G1025" s="10">
        <v>0</v>
      </c>
    </row>
    <row r="1026" spans="1:7" ht="30" hidden="1" customHeight="1" outlineLevel="1" x14ac:dyDescent="0.2">
      <c r="A1026" s="14"/>
      <c r="B1026" s="300"/>
      <c r="C1026" s="301"/>
      <c r="D1026" s="301"/>
      <c r="E1026" s="302"/>
      <c r="F1026" s="12" t="s">
        <v>52</v>
      </c>
      <c r="G1026" s="10">
        <v>0</v>
      </c>
    </row>
    <row r="1027" spans="1:7" ht="30" hidden="1" customHeight="1" outlineLevel="1" x14ac:dyDescent="0.2">
      <c r="A1027" s="14"/>
      <c r="B1027" s="300"/>
      <c r="C1027" s="301"/>
      <c r="D1027" s="301"/>
      <c r="E1027" s="302"/>
      <c r="F1027" s="12" t="s">
        <v>52</v>
      </c>
      <c r="G1027" s="10">
        <v>0</v>
      </c>
    </row>
    <row r="1028" spans="1:7" ht="30" hidden="1" customHeight="1" outlineLevel="1" x14ac:dyDescent="0.2">
      <c r="A1028" s="14"/>
      <c r="B1028" s="300"/>
      <c r="C1028" s="301"/>
      <c r="D1028" s="301"/>
      <c r="E1028" s="302"/>
      <c r="F1028" s="12" t="s">
        <v>52</v>
      </c>
      <c r="G1028" s="10">
        <v>0</v>
      </c>
    </row>
    <row r="1029" spans="1:7" ht="30" hidden="1" customHeight="1" outlineLevel="1" x14ac:dyDescent="0.2">
      <c r="A1029" s="14"/>
      <c r="B1029" s="300"/>
      <c r="C1029" s="301"/>
      <c r="D1029" s="301"/>
      <c r="E1029" s="302"/>
      <c r="F1029" s="12" t="s">
        <v>52</v>
      </c>
      <c r="G1029" s="10">
        <v>0</v>
      </c>
    </row>
    <row r="1030" spans="1:7" ht="30" hidden="1" customHeight="1" outlineLevel="1" x14ac:dyDescent="0.2">
      <c r="A1030" s="14"/>
      <c r="B1030" s="300"/>
      <c r="C1030" s="301"/>
      <c r="D1030" s="301"/>
      <c r="E1030" s="302"/>
      <c r="F1030" s="12" t="s">
        <v>52</v>
      </c>
      <c r="G1030" s="10">
        <v>0</v>
      </c>
    </row>
    <row r="1031" spans="1:7" ht="30" hidden="1" customHeight="1" outlineLevel="1" x14ac:dyDescent="0.2">
      <c r="A1031" s="14"/>
      <c r="B1031" s="300"/>
      <c r="C1031" s="301"/>
      <c r="D1031" s="301"/>
      <c r="E1031" s="302"/>
      <c r="F1031" s="12" t="s">
        <v>52</v>
      </c>
      <c r="G1031" s="10">
        <v>0</v>
      </c>
    </row>
    <row r="1032" spans="1:7" ht="30" hidden="1" customHeight="1" outlineLevel="1" x14ac:dyDescent="0.2">
      <c r="A1032" s="14"/>
      <c r="B1032" s="300"/>
      <c r="C1032" s="301"/>
      <c r="D1032" s="301"/>
      <c r="E1032" s="302"/>
      <c r="F1032" s="12" t="s">
        <v>52</v>
      </c>
      <c r="G1032" s="10">
        <v>0</v>
      </c>
    </row>
    <row r="1033" spans="1:7" ht="30" hidden="1" customHeight="1" outlineLevel="1" x14ac:dyDescent="0.2">
      <c r="A1033" s="14"/>
      <c r="B1033" s="300"/>
      <c r="C1033" s="301"/>
      <c r="D1033" s="301"/>
      <c r="E1033" s="302"/>
      <c r="F1033" s="12" t="s">
        <v>52</v>
      </c>
      <c r="G1033" s="10">
        <v>0</v>
      </c>
    </row>
    <row r="1034" spans="1:7" ht="30" hidden="1" customHeight="1" outlineLevel="1" thickBot="1" x14ac:dyDescent="0.25">
      <c r="A1034" s="8"/>
      <c r="B1034" s="300"/>
      <c r="C1034" s="301"/>
      <c r="D1034" s="301"/>
      <c r="E1034" s="302"/>
      <c r="F1034" s="16"/>
      <c r="G1034" s="208">
        <f>SUBTOTAL(9,G1025:G1033)</f>
        <v>0</v>
      </c>
    </row>
    <row r="1035" spans="1:7" ht="30" hidden="1" customHeight="1" outlineLevel="1" thickTop="1" x14ac:dyDescent="0.2">
      <c r="A1035" s="21"/>
      <c r="B1035" s="300"/>
      <c r="C1035" s="301"/>
      <c r="D1035" s="301"/>
      <c r="E1035" s="302"/>
      <c r="F1035" s="16"/>
      <c r="G1035" s="43"/>
    </row>
    <row r="1036" spans="1:7" ht="30" hidden="1" customHeight="1" outlineLevel="1" x14ac:dyDescent="0.2">
      <c r="A1036" s="8" t="s">
        <v>480</v>
      </c>
      <c r="B1036" s="300"/>
      <c r="C1036" s="301"/>
      <c r="D1036" s="301"/>
      <c r="E1036" s="302"/>
      <c r="F1036" s="12" t="s">
        <v>52</v>
      </c>
      <c r="G1036" s="43"/>
    </row>
    <row r="1037" spans="1:7" ht="30" hidden="1" customHeight="1" outlineLevel="1" x14ac:dyDescent="0.2">
      <c r="A1037" s="8" t="s">
        <v>479</v>
      </c>
      <c r="B1037" s="300"/>
      <c r="C1037" s="301"/>
      <c r="D1037" s="301"/>
      <c r="E1037" s="302"/>
      <c r="F1037" s="12" t="s">
        <v>52</v>
      </c>
      <c r="G1037" s="43"/>
    </row>
    <row r="1038" spans="1:7" ht="30" hidden="1" customHeight="1" outlineLevel="1" x14ac:dyDescent="0.2">
      <c r="A1038" s="8" t="s">
        <v>478</v>
      </c>
      <c r="B1038" s="300"/>
      <c r="C1038" s="301"/>
      <c r="D1038" s="301"/>
      <c r="E1038" s="302"/>
      <c r="F1038" s="12" t="s">
        <v>52</v>
      </c>
      <c r="G1038" s="43"/>
    </row>
    <row r="1039" spans="1:7" ht="30" hidden="1" customHeight="1" outlineLevel="1" x14ac:dyDescent="0.2">
      <c r="A1039" s="8" t="s">
        <v>116</v>
      </c>
      <c r="B1039" s="300"/>
      <c r="C1039" s="301"/>
      <c r="D1039" s="301"/>
      <c r="E1039" s="302"/>
      <c r="F1039" s="16"/>
      <c r="G1039" s="43"/>
    </row>
    <row r="1040" spans="1:7" ht="30" hidden="1" customHeight="1" outlineLevel="1" x14ac:dyDescent="0.2">
      <c r="A1040" s="8" t="s">
        <v>925</v>
      </c>
      <c r="B1040" s="300"/>
      <c r="C1040" s="301"/>
      <c r="D1040" s="301"/>
      <c r="E1040" s="302"/>
      <c r="F1040" s="12" t="s">
        <v>25</v>
      </c>
      <c r="G1040" s="43"/>
    </row>
    <row r="1041" spans="1:7" ht="30" hidden="1" customHeight="1" outlineLevel="1" x14ac:dyDescent="0.2">
      <c r="A1041" s="8"/>
      <c r="B1041" s="300"/>
      <c r="C1041" s="301"/>
      <c r="D1041" s="301"/>
      <c r="E1041" s="302"/>
      <c r="F1041" s="16"/>
      <c r="G1041" s="43"/>
    </row>
    <row r="1042" spans="1:7" ht="66" hidden="1" customHeight="1" outlineLevel="1" x14ac:dyDescent="0.2">
      <c r="A1042" s="312" t="s">
        <v>446</v>
      </c>
      <c r="B1042" s="313"/>
      <c r="C1042" s="313"/>
      <c r="D1042" s="313"/>
      <c r="E1042" s="313"/>
      <c r="F1042" s="369"/>
      <c r="G1042" s="17"/>
    </row>
    <row r="1043" spans="1:7" ht="30" customHeight="1" x14ac:dyDescent="0.2">
      <c r="A1043" s="183"/>
      <c r="B1043" s="300"/>
      <c r="C1043" s="301"/>
      <c r="D1043" s="301"/>
      <c r="E1043" s="302"/>
      <c r="F1043" s="52"/>
      <c r="G1043" s="201"/>
    </row>
    <row r="1044" spans="1:7" ht="30" customHeight="1" x14ac:dyDescent="0.15">
      <c r="A1044" s="359" t="s">
        <v>404</v>
      </c>
      <c r="B1044" s="360"/>
      <c r="C1044" s="177" t="s">
        <v>442</v>
      </c>
      <c r="D1044" s="177" t="s">
        <v>52</v>
      </c>
      <c r="E1044" s="361" t="s">
        <v>88</v>
      </c>
      <c r="F1044" s="362"/>
      <c r="G1044" s="179" t="s">
        <v>25</v>
      </c>
    </row>
    <row r="1045" spans="1:7" ht="77.25" customHeight="1" collapsed="1" x14ac:dyDescent="0.15">
      <c r="A1045" s="372" t="s">
        <v>918</v>
      </c>
      <c r="B1045" s="373"/>
      <c r="C1045" s="373"/>
      <c r="D1045" s="373"/>
      <c r="E1045" s="374"/>
      <c r="F1045" s="374"/>
      <c r="G1045" s="375"/>
    </row>
    <row r="1046" spans="1:7" s="13" customFormat="1" ht="30" hidden="1" customHeight="1" outlineLevel="1" x14ac:dyDescent="0.2">
      <c r="A1046" s="5">
        <f>A175</f>
        <v>0</v>
      </c>
      <c r="B1046" s="356" t="s">
        <v>568</v>
      </c>
      <c r="C1046" s="357"/>
      <c r="D1046" s="357"/>
      <c r="E1046" s="358"/>
      <c r="F1046" s="6"/>
      <c r="G1046" s="32" t="s">
        <v>240</v>
      </c>
    </row>
    <row r="1047" spans="1:7" ht="30" hidden="1" customHeight="1" outlineLevel="1" x14ac:dyDescent="0.2">
      <c r="A1047" s="8" t="s">
        <v>405</v>
      </c>
      <c r="B1047" s="300"/>
      <c r="C1047" s="301"/>
      <c r="D1047" s="301"/>
      <c r="E1047" s="302"/>
      <c r="F1047" s="12" t="s">
        <v>52</v>
      </c>
      <c r="G1047" s="10">
        <v>0</v>
      </c>
    </row>
    <row r="1048" spans="1:7" ht="30" hidden="1" customHeight="1" outlineLevel="1" x14ac:dyDescent="0.2">
      <c r="A1048" s="8" t="s">
        <v>406</v>
      </c>
      <c r="B1048" s="300"/>
      <c r="C1048" s="301"/>
      <c r="D1048" s="301"/>
      <c r="E1048" s="302"/>
      <c r="F1048" s="12" t="s">
        <v>52</v>
      </c>
      <c r="G1048" s="10">
        <v>0</v>
      </c>
    </row>
    <row r="1049" spans="1:7" ht="30" hidden="1" customHeight="1" outlineLevel="1" thickBot="1" x14ac:dyDescent="0.25">
      <c r="A1049" s="8"/>
      <c r="B1049" s="300"/>
      <c r="C1049" s="301"/>
      <c r="D1049" s="301"/>
      <c r="E1049" s="302"/>
      <c r="F1049" s="136"/>
      <c r="G1049" s="41">
        <f>SUM(G1047:G1048)</f>
        <v>0</v>
      </c>
    </row>
    <row r="1050" spans="1:7" ht="30" hidden="1" customHeight="1" outlineLevel="1" thickTop="1" x14ac:dyDescent="0.2">
      <c r="A1050" s="21" t="s">
        <v>481</v>
      </c>
      <c r="B1050" s="300"/>
      <c r="C1050" s="301"/>
      <c r="D1050" s="301"/>
      <c r="E1050" s="302"/>
      <c r="F1050" s="16"/>
      <c r="G1050" s="43"/>
    </row>
    <row r="1051" spans="1:7" ht="30" hidden="1" customHeight="1" outlineLevel="1" x14ac:dyDescent="0.2">
      <c r="A1051" s="8" t="s">
        <v>492</v>
      </c>
      <c r="B1051" s="300"/>
      <c r="C1051" s="301"/>
      <c r="D1051" s="301"/>
      <c r="E1051" s="302"/>
      <c r="F1051" s="12" t="s">
        <v>25</v>
      </c>
      <c r="G1051" s="43"/>
    </row>
    <row r="1052" spans="1:7" ht="30" hidden="1" customHeight="1" outlineLevel="1" x14ac:dyDescent="0.2">
      <c r="A1052" s="8"/>
      <c r="B1052" s="300"/>
      <c r="C1052" s="301"/>
      <c r="D1052" s="301"/>
      <c r="E1052" s="302"/>
      <c r="F1052" s="16"/>
      <c r="G1052" s="43"/>
    </row>
    <row r="1053" spans="1:7" ht="66" hidden="1" customHeight="1" outlineLevel="1" x14ac:dyDescent="0.2">
      <c r="A1053" s="312" t="s">
        <v>446</v>
      </c>
      <c r="B1053" s="313"/>
      <c r="C1053" s="313"/>
      <c r="D1053" s="313"/>
      <c r="E1053" s="313"/>
      <c r="F1053" s="369"/>
      <c r="G1053" s="17"/>
    </row>
    <row r="1054" spans="1:7" ht="30" customHeight="1" x14ac:dyDescent="0.2">
      <c r="A1054" s="8"/>
      <c r="B1054" s="300"/>
      <c r="C1054" s="301"/>
      <c r="D1054" s="301"/>
      <c r="E1054" s="302"/>
      <c r="F1054" s="9"/>
      <c r="G1054" s="17"/>
    </row>
    <row r="1055" spans="1:7" ht="30" customHeight="1" x14ac:dyDescent="0.15">
      <c r="A1055" s="187" t="s">
        <v>378</v>
      </c>
      <c r="B1055" s="188"/>
      <c r="C1055" s="177" t="s">
        <v>442</v>
      </c>
      <c r="D1055" s="177" t="s">
        <v>52</v>
      </c>
      <c r="E1055" s="361" t="s">
        <v>88</v>
      </c>
      <c r="F1055" s="362"/>
      <c r="G1055" s="179" t="s">
        <v>25</v>
      </c>
    </row>
    <row r="1056" spans="1:7" ht="45" customHeight="1" collapsed="1" x14ac:dyDescent="0.15">
      <c r="A1056" s="372" t="s">
        <v>573</v>
      </c>
      <c r="B1056" s="373"/>
      <c r="C1056" s="373"/>
      <c r="D1056" s="373"/>
      <c r="E1056" s="374"/>
      <c r="F1056" s="374"/>
      <c r="G1056" s="375"/>
    </row>
    <row r="1057" spans="1:7" s="7" customFormat="1" ht="30" hidden="1" customHeight="1" outlineLevel="1" x14ac:dyDescent="0.2">
      <c r="A1057" s="31" t="s">
        <v>379</v>
      </c>
      <c r="B1057" s="356" t="s">
        <v>568</v>
      </c>
      <c r="C1057" s="357"/>
      <c r="D1057" s="357"/>
      <c r="E1057" s="358"/>
      <c r="F1057" s="6" t="s">
        <v>278</v>
      </c>
      <c r="G1057" s="32" t="s">
        <v>137</v>
      </c>
    </row>
    <row r="1058" spans="1:7" ht="30" hidden="1" customHeight="1" outlineLevel="1" x14ac:dyDescent="0.2">
      <c r="A1058" s="8" t="s">
        <v>42</v>
      </c>
      <c r="B1058" s="366"/>
      <c r="C1058" s="367"/>
      <c r="D1058" s="367"/>
      <c r="E1058" s="368"/>
      <c r="F1058" s="16" t="s">
        <v>329</v>
      </c>
      <c r="G1058" s="10">
        <v>0</v>
      </c>
    </row>
    <row r="1059" spans="1:7" ht="30" hidden="1" customHeight="1" outlineLevel="1" x14ac:dyDescent="0.2">
      <c r="A1059" s="14" t="s">
        <v>482</v>
      </c>
      <c r="B1059" s="366"/>
      <c r="C1059" s="367"/>
      <c r="D1059" s="367"/>
      <c r="E1059" s="368"/>
      <c r="F1059" s="16"/>
      <c r="G1059" s="10">
        <v>0</v>
      </c>
    </row>
    <row r="1060" spans="1:7" ht="30" hidden="1" customHeight="1" outlineLevel="1" x14ac:dyDescent="0.2">
      <c r="A1060" s="14" t="s">
        <v>493</v>
      </c>
      <c r="B1060" s="366"/>
      <c r="C1060" s="367"/>
      <c r="D1060" s="367"/>
      <c r="E1060" s="368"/>
      <c r="F1060" s="16"/>
      <c r="G1060" s="10">
        <v>0</v>
      </c>
    </row>
    <row r="1061" spans="1:7" ht="30" hidden="1" customHeight="1" outlineLevel="1" x14ac:dyDescent="0.2">
      <c r="A1061" s="8" t="s">
        <v>42</v>
      </c>
      <c r="B1061" s="366"/>
      <c r="C1061" s="367"/>
      <c r="D1061" s="367"/>
      <c r="E1061" s="368"/>
      <c r="F1061" s="16" t="s">
        <v>329</v>
      </c>
      <c r="G1061" s="10">
        <v>0</v>
      </c>
    </row>
    <row r="1062" spans="1:7" ht="30" hidden="1" customHeight="1" outlineLevel="1" x14ac:dyDescent="0.2">
      <c r="A1062" s="14" t="s">
        <v>482</v>
      </c>
      <c r="B1062" s="366"/>
      <c r="C1062" s="367"/>
      <c r="D1062" s="367"/>
      <c r="E1062" s="368"/>
      <c r="F1062" s="16"/>
      <c r="G1062" s="10">
        <v>0</v>
      </c>
    </row>
    <row r="1063" spans="1:7" ht="30" hidden="1" customHeight="1" outlineLevel="1" x14ac:dyDescent="0.2">
      <c r="A1063" s="14" t="s">
        <v>493</v>
      </c>
      <c r="B1063" s="366"/>
      <c r="C1063" s="367"/>
      <c r="D1063" s="367"/>
      <c r="E1063" s="368"/>
      <c r="F1063" s="16"/>
      <c r="G1063" s="10">
        <v>0</v>
      </c>
    </row>
    <row r="1064" spans="1:7" ht="30" hidden="1" customHeight="1" outlineLevel="1" x14ac:dyDescent="0.2">
      <c r="A1064" s="8" t="s">
        <v>42</v>
      </c>
      <c r="B1064" s="366"/>
      <c r="C1064" s="367"/>
      <c r="D1064" s="367"/>
      <c r="E1064" s="368"/>
      <c r="F1064" s="16" t="s">
        <v>329</v>
      </c>
      <c r="G1064" s="10">
        <v>0</v>
      </c>
    </row>
    <row r="1065" spans="1:7" ht="30" hidden="1" customHeight="1" outlineLevel="1" x14ac:dyDescent="0.2">
      <c r="A1065" s="14" t="s">
        <v>482</v>
      </c>
      <c r="B1065" s="366"/>
      <c r="C1065" s="367"/>
      <c r="D1065" s="367"/>
      <c r="E1065" s="368"/>
      <c r="F1065" s="16"/>
      <c r="G1065" s="10">
        <v>0</v>
      </c>
    </row>
    <row r="1066" spans="1:7" ht="30" hidden="1" customHeight="1" outlineLevel="1" x14ac:dyDescent="0.2">
      <c r="A1066" s="14" t="s">
        <v>493</v>
      </c>
      <c r="B1066" s="366"/>
      <c r="C1066" s="367"/>
      <c r="D1066" s="367"/>
      <c r="E1066" s="368"/>
      <c r="F1066" s="16"/>
      <c r="G1066" s="10">
        <v>0</v>
      </c>
    </row>
    <row r="1067" spans="1:7" ht="30" hidden="1" customHeight="1" outlineLevel="1" x14ac:dyDescent="0.2">
      <c r="A1067" s="8" t="s">
        <v>42</v>
      </c>
      <c r="B1067" s="366"/>
      <c r="C1067" s="367"/>
      <c r="D1067" s="367"/>
      <c r="E1067" s="368"/>
      <c r="F1067" s="16" t="s">
        <v>329</v>
      </c>
      <c r="G1067" s="10">
        <v>0</v>
      </c>
    </row>
    <row r="1068" spans="1:7" ht="30" hidden="1" customHeight="1" outlineLevel="1" x14ac:dyDescent="0.2">
      <c r="A1068" s="14" t="s">
        <v>482</v>
      </c>
      <c r="B1068" s="366"/>
      <c r="C1068" s="367"/>
      <c r="D1068" s="367"/>
      <c r="E1068" s="368"/>
      <c r="F1068" s="16"/>
      <c r="G1068" s="10">
        <v>0</v>
      </c>
    </row>
    <row r="1069" spans="1:7" ht="30" hidden="1" customHeight="1" outlineLevel="1" x14ac:dyDescent="0.2">
      <c r="A1069" s="14" t="s">
        <v>493</v>
      </c>
      <c r="B1069" s="366"/>
      <c r="C1069" s="367"/>
      <c r="D1069" s="367"/>
      <c r="E1069" s="368"/>
      <c r="F1069" s="16"/>
      <c r="G1069" s="10">
        <v>0</v>
      </c>
    </row>
    <row r="1070" spans="1:7" ht="30" hidden="1" customHeight="1" outlineLevel="1" thickBot="1" x14ac:dyDescent="0.25">
      <c r="A1070" s="8"/>
      <c r="B1070" s="366"/>
      <c r="C1070" s="367"/>
      <c r="D1070" s="367"/>
      <c r="E1070" s="368"/>
      <c r="F1070" s="16"/>
      <c r="G1070" s="41">
        <f>SUM(G1058:G1069)</f>
        <v>0</v>
      </c>
    </row>
    <row r="1071" spans="1:7" ht="30" hidden="1" customHeight="1" outlineLevel="1" thickTop="1" x14ac:dyDescent="0.2">
      <c r="A1071" s="8"/>
      <c r="B1071" s="366"/>
      <c r="C1071" s="367"/>
      <c r="D1071" s="367"/>
      <c r="E1071" s="368"/>
      <c r="F1071" s="16"/>
      <c r="G1071" s="43"/>
    </row>
    <row r="1072" spans="1:7" ht="30" hidden="1" customHeight="1" outlineLevel="1" x14ac:dyDescent="0.2">
      <c r="A1072" s="14" t="s">
        <v>380</v>
      </c>
      <c r="B1072" s="370"/>
      <c r="C1072" s="370"/>
      <c r="D1072" s="370"/>
      <c r="E1072" s="370"/>
      <c r="F1072" s="370"/>
      <c r="G1072" s="17"/>
    </row>
    <row r="1073" spans="1:7" ht="30" hidden="1" customHeight="1" outlineLevel="1" x14ac:dyDescent="0.2">
      <c r="A1073" s="14" t="s">
        <v>381</v>
      </c>
      <c r="B1073" s="370"/>
      <c r="C1073" s="370"/>
      <c r="D1073" s="370"/>
      <c r="E1073" s="370"/>
      <c r="F1073" s="370"/>
      <c r="G1073" s="17"/>
    </row>
    <row r="1074" spans="1:7" ht="30" hidden="1" customHeight="1" outlineLevel="1" x14ac:dyDescent="0.2">
      <c r="A1074" s="14" t="s">
        <v>382</v>
      </c>
      <c r="B1074" s="377"/>
      <c r="C1074" s="377"/>
      <c r="D1074" s="377"/>
      <c r="E1074" s="377"/>
      <c r="F1074" s="377"/>
      <c r="G1074" s="17"/>
    </row>
    <row r="1075" spans="1:7" ht="30" hidden="1" customHeight="1" outlineLevel="1" x14ac:dyDescent="0.2">
      <c r="A1075" s="14" t="s">
        <v>383</v>
      </c>
      <c r="B1075" s="370"/>
      <c r="C1075" s="370"/>
      <c r="D1075" s="370"/>
      <c r="E1075" s="370"/>
      <c r="F1075" s="370"/>
      <c r="G1075" s="17"/>
    </row>
    <row r="1076" spans="1:7" ht="30" hidden="1" customHeight="1" outlineLevel="1" x14ac:dyDescent="0.2">
      <c r="A1076" s="14" t="s">
        <v>384</v>
      </c>
      <c r="B1076" s="370" t="s">
        <v>52</v>
      </c>
      <c r="C1076" s="370"/>
      <c r="D1076" s="370"/>
      <c r="E1076" s="370"/>
      <c r="F1076" s="370"/>
      <c r="G1076" s="17"/>
    </row>
    <row r="1077" spans="1:7" ht="30" hidden="1" customHeight="1" outlineLevel="1" x14ac:dyDescent="0.2">
      <c r="A1077" s="14" t="s">
        <v>385</v>
      </c>
      <c r="B1077" s="370" t="s">
        <v>386</v>
      </c>
      <c r="C1077" s="370"/>
      <c r="D1077" s="370"/>
      <c r="E1077" s="370"/>
      <c r="F1077" s="370"/>
      <c r="G1077" s="17"/>
    </row>
    <row r="1078" spans="1:7" ht="30" hidden="1" customHeight="1" outlineLevel="1" x14ac:dyDescent="0.2">
      <c r="A1078" s="8"/>
      <c r="B1078" s="366"/>
      <c r="C1078" s="367"/>
      <c r="D1078" s="367"/>
      <c r="E1078" s="368"/>
      <c r="F1078" s="16"/>
      <c r="G1078" s="43"/>
    </row>
    <row r="1079" spans="1:7" ht="30" hidden="1" customHeight="1" outlineLevel="1" x14ac:dyDescent="0.2">
      <c r="A1079" s="21" t="s">
        <v>387</v>
      </c>
      <c r="B1079" s="366"/>
      <c r="C1079" s="367"/>
      <c r="D1079" s="367"/>
      <c r="E1079" s="368"/>
      <c r="F1079" s="16"/>
      <c r="G1079" s="43"/>
    </row>
    <row r="1080" spans="1:7" ht="30" hidden="1" customHeight="1" outlineLevel="1" x14ac:dyDescent="0.2">
      <c r="A1080" s="14" t="s">
        <v>483</v>
      </c>
      <c r="B1080" s="366"/>
      <c r="C1080" s="367"/>
      <c r="D1080" s="367"/>
      <c r="E1080" s="368"/>
      <c r="F1080" s="12" t="s">
        <v>25</v>
      </c>
      <c r="G1080" s="10">
        <v>0</v>
      </c>
    </row>
    <row r="1081" spans="1:7" ht="30" hidden="1" customHeight="1" outlineLevel="1" x14ac:dyDescent="0.2">
      <c r="A1081" s="14" t="s">
        <v>389</v>
      </c>
      <c r="B1081" s="366"/>
      <c r="C1081" s="367"/>
      <c r="D1081" s="367"/>
      <c r="E1081" s="368"/>
      <c r="F1081" s="12" t="s">
        <v>25</v>
      </c>
      <c r="G1081" s="10">
        <v>0</v>
      </c>
    </row>
    <row r="1082" spans="1:7" ht="30" hidden="1" customHeight="1" outlineLevel="1" x14ac:dyDescent="0.2">
      <c r="A1082" s="14" t="s">
        <v>388</v>
      </c>
      <c r="B1082" s="366"/>
      <c r="C1082" s="367"/>
      <c r="D1082" s="367"/>
      <c r="E1082" s="368"/>
      <c r="F1082" s="12" t="s">
        <v>25</v>
      </c>
      <c r="G1082" s="10">
        <v>0</v>
      </c>
    </row>
    <row r="1083" spans="1:7" ht="30" hidden="1" customHeight="1" outlineLevel="1" x14ac:dyDescent="0.2">
      <c r="A1083" s="14" t="s">
        <v>484</v>
      </c>
      <c r="B1083" s="366"/>
      <c r="C1083" s="367"/>
      <c r="D1083" s="367"/>
      <c r="E1083" s="368"/>
      <c r="F1083" s="12" t="s">
        <v>25</v>
      </c>
      <c r="G1083" s="10">
        <v>0</v>
      </c>
    </row>
    <row r="1084" spans="1:7" ht="30" hidden="1" customHeight="1" outlineLevel="1" thickBot="1" x14ac:dyDescent="0.25">
      <c r="A1084" s="8"/>
      <c r="B1084" s="366"/>
      <c r="C1084" s="367"/>
      <c r="D1084" s="367"/>
      <c r="E1084" s="368"/>
      <c r="F1084" s="16"/>
      <c r="G1084" s="41">
        <f>SUM(G1080:G1083)</f>
        <v>0</v>
      </c>
    </row>
    <row r="1085" spans="1:7" ht="30" hidden="1" customHeight="1" outlineLevel="1" thickTop="1" x14ac:dyDescent="0.2">
      <c r="A1085" s="8"/>
      <c r="B1085" s="366"/>
      <c r="C1085" s="367"/>
      <c r="D1085" s="367"/>
      <c r="E1085" s="368"/>
      <c r="F1085" s="16"/>
      <c r="G1085" s="10"/>
    </row>
    <row r="1086" spans="1:7" ht="66" hidden="1" customHeight="1" outlineLevel="1" x14ac:dyDescent="0.2">
      <c r="A1086" s="312" t="s">
        <v>446</v>
      </c>
      <c r="B1086" s="313"/>
      <c r="C1086" s="313"/>
      <c r="D1086" s="313"/>
      <c r="E1086" s="313"/>
      <c r="F1086" s="369"/>
      <c r="G1086" s="17"/>
    </row>
    <row r="1087" spans="1:7" ht="30" customHeight="1" x14ac:dyDescent="0.2">
      <c r="A1087" s="241"/>
      <c r="B1087" s="300"/>
      <c r="C1087" s="301"/>
      <c r="D1087" s="301"/>
      <c r="E1087" s="302"/>
      <c r="F1087" s="242"/>
      <c r="G1087" s="17"/>
    </row>
    <row r="1088" spans="1:7" ht="30" customHeight="1" x14ac:dyDescent="0.15">
      <c r="A1088" s="359" t="s">
        <v>597</v>
      </c>
      <c r="B1088" s="360"/>
      <c r="C1088" s="177" t="s">
        <v>442</v>
      </c>
      <c r="D1088" s="177" t="s">
        <v>52</v>
      </c>
      <c r="E1088" s="361" t="s">
        <v>88</v>
      </c>
      <c r="F1088" s="362"/>
      <c r="G1088" s="179" t="s">
        <v>25</v>
      </c>
    </row>
    <row r="1089" spans="1:7" ht="97.5" customHeight="1" collapsed="1" x14ac:dyDescent="0.15">
      <c r="A1089" s="372" t="s">
        <v>919</v>
      </c>
      <c r="B1089" s="373"/>
      <c r="C1089" s="373"/>
      <c r="D1089" s="373"/>
      <c r="E1089" s="374"/>
      <c r="F1089" s="374"/>
      <c r="G1089" s="375"/>
    </row>
    <row r="1090" spans="1:7" s="13" customFormat="1" ht="30" hidden="1" customHeight="1" outlineLevel="1" x14ac:dyDescent="0.2">
      <c r="A1090" s="5" t="s">
        <v>823</v>
      </c>
      <c r="B1090" s="376" t="s">
        <v>636</v>
      </c>
      <c r="C1090" s="376"/>
      <c r="D1090" s="376" t="s">
        <v>824</v>
      </c>
      <c r="E1090" s="376"/>
      <c r="F1090" s="61" t="s">
        <v>89</v>
      </c>
      <c r="G1090" s="32" t="s">
        <v>137</v>
      </c>
    </row>
    <row r="1091" spans="1:7" ht="30" hidden="1" customHeight="1" outlineLevel="1" x14ac:dyDescent="0.2">
      <c r="A1091" s="14"/>
      <c r="B1091" s="300"/>
      <c r="C1091" s="302"/>
      <c r="D1091" s="371"/>
      <c r="E1091" s="371"/>
      <c r="F1091" s="12" t="s">
        <v>825</v>
      </c>
      <c r="G1091" s="10">
        <v>0</v>
      </c>
    </row>
    <row r="1092" spans="1:7" ht="30" hidden="1" customHeight="1" outlineLevel="1" x14ac:dyDescent="0.2">
      <c r="A1092" s="14"/>
      <c r="B1092" s="300"/>
      <c r="C1092" s="302"/>
      <c r="D1092" s="371"/>
      <c r="E1092" s="371"/>
      <c r="F1092" s="12" t="s">
        <v>826</v>
      </c>
      <c r="G1092" s="10">
        <v>0</v>
      </c>
    </row>
    <row r="1093" spans="1:7" ht="30" hidden="1" customHeight="1" outlineLevel="1" x14ac:dyDescent="0.2">
      <c r="A1093" s="14"/>
      <c r="B1093" s="300"/>
      <c r="C1093" s="302"/>
      <c r="D1093" s="371"/>
      <c r="E1093" s="371"/>
      <c r="F1093" s="12"/>
      <c r="G1093" s="10">
        <v>0</v>
      </c>
    </row>
    <row r="1094" spans="1:7" ht="30" hidden="1" customHeight="1" outlineLevel="1" x14ac:dyDescent="0.2">
      <c r="A1094" s="14"/>
      <c r="B1094" s="300"/>
      <c r="C1094" s="302"/>
      <c r="D1094" s="371"/>
      <c r="E1094" s="371"/>
      <c r="F1094" s="12"/>
      <c r="G1094" s="10">
        <v>0</v>
      </c>
    </row>
    <row r="1095" spans="1:7" ht="30" hidden="1" customHeight="1" outlineLevel="1" x14ac:dyDescent="0.2">
      <c r="A1095" s="14"/>
      <c r="B1095" s="300"/>
      <c r="C1095" s="302"/>
      <c r="D1095" s="371"/>
      <c r="E1095" s="371"/>
      <c r="F1095" s="12"/>
      <c r="G1095" s="10">
        <v>0</v>
      </c>
    </row>
    <row r="1096" spans="1:7" ht="30" hidden="1" customHeight="1" outlineLevel="1" x14ac:dyDescent="0.2">
      <c r="A1096" s="14"/>
      <c r="B1096" s="300"/>
      <c r="C1096" s="302"/>
      <c r="D1096" s="371"/>
      <c r="E1096" s="371"/>
      <c r="F1096" s="12"/>
      <c r="G1096" s="10">
        <v>0</v>
      </c>
    </row>
    <row r="1097" spans="1:7" ht="30" hidden="1" customHeight="1" outlineLevel="1" x14ac:dyDescent="0.2">
      <c r="A1097" s="14"/>
      <c r="B1097" s="300"/>
      <c r="C1097" s="302"/>
      <c r="D1097" s="371"/>
      <c r="E1097" s="371"/>
      <c r="F1097" s="12"/>
      <c r="G1097" s="10">
        <v>0</v>
      </c>
    </row>
    <row r="1098" spans="1:7" ht="30" hidden="1" customHeight="1" outlineLevel="1" x14ac:dyDescent="0.2">
      <c r="A1098" s="14"/>
      <c r="B1098" s="300"/>
      <c r="C1098" s="302"/>
      <c r="D1098" s="371"/>
      <c r="E1098" s="371"/>
      <c r="F1098" s="12"/>
      <c r="G1098" s="10">
        <v>0</v>
      </c>
    </row>
    <row r="1099" spans="1:7" ht="30" hidden="1" customHeight="1" outlineLevel="1" thickBot="1" x14ac:dyDescent="0.25">
      <c r="A1099" s="8"/>
      <c r="B1099" s="300"/>
      <c r="C1099" s="301"/>
      <c r="D1099" s="301"/>
      <c r="E1099" s="302"/>
      <c r="F1099" s="12"/>
      <c r="G1099" s="41">
        <f>SUM(G1091:G1098)</f>
        <v>0</v>
      </c>
    </row>
    <row r="1100" spans="1:7" ht="30" hidden="1" customHeight="1" outlineLevel="1" thickTop="1" x14ac:dyDescent="0.2">
      <c r="A1100" s="202"/>
      <c r="B1100" s="300"/>
      <c r="C1100" s="301"/>
      <c r="D1100" s="301"/>
      <c r="E1100" s="302"/>
      <c r="F1100" s="22"/>
      <c r="G1100" s="216"/>
    </row>
    <row r="1101" spans="1:7" ht="30" hidden="1" customHeight="1" outlineLevel="1" x14ac:dyDescent="0.2">
      <c r="A1101" s="14" t="s">
        <v>407</v>
      </c>
      <c r="B1101" s="300"/>
      <c r="C1101" s="301"/>
      <c r="D1101" s="301"/>
      <c r="E1101" s="302"/>
      <c r="F1101" s="12" t="s">
        <v>52</v>
      </c>
      <c r="G1101" s="216"/>
    </row>
    <row r="1102" spans="1:7" ht="30" hidden="1" customHeight="1" outlineLevel="1" x14ac:dyDescent="0.2">
      <c r="A1102" s="225" t="s">
        <v>164</v>
      </c>
      <c r="B1102" s="300"/>
      <c r="C1102" s="301"/>
      <c r="D1102" s="301"/>
      <c r="E1102" s="302"/>
      <c r="F1102" s="22"/>
      <c r="G1102" s="218"/>
    </row>
    <row r="1103" spans="1:7" ht="30" hidden="1" customHeight="1" outlineLevel="1" x14ac:dyDescent="0.2">
      <c r="A1103" s="14" t="s">
        <v>320</v>
      </c>
      <c r="B1103" s="300"/>
      <c r="C1103" s="301"/>
      <c r="D1103" s="301"/>
      <c r="E1103" s="302"/>
      <c r="F1103" s="12" t="s">
        <v>25</v>
      </c>
      <c r="G1103" s="10">
        <v>0</v>
      </c>
    </row>
    <row r="1104" spans="1:7" ht="30" hidden="1" customHeight="1" outlineLevel="1" x14ac:dyDescent="0.2">
      <c r="A1104" s="14" t="s">
        <v>408</v>
      </c>
      <c r="B1104" s="300"/>
      <c r="C1104" s="301"/>
      <c r="D1104" s="301"/>
      <c r="E1104" s="302"/>
      <c r="F1104" s="12" t="s">
        <v>25</v>
      </c>
      <c r="G1104" s="10">
        <v>0</v>
      </c>
    </row>
    <row r="1105" spans="1:7" ht="30" hidden="1" customHeight="1" outlineLevel="1" x14ac:dyDescent="0.2">
      <c r="A1105" s="14" t="s">
        <v>409</v>
      </c>
      <c r="B1105" s="300"/>
      <c r="C1105" s="301"/>
      <c r="D1105" s="301"/>
      <c r="E1105" s="302"/>
      <c r="F1105" s="12">
        <v>3</v>
      </c>
      <c r="G1105" s="10"/>
    </row>
    <row r="1106" spans="1:7" ht="30" hidden="1" customHeight="1" outlineLevel="1" x14ac:dyDescent="0.2">
      <c r="A1106" s="14" t="s">
        <v>410</v>
      </c>
      <c r="B1106" s="300"/>
      <c r="C1106" s="301"/>
      <c r="D1106" s="301"/>
      <c r="E1106" s="302"/>
      <c r="F1106" s="12" t="s">
        <v>25</v>
      </c>
      <c r="G1106" s="10">
        <v>0</v>
      </c>
    </row>
    <row r="1107" spans="1:7" ht="30" hidden="1" customHeight="1" outlineLevel="1" x14ac:dyDescent="0.2">
      <c r="A1107" s="14" t="s">
        <v>411</v>
      </c>
      <c r="B1107" s="300"/>
      <c r="C1107" s="301"/>
      <c r="D1107" s="301"/>
      <c r="E1107" s="302"/>
      <c r="F1107" s="12" t="s">
        <v>25</v>
      </c>
      <c r="G1107" s="10">
        <v>0</v>
      </c>
    </row>
    <row r="1108" spans="1:7" ht="30" hidden="1" customHeight="1" outlineLevel="1" x14ac:dyDescent="0.2">
      <c r="A1108" s="14" t="s">
        <v>231</v>
      </c>
      <c r="B1108" s="300"/>
      <c r="C1108" s="301"/>
      <c r="D1108" s="301"/>
      <c r="E1108" s="302"/>
      <c r="F1108" s="12" t="s">
        <v>25</v>
      </c>
      <c r="G1108" s="10">
        <v>0</v>
      </c>
    </row>
    <row r="1109" spans="1:7" ht="30" hidden="1" customHeight="1" outlineLevel="1" x14ac:dyDescent="0.2">
      <c r="A1109" s="14" t="s">
        <v>412</v>
      </c>
      <c r="B1109" s="300"/>
      <c r="C1109" s="301"/>
      <c r="D1109" s="301"/>
      <c r="E1109" s="302"/>
      <c r="F1109" s="12" t="s">
        <v>25</v>
      </c>
      <c r="G1109" s="10">
        <v>0</v>
      </c>
    </row>
    <row r="1110" spans="1:7" ht="30" hidden="1" customHeight="1" outlineLevel="1" x14ac:dyDescent="0.2">
      <c r="A1110" s="14" t="s">
        <v>413</v>
      </c>
      <c r="B1110" s="300"/>
      <c r="C1110" s="301"/>
      <c r="D1110" s="301"/>
      <c r="E1110" s="302"/>
      <c r="F1110" s="12" t="s">
        <v>25</v>
      </c>
      <c r="G1110" s="10">
        <v>0</v>
      </c>
    </row>
    <row r="1111" spans="1:7" ht="30" hidden="1" customHeight="1" outlineLevel="1" x14ac:dyDescent="0.2">
      <c r="A1111" s="14" t="s">
        <v>414</v>
      </c>
      <c r="B1111" s="300"/>
      <c r="C1111" s="301"/>
      <c r="D1111" s="301"/>
      <c r="E1111" s="302"/>
      <c r="F1111" s="12" t="s">
        <v>25</v>
      </c>
      <c r="G1111" s="10">
        <v>0</v>
      </c>
    </row>
    <row r="1112" spans="1:7" ht="30" hidden="1" customHeight="1" outlineLevel="1" x14ac:dyDescent="0.2">
      <c r="A1112" s="14" t="s">
        <v>925</v>
      </c>
      <c r="B1112" s="300"/>
      <c r="C1112" s="301"/>
      <c r="D1112" s="301"/>
      <c r="E1112" s="302"/>
      <c r="F1112" s="12" t="s">
        <v>25</v>
      </c>
      <c r="G1112" s="10"/>
    </row>
    <row r="1113" spans="1:7" ht="30" hidden="1" customHeight="1" outlineLevel="1" x14ac:dyDescent="0.2">
      <c r="A1113" s="14"/>
      <c r="B1113" s="300"/>
      <c r="C1113" s="301"/>
      <c r="D1113" s="301"/>
      <c r="E1113" s="302"/>
      <c r="F1113" s="12"/>
      <c r="G1113" s="216"/>
    </row>
    <row r="1114" spans="1:7" ht="30" hidden="1" customHeight="1" outlineLevel="1" x14ac:dyDescent="0.2">
      <c r="A1114" s="235" t="s">
        <v>135</v>
      </c>
      <c r="B1114" s="300"/>
      <c r="C1114" s="301"/>
      <c r="D1114" s="301"/>
      <c r="E1114" s="302"/>
      <c r="F1114" s="22"/>
      <c r="G1114" s="10"/>
    </row>
    <row r="1115" spans="1:7" ht="30" hidden="1" customHeight="1" outlineLevel="1" x14ac:dyDescent="0.2">
      <c r="A1115" s="36" t="s">
        <v>115</v>
      </c>
      <c r="B1115" s="300"/>
      <c r="C1115" s="301"/>
      <c r="D1115" s="301"/>
      <c r="E1115" s="302"/>
      <c r="F1115" s="182" t="s">
        <v>52</v>
      </c>
      <c r="G1115" s="10"/>
    </row>
    <row r="1116" spans="1:7" ht="30" hidden="1" customHeight="1" outlineLevel="1" x14ac:dyDescent="0.2">
      <c r="A1116" s="36" t="s">
        <v>415</v>
      </c>
      <c r="B1116" s="300"/>
      <c r="C1116" s="301"/>
      <c r="D1116" s="301"/>
      <c r="E1116" s="302"/>
      <c r="F1116" s="182" t="s">
        <v>52</v>
      </c>
      <c r="G1116" s="243"/>
    </row>
    <row r="1117" spans="1:7" ht="30" hidden="1" customHeight="1" outlineLevel="1" x14ac:dyDescent="0.2">
      <c r="A1117" s="235"/>
      <c r="B1117" s="300"/>
      <c r="C1117" s="301"/>
      <c r="D1117" s="301"/>
      <c r="E1117" s="302"/>
      <c r="F1117" s="22"/>
      <c r="G1117" s="10"/>
    </row>
    <row r="1118" spans="1:7" ht="30" hidden="1" customHeight="1" outlineLevel="1" x14ac:dyDescent="0.2">
      <c r="A1118" s="21" t="s">
        <v>440</v>
      </c>
      <c r="B1118" s="300"/>
      <c r="C1118" s="301"/>
      <c r="D1118" s="301"/>
      <c r="E1118" s="302"/>
      <c r="G1118" s="10"/>
    </row>
    <row r="1119" spans="1:7" ht="30" hidden="1" customHeight="1" outlineLevel="1" x14ac:dyDescent="0.2">
      <c r="A1119" s="8" t="s">
        <v>883</v>
      </c>
      <c r="B1119" s="300"/>
      <c r="C1119" s="301"/>
      <c r="D1119" s="301"/>
      <c r="E1119" s="302"/>
      <c r="F1119" s="12" t="s">
        <v>52</v>
      </c>
      <c r="G1119" s="43"/>
    </row>
    <row r="1120" spans="1:7" ht="30" hidden="1" customHeight="1" outlineLevel="1" x14ac:dyDescent="0.2">
      <c r="A1120" s="24"/>
      <c r="B1120" s="300"/>
      <c r="C1120" s="301"/>
      <c r="D1120" s="301"/>
      <c r="E1120" s="302"/>
      <c r="F1120" s="138"/>
      <c r="G1120" s="43"/>
    </row>
    <row r="1121" spans="1:7" ht="66" hidden="1" customHeight="1" outlineLevel="1" x14ac:dyDescent="0.2">
      <c r="A1121" s="312" t="s">
        <v>446</v>
      </c>
      <c r="B1121" s="348"/>
      <c r="C1121" s="348"/>
      <c r="D1121" s="348"/>
      <c r="E1121" s="348"/>
      <c r="F1121" s="349"/>
      <c r="G1121" s="17"/>
    </row>
    <row r="1122" spans="1:7" ht="30" customHeight="1" x14ac:dyDescent="0.2">
      <c r="A1122" s="8"/>
      <c r="B1122" s="350"/>
      <c r="C1122" s="351"/>
      <c r="D1122" s="351"/>
      <c r="E1122" s="352"/>
      <c r="F1122" s="23"/>
      <c r="G1122" s="10"/>
    </row>
    <row r="1123" spans="1:7" ht="30" customHeight="1" x14ac:dyDescent="0.15">
      <c r="A1123" s="359" t="s">
        <v>515</v>
      </c>
      <c r="B1123" s="360"/>
      <c r="C1123" s="177" t="s">
        <v>442</v>
      </c>
      <c r="D1123" s="177" t="s">
        <v>52</v>
      </c>
      <c r="E1123" s="361" t="s">
        <v>88</v>
      </c>
      <c r="F1123" s="362"/>
      <c r="G1123" s="179" t="s">
        <v>25</v>
      </c>
    </row>
    <row r="1124" spans="1:7" ht="59.25" customHeight="1" collapsed="1" x14ac:dyDescent="0.15">
      <c r="A1124" s="363" t="s">
        <v>616</v>
      </c>
      <c r="B1124" s="364"/>
      <c r="C1124" s="364"/>
      <c r="D1124" s="364"/>
      <c r="E1124" s="364"/>
      <c r="F1124" s="364"/>
      <c r="G1124" s="365"/>
    </row>
    <row r="1125" spans="1:7" s="247" customFormat="1" ht="30" hidden="1" customHeight="1" outlineLevel="1" x14ac:dyDescent="0.2">
      <c r="A1125" s="244" t="s">
        <v>516</v>
      </c>
      <c r="B1125" s="356" t="s">
        <v>568</v>
      </c>
      <c r="C1125" s="357"/>
      <c r="D1125" s="357"/>
      <c r="E1125" s="358"/>
      <c r="F1125" s="245" t="s">
        <v>89</v>
      </c>
      <c r="G1125" s="246" t="s">
        <v>137</v>
      </c>
    </row>
    <row r="1126" spans="1:7" ht="30" hidden="1" customHeight="1" outlineLevel="1" x14ac:dyDescent="0.2">
      <c r="A1126" s="24" t="s">
        <v>517</v>
      </c>
      <c r="B1126" s="300"/>
      <c r="C1126" s="301"/>
      <c r="D1126" s="301"/>
      <c r="E1126" s="302"/>
      <c r="F1126" s="12" t="s">
        <v>25</v>
      </c>
      <c r="G1126" s="190">
        <f>IF(F1126="Yes",250000,0)</f>
        <v>0</v>
      </c>
    </row>
    <row r="1127" spans="1:7" ht="30" hidden="1" customHeight="1" outlineLevel="1" x14ac:dyDescent="0.2">
      <c r="A1127" s="24"/>
      <c r="B1127" s="300"/>
      <c r="C1127" s="301"/>
      <c r="D1127" s="301"/>
      <c r="E1127" s="302"/>
      <c r="F1127" s="12"/>
      <c r="G1127" s="190"/>
    </row>
    <row r="1128" spans="1:7" ht="66" hidden="1" customHeight="1" outlineLevel="1" x14ac:dyDescent="0.2">
      <c r="A1128" s="312" t="s">
        <v>446</v>
      </c>
      <c r="B1128" s="348"/>
      <c r="C1128" s="348"/>
      <c r="D1128" s="348"/>
      <c r="E1128" s="348"/>
      <c r="F1128" s="349"/>
      <c r="G1128" s="17"/>
    </row>
    <row r="1129" spans="1:7" ht="30" customHeight="1" x14ac:dyDescent="0.2">
      <c r="A1129" s="8"/>
      <c r="B1129" s="350"/>
      <c r="C1129" s="351"/>
      <c r="D1129" s="351"/>
      <c r="E1129" s="352"/>
      <c r="F1129" s="184"/>
      <c r="G1129" s="190"/>
    </row>
    <row r="1130" spans="1:7" ht="30" customHeight="1" x14ac:dyDescent="0.15">
      <c r="A1130" s="140" t="s">
        <v>518</v>
      </c>
      <c r="B1130" s="141"/>
      <c r="C1130" s="177" t="s">
        <v>442</v>
      </c>
      <c r="D1130" s="177" t="s">
        <v>52</v>
      </c>
      <c r="E1130" s="186" t="s">
        <v>88</v>
      </c>
      <c r="F1130" s="178"/>
      <c r="G1130" s="179" t="s">
        <v>25</v>
      </c>
    </row>
    <row r="1131" spans="1:7" ht="120" customHeight="1" collapsed="1" x14ac:dyDescent="0.2">
      <c r="A1131" s="353" t="s">
        <v>920</v>
      </c>
      <c r="B1131" s="354"/>
      <c r="C1131" s="354"/>
      <c r="D1131" s="354"/>
      <c r="E1131" s="354"/>
      <c r="F1131" s="354"/>
      <c r="G1131" s="355"/>
    </row>
    <row r="1132" spans="1:7" s="170" customFormat="1" ht="30" hidden="1" customHeight="1" outlineLevel="1" x14ac:dyDescent="0.2">
      <c r="A1132" s="244" t="s">
        <v>519</v>
      </c>
      <c r="B1132" s="356" t="s">
        <v>568</v>
      </c>
      <c r="C1132" s="357"/>
      <c r="D1132" s="357"/>
      <c r="E1132" s="358"/>
      <c r="F1132" s="248" t="s">
        <v>89</v>
      </c>
      <c r="G1132" s="246" t="s">
        <v>137</v>
      </c>
    </row>
    <row r="1133" spans="1:7" s="170" customFormat="1" ht="30" hidden="1" customHeight="1" outlineLevel="1" x14ac:dyDescent="0.2">
      <c r="A1133" s="235" t="s">
        <v>520</v>
      </c>
      <c r="B1133" s="324"/>
      <c r="C1133" s="325"/>
      <c r="D1133" s="325"/>
      <c r="E1133" s="326"/>
      <c r="F1133" s="22"/>
      <c r="G1133" s="213"/>
    </row>
    <row r="1134" spans="1:7" ht="30" hidden="1" customHeight="1" outlineLevel="1" x14ac:dyDescent="0.2">
      <c r="A1134" s="24" t="s">
        <v>69</v>
      </c>
      <c r="B1134" s="324"/>
      <c r="C1134" s="325"/>
      <c r="D1134" s="325"/>
      <c r="E1134" s="326"/>
      <c r="F1134" s="12" t="s">
        <v>25</v>
      </c>
      <c r="G1134" s="190">
        <f>IF(F1134="Yes",1,0)</f>
        <v>0</v>
      </c>
    </row>
    <row r="1135" spans="1:7" ht="15" hidden="1" customHeight="1" outlineLevel="2" x14ac:dyDescent="0.2">
      <c r="A1135" s="24" t="s">
        <v>522</v>
      </c>
      <c r="B1135" s="324"/>
      <c r="C1135" s="325"/>
      <c r="D1135" s="325"/>
      <c r="E1135" s="326"/>
      <c r="F1135" s="12"/>
      <c r="G1135" s="190">
        <f>IF(F1134="Yes",110000,0)</f>
        <v>0</v>
      </c>
    </row>
    <row r="1136" spans="1:7" ht="15" hidden="1" customHeight="1" outlineLevel="2" x14ac:dyDescent="0.2">
      <c r="A1136" s="24" t="s">
        <v>523</v>
      </c>
      <c r="B1136" s="324"/>
      <c r="C1136" s="325"/>
      <c r="D1136" s="325"/>
      <c r="E1136" s="326"/>
      <c r="F1136" s="12"/>
      <c r="G1136" s="190">
        <f>IF(F1134="Yes",67500,0)</f>
        <v>0</v>
      </c>
    </row>
    <row r="1137" spans="1:7" ht="30" hidden="1" customHeight="1" outlineLevel="1" x14ac:dyDescent="0.2">
      <c r="A1137" s="24" t="s">
        <v>524</v>
      </c>
      <c r="B1137" s="324"/>
      <c r="C1137" s="325"/>
      <c r="D1137" s="325"/>
      <c r="E1137" s="326"/>
      <c r="F1137" s="12" t="s">
        <v>25</v>
      </c>
      <c r="G1137" s="190">
        <f>IF(F1137="Yes",1,0)</f>
        <v>0</v>
      </c>
    </row>
    <row r="1138" spans="1:7" ht="15" hidden="1" customHeight="1" outlineLevel="2" x14ac:dyDescent="0.2">
      <c r="A1138" s="24" t="s">
        <v>525</v>
      </c>
      <c r="B1138" s="324"/>
      <c r="C1138" s="325"/>
      <c r="D1138" s="325"/>
      <c r="E1138" s="326"/>
      <c r="F1138" s="12"/>
      <c r="G1138" s="190">
        <f>IF(F1137="Yes",300000,0)</f>
        <v>0</v>
      </c>
    </row>
    <row r="1139" spans="1:7" ht="15" hidden="1" customHeight="1" outlineLevel="2" x14ac:dyDescent="0.2">
      <c r="A1139" s="24" t="s">
        <v>523</v>
      </c>
      <c r="B1139" s="324"/>
      <c r="C1139" s="325"/>
      <c r="D1139" s="325"/>
      <c r="E1139" s="326"/>
      <c r="F1139" s="12"/>
      <c r="G1139" s="190">
        <f>IF(F1137="Yes",150500,0)</f>
        <v>0</v>
      </c>
    </row>
    <row r="1140" spans="1:7" ht="15" hidden="1" customHeight="1" outlineLevel="2" x14ac:dyDescent="0.2">
      <c r="A1140" s="24"/>
      <c r="B1140" s="324"/>
      <c r="C1140" s="325"/>
      <c r="D1140" s="325"/>
      <c r="E1140" s="326"/>
      <c r="F1140" s="12"/>
      <c r="G1140" s="190"/>
    </row>
    <row r="1141" spans="1:7" s="170" customFormat="1" ht="30" hidden="1" customHeight="1" outlineLevel="1" x14ac:dyDescent="0.2">
      <c r="A1141" s="235" t="s">
        <v>521</v>
      </c>
      <c r="B1141" s="324"/>
      <c r="C1141" s="325"/>
      <c r="D1141" s="325"/>
      <c r="E1141" s="326"/>
      <c r="F1141" s="22"/>
      <c r="G1141" s="213"/>
    </row>
    <row r="1142" spans="1:7" ht="30" hidden="1" customHeight="1" outlineLevel="1" x14ac:dyDescent="0.2">
      <c r="A1142" s="24" t="s">
        <v>69</v>
      </c>
      <c r="B1142" s="324"/>
      <c r="C1142" s="325"/>
      <c r="D1142" s="325"/>
      <c r="E1142" s="326"/>
      <c r="F1142" s="12" t="s">
        <v>25</v>
      </c>
      <c r="G1142" s="190">
        <f>IF(F1142="Yes",1,0)</f>
        <v>0</v>
      </c>
    </row>
    <row r="1143" spans="1:7" ht="15" hidden="1" customHeight="1" outlineLevel="2" x14ac:dyDescent="0.2">
      <c r="A1143" s="24" t="s">
        <v>525</v>
      </c>
      <c r="B1143" s="324"/>
      <c r="C1143" s="325"/>
      <c r="D1143" s="325"/>
      <c r="E1143" s="326"/>
      <c r="F1143" s="12"/>
      <c r="G1143" s="190">
        <f>IF(F1142="Yes",50000,0)</f>
        <v>0</v>
      </c>
    </row>
    <row r="1144" spans="1:7" ht="15" hidden="1" customHeight="1" outlineLevel="2" x14ac:dyDescent="0.2">
      <c r="A1144" s="24" t="s">
        <v>523</v>
      </c>
      <c r="B1144" s="324"/>
      <c r="C1144" s="325"/>
      <c r="D1144" s="325"/>
      <c r="E1144" s="326"/>
      <c r="F1144" s="12"/>
      <c r="G1144" s="190">
        <f>IF(F1142="Yes",25000,0)</f>
        <v>0</v>
      </c>
    </row>
    <row r="1145" spans="1:7" ht="30" hidden="1" customHeight="1" outlineLevel="1" x14ac:dyDescent="0.2">
      <c r="A1145" s="24" t="s">
        <v>524</v>
      </c>
      <c r="B1145" s="324"/>
      <c r="C1145" s="325"/>
      <c r="D1145" s="325"/>
      <c r="E1145" s="326"/>
      <c r="F1145" s="12" t="s">
        <v>25</v>
      </c>
      <c r="G1145" s="190">
        <f>IF(F1145="Yes",1,0)</f>
        <v>0</v>
      </c>
    </row>
    <row r="1146" spans="1:7" ht="15" hidden="1" customHeight="1" outlineLevel="2" x14ac:dyDescent="0.2">
      <c r="A1146" s="24" t="s">
        <v>525</v>
      </c>
      <c r="B1146" s="324"/>
      <c r="C1146" s="325"/>
      <c r="D1146" s="325"/>
      <c r="E1146" s="326"/>
      <c r="F1146" s="12"/>
      <c r="G1146" s="190">
        <f>IF(F1145="Yes",110000,0)</f>
        <v>0</v>
      </c>
    </row>
    <row r="1147" spans="1:7" ht="15" hidden="1" customHeight="1" outlineLevel="2" x14ac:dyDescent="0.2">
      <c r="A1147" s="24" t="s">
        <v>523</v>
      </c>
      <c r="B1147" s="324"/>
      <c r="C1147" s="325"/>
      <c r="D1147" s="325"/>
      <c r="E1147" s="326"/>
      <c r="F1147" s="12"/>
      <c r="G1147" s="190">
        <f>IF(F1145="Yes",67500,0)</f>
        <v>0</v>
      </c>
    </row>
    <row r="1148" spans="1:7" ht="30" hidden="1" customHeight="1" outlineLevel="1" x14ac:dyDescent="0.2">
      <c r="A1148" s="24"/>
      <c r="B1148" s="324"/>
      <c r="C1148" s="325"/>
      <c r="D1148" s="325"/>
      <c r="E1148" s="326"/>
      <c r="F1148" s="12"/>
      <c r="G1148" s="190"/>
    </row>
    <row r="1149" spans="1:7" ht="66" hidden="1" customHeight="1" outlineLevel="1" x14ac:dyDescent="0.2">
      <c r="A1149" s="312" t="s">
        <v>446</v>
      </c>
      <c r="B1149" s="348"/>
      <c r="C1149" s="348"/>
      <c r="D1149" s="348"/>
      <c r="E1149" s="348"/>
      <c r="F1149" s="349"/>
      <c r="G1149" s="17"/>
    </row>
    <row r="1150" spans="1:7" ht="30" customHeight="1" x14ac:dyDescent="0.2">
      <c r="A1150" s="8"/>
      <c r="B1150" s="350"/>
      <c r="C1150" s="351"/>
      <c r="D1150" s="351"/>
      <c r="E1150" s="352"/>
      <c r="F1150" s="184"/>
      <c r="G1150" s="190"/>
    </row>
    <row r="1151" spans="1:7" ht="30" customHeight="1" collapsed="1" x14ac:dyDescent="0.15">
      <c r="A1151" s="140" t="s">
        <v>526</v>
      </c>
      <c r="B1151" s="141"/>
      <c r="C1151" s="177" t="s">
        <v>442</v>
      </c>
      <c r="D1151" s="177" t="s">
        <v>52</v>
      </c>
      <c r="E1151" s="186" t="s">
        <v>88</v>
      </c>
      <c r="F1151" s="178"/>
      <c r="G1151" s="179" t="s">
        <v>25</v>
      </c>
    </row>
    <row r="1152" spans="1:7" ht="30" hidden="1" customHeight="1" outlineLevel="1" x14ac:dyDescent="0.2">
      <c r="A1152" s="244" t="s">
        <v>519</v>
      </c>
      <c r="B1152" s="322" t="s">
        <v>568</v>
      </c>
      <c r="C1152" s="322"/>
      <c r="D1152" s="322"/>
      <c r="E1152" s="323"/>
      <c r="F1152" s="245" t="s">
        <v>89</v>
      </c>
      <c r="G1152" s="249" t="s">
        <v>137</v>
      </c>
    </row>
    <row r="1153" spans="1:7" s="170" customFormat="1" ht="30" hidden="1" customHeight="1" outlineLevel="1" x14ac:dyDescent="0.2">
      <c r="A1153" s="235" t="s">
        <v>527</v>
      </c>
      <c r="B1153" s="296"/>
      <c r="C1153" s="296"/>
      <c r="D1153" s="296"/>
      <c r="E1153" s="297"/>
      <c r="F1153" s="12" t="s">
        <v>25</v>
      </c>
      <c r="G1153" s="17">
        <f>SUBTOTAL(9,G1154:G1163)</f>
        <v>0</v>
      </c>
    </row>
    <row r="1154" spans="1:7" ht="30" hidden="1" customHeight="1" outlineLevel="2" x14ac:dyDescent="0.2">
      <c r="A1154" s="24" t="s">
        <v>528</v>
      </c>
      <c r="B1154" s="296"/>
      <c r="C1154" s="296"/>
      <c r="D1154" s="296"/>
      <c r="E1154" s="297"/>
      <c r="F1154" s="12" t="s">
        <v>25</v>
      </c>
      <c r="G1154" s="10">
        <v>0</v>
      </c>
    </row>
    <row r="1155" spans="1:7" ht="30" hidden="1" customHeight="1" outlineLevel="2" x14ac:dyDescent="0.2">
      <c r="A1155" s="24" t="s">
        <v>530</v>
      </c>
      <c r="B1155" s="296"/>
      <c r="C1155" s="296"/>
      <c r="D1155" s="296"/>
      <c r="E1155" s="297"/>
      <c r="F1155" s="12" t="s">
        <v>25</v>
      </c>
      <c r="G1155" s="10">
        <v>0</v>
      </c>
    </row>
    <row r="1156" spans="1:7" ht="30" hidden="1" customHeight="1" outlineLevel="2" x14ac:dyDescent="0.2">
      <c r="A1156" s="24" t="s">
        <v>531</v>
      </c>
      <c r="B1156" s="296"/>
      <c r="C1156" s="296"/>
      <c r="D1156" s="296"/>
      <c r="E1156" s="297"/>
      <c r="F1156" s="12" t="s">
        <v>25</v>
      </c>
      <c r="G1156" s="10">
        <v>0</v>
      </c>
    </row>
    <row r="1157" spans="1:7" ht="30" hidden="1" customHeight="1" outlineLevel="2" x14ac:dyDescent="0.2">
      <c r="A1157" s="24" t="s">
        <v>532</v>
      </c>
      <c r="B1157" s="296"/>
      <c r="C1157" s="296"/>
      <c r="D1157" s="296"/>
      <c r="E1157" s="297"/>
      <c r="F1157" s="12" t="s">
        <v>25</v>
      </c>
      <c r="G1157" s="10">
        <v>0</v>
      </c>
    </row>
    <row r="1158" spans="1:7" ht="30" hidden="1" customHeight="1" outlineLevel="2" x14ac:dyDescent="0.2">
      <c r="A1158" s="24" t="s">
        <v>533</v>
      </c>
      <c r="B1158" s="296"/>
      <c r="C1158" s="296"/>
      <c r="D1158" s="296"/>
      <c r="E1158" s="297"/>
      <c r="F1158" s="12" t="s">
        <v>25</v>
      </c>
      <c r="G1158" s="10">
        <v>0</v>
      </c>
    </row>
    <row r="1159" spans="1:7" ht="30" hidden="1" customHeight="1" outlineLevel="2" x14ac:dyDescent="0.2">
      <c r="A1159" s="24" t="s">
        <v>534</v>
      </c>
      <c r="B1159" s="296"/>
      <c r="C1159" s="296"/>
      <c r="D1159" s="296"/>
      <c r="E1159" s="297"/>
      <c r="F1159" s="12" t="s">
        <v>25</v>
      </c>
      <c r="G1159" s="10">
        <v>0</v>
      </c>
    </row>
    <row r="1160" spans="1:7" ht="30" hidden="1" customHeight="1" outlineLevel="2" x14ac:dyDescent="0.2">
      <c r="A1160" s="24" t="s">
        <v>535</v>
      </c>
      <c r="B1160" s="296"/>
      <c r="C1160" s="296"/>
      <c r="D1160" s="296"/>
      <c r="E1160" s="297"/>
      <c r="F1160" s="12" t="s">
        <v>25</v>
      </c>
      <c r="G1160" s="10">
        <v>0</v>
      </c>
    </row>
    <row r="1161" spans="1:7" ht="30" hidden="1" customHeight="1" outlineLevel="2" x14ac:dyDescent="0.2">
      <c r="A1161" s="24" t="s">
        <v>536</v>
      </c>
      <c r="B1161" s="296"/>
      <c r="C1161" s="296"/>
      <c r="D1161" s="296"/>
      <c r="E1161" s="297"/>
      <c r="F1161" s="12" t="s">
        <v>25</v>
      </c>
      <c r="G1161" s="10">
        <v>0</v>
      </c>
    </row>
    <row r="1162" spans="1:7" ht="30" hidden="1" customHeight="1" outlineLevel="2" x14ac:dyDescent="0.2">
      <c r="A1162" s="24" t="s">
        <v>537</v>
      </c>
      <c r="B1162" s="296"/>
      <c r="C1162" s="296"/>
      <c r="D1162" s="296"/>
      <c r="E1162" s="297"/>
      <c r="F1162" s="12" t="s">
        <v>25</v>
      </c>
      <c r="G1162" s="10">
        <v>0</v>
      </c>
    </row>
    <row r="1163" spans="1:7" ht="30" hidden="1" customHeight="1" outlineLevel="2" x14ac:dyDescent="0.2">
      <c r="A1163" s="24" t="s">
        <v>538</v>
      </c>
      <c r="B1163" s="296"/>
      <c r="C1163" s="296"/>
      <c r="D1163" s="296"/>
      <c r="E1163" s="297"/>
      <c r="F1163" s="12" t="s">
        <v>25</v>
      </c>
      <c r="G1163" s="10">
        <v>0</v>
      </c>
    </row>
    <row r="1164" spans="1:7" ht="11.25" hidden="1" customHeight="1" outlineLevel="1" x14ac:dyDescent="0.2">
      <c r="A1164" s="24"/>
      <c r="B1164" s="296"/>
      <c r="C1164" s="296"/>
      <c r="D1164" s="296"/>
      <c r="E1164" s="297"/>
      <c r="F1164" s="12"/>
      <c r="G1164" s="10"/>
    </row>
    <row r="1165" spans="1:7" s="170" customFormat="1" ht="30" hidden="1" customHeight="1" outlineLevel="1" x14ac:dyDescent="0.2">
      <c r="A1165" s="24" t="s">
        <v>529</v>
      </c>
      <c r="B1165" s="298"/>
      <c r="C1165" s="298"/>
      <c r="D1165" s="298"/>
      <c r="E1165" s="299"/>
      <c r="F1165" s="12" t="s">
        <v>25</v>
      </c>
      <c r="G1165" s="10">
        <f>SUBTOTAL(9,G1166:G1196)</f>
        <v>0</v>
      </c>
    </row>
    <row r="1166" spans="1:7" ht="30" hidden="1" customHeight="1" outlineLevel="2" x14ac:dyDescent="0.2">
      <c r="A1166" s="24" t="s">
        <v>539</v>
      </c>
      <c r="B1166" s="296"/>
      <c r="C1166" s="296"/>
      <c r="D1166" s="296"/>
      <c r="E1166" s="297"/>
      <c r="F1166" s="12" t="s">
        <v>25</v>
      </c>
      <c r="G1166" s="10">
        <v>0</v>
      </c>
    </row>
    <row r="1167" spans="1:7" ht="30" hidden="1" customHeight="1" outlineLevel="2" x14ac:dyDescent="0.2">
      <c r="A1167" s="24" t="s">
        <v>540</v>
      </c>
      <c r="B1167" s="296"/>
      <c r="C1167" s="296"/>
      <c r="D1167" s="296"/>
      <c r="E1167" s="297"/>
      <c r="F1167" s="12" t="s">
        <v>25</v>
      </c>
      <c r="G1167" s="10">
        <v>0</v>
      </c>
    </row>
    <row r="1168" spans="1:7" ht="30" hidden="1" customHeight="1" outlineLevel="2" x14ac:dyDescent="0.2">
      <c r="A1168" s="24" t="s">
        <v>541</v>
      </c>
      <c r="B1168" s="296"/>
      <c r="C1168" s="296"/>
      <c r="D1168" s="296"/>
      <c r="E1168" s="297"/>
      <c r="F1168" s="12" t="s">
        <v>25</v>
      </c>
      <c r="G1168" s="10">
        <v>0</v>
      </c>
    </row>
    <row r="1169" spans="1:7" ht="30" hidden="1" customHeight="1" outlineLevel="2" x14ac:dyDescent="0.2">
      <c r="A1169" s="24" t="s">
        <v>542</v>
      </c>
      <c r="B1169" s="296"/>
      <c r="C1169" s="296"/>
      <c r="D1169" s="296"/>
      <c r="E1169" s="297"/>
      <c r="F1169" s="12" t="s">
        <v>25</v>
      </c>
      <c r="G1169" s="10">
        <v>0</v>
      </c>
    </row>
    <row r="1170" spans="1:7" ht="30" hidden="1" customHeight="1" outlineLevel="2" x14ac:dyDescent="0.2">
      <c r="A1170" s="24" t="s">
        <v>583</v>
      </c>
      <c r="B1170" s="296"/>
      <c r="C1170" s="296"/>
      <c r="D1170" s="296"/>
      <c r="E1170" s="297"/>
      <c r="F1170" s="12" t="s">
        <v>25</v>
      </c>
      <c r="G1170" s="10">
        <v>0</v>
      </c>
    </row>
    <row r="1171" spans="1:7" ht="30" hidden="1" customHeight="1" outlineLevel="2" x14ac:dyDescent="0.2">
      <c r="A1171" s="24" t="s">
        <v>543</v>
      </c>
      <c r="B1171" s="296"/>
      <c r="C1171" s="296"/>
      <c r="D1171" s="296"/>
      <c r="E1171" s="297"/>
      <c r="F1171" s="12" t="s">
        <v>25</v>
      </c>
      <c r="G1171" s="10">
        <v>0</v>
      </c>
    </row>
    <row r="1172" spans="1:7" ht="30" hidden="1" customHeight="1" outlineLevel="2" x14ac:dyDescent="0.2">
      <c r="A1172" s="24" t="s">
        <v>544</v>
      </c>
      <c r="B1172" s="296"/>
      <c r="C1172" s="296"/>
      <c r="D1172" s="296"/>
      <c r="E1172" s="297"/>
      <c r="F1172" s="12" t="s">
        <v>25</v>
      </c>
      <c r="G1172" s="10">
        <v>0</v>
      </c>
    </row>
    <row r="1173" spans="1:7" ht="30" hidden="1" customHeight="1" outlineLevel="2" x14ac:dyDescent="0.2">
      <c r="A1173" s="24" t="s">
        <v>545</v>
      </c>
      <c r="B1173" s="296"/>
      <c r="C1173" s="296"/>
      <c r="D1173" s="296"/>
      <c r="E1173" s="297"/>
      <c r="F1173" s="12" t="s">
        <v>25</v>
      </c>
      <c r="G1173" s="10">
        <v>0</v>
      </c>
    </row>
    <row r="1174" spans="1:7" ht="30" hidden="1" customHeight="1" outlineLevel="2" x14ac:dyDescent="0.2">
      <c r="A1174" s="24" t="s">
        <v>546</v>
      </c>
      <c r="B1174" s="296"/>
      <c r="C1174" s="296"/>
      <c r="D1174" s="296"/>
      <c r="E1174" s="297"/>
      <c r="F1174" s="12" t="s">
        <v>25</v>
      </c>
      <c r="G1174" s="10">
        <v>0</v>
      </c>
    </row>
    <row r="1175" spans="1:7" ht="30" hidden="1" customHeight="1" outlineLevel="2" x14ac:dyDescent="0.2">
      <c r="A1175" s="24" t="s">
        <v>547</v>
      </c>
      <c r="B1175" s="296"/>
      <c r="C1175" s="296"/>
      <c r="D1175" s="296"/>
      <c r="E1175" s="297"/>
      <c r="F1175" s="12" t="s">
        <v>25</v>
      </c>
      <c r="G1175" s="10">
        <v>0</v>
      </c>
    </row>
    <row r="1176" spans="1:7" ht="30" hidden="1" customHeight="1" outlineLevel="2" x14ac:dyDescent="0.2">
      <c r="A1176" s="24" t="s">
        <v>548</v>
      </c>
      <c r="B1176" s="296"/>
      <c r="C1176" s="296"/>
      <c r="D1176" s="296"/>
      <c r="E1176" s="297"/>
      <c r="F1176" s="12" t="s">
        <v>25</v>
      </c>
      <c r="G1176" s="10">
        <v>0</v>
      </c>
    </row>
    <row r="1177" spans="1:7" ht="30" hidden="1" customHeight="1" outlineLevel="2" x14ac:dyDescent="0.2">
      <c r="A1177" s="24" t="s">
        <v>549</v>
      </c>
      <c r="B1177" s="296"/>
      <c r="C1177" s="296"/>
      <c r="D1177" s="296"/>
      <c r="E1177" s="297"/>
      <c r="F1177" s="12" t="s">
        <v>25</v>
      </c>
      <c r="G1177" s="10">
        <v>0</v>
      </c>
    </row>
    <row r="1178" spans="1:7" ht="30" hidden="1" customHeight="1" outlineLevel="2" x14ac:dyDescent="0.2">
      <c r="A1178" s="24" t="s">
        <v>550</v>
      </c>
      <c r="B1178" s="296"/>
      <c r="C1178" s="296"/>
      <c r="D1178" s="296"/>
      <c r="E1178" s="297"/>
      <c r="F1178" s="12" t="s">
        <v>25</v>
      </c>
      <c r="G1178" s="10">
        <v>0</v>
      </c>
    </row>
    <row r="1179" spans="1:7" ht="30" hidden="1" customHeight="1" outlineLevel="2" x14ac:dyDescent="0.2">
      <c r="A1179" s="24" t="s">
        <v>551</v>
      </c>
      <c r="B1179" s="296"/>
      <c r="C1179" s="296"/>
      <c r="D1179" s="296"/>
      <c r="E1179" s="297"/>
      <c r="F1179" s="12" t="s">
        <v>25</v>
      </c>
      <c r="G1179" s="10"/>
    </row>
    <row r="1180" spans="1:7" ht="30" hidden="1" customHeight="1" outlineLevel="2" x14ac:dyDescent="0.2">
      <c r="A1180" s="59" t="s">
        <v>552</v>
      </c>
      <c r="B1180" s="298"/>
      <c r="C1180" s="298"/>
      <c r="D1180" s="298"/>
      <c r="E1180" s="299"/>
      <c r="F1180" s="250" t="s">
        <v>553</v>
      </c>
      <c r="G1180" s="10">
        <v>0</v>
      </c>
    </row>
    <row r="1181" spans="1:7" ht="30" hidden="1" customHeight="1" outlineLevel="2" x14ac:dyDescent="0.2">
      <c r="A1181" s="24" t="s">
        <v>554</v>
      </c>
      <c r="B1181" s="296"/>
      <c r="C1181" s="296"/>
      <c r="D1181" s="296"/>
      <c r="E1181" s="297"/>
      <c r="F1181" s="12" t="s">
        <v>25</v>
      </c>
      <c r="G1181" s="10">
        <v>0</v>
      </c>
    </row>
    <row r="1182" spans="1:7" ht="30" hidden="1" customHeight="1" outlineLevel="2" x14ac:dyDescent="0.2">
      <c r="A1182" s="24" t="s">
        <v>555</v>
      </c>
      <c r="B1182" s="296"/>
      <c r="C1182" s="296"/>
      <c r="D1182" s="296"/>
      <c r="E1182" s="297"/>
      <c r="F1182" s="12" t="s">
        <v>25</v>
      </c>
      <c r="G1182" s="10">
        <v>0</v>
      </c>
    </row>
    <row r="1183" spans="1:7" ht="30" hidden="1" customHeight="1" outlineLevel="2" x14ac:dyDescent="0.2">
      <c r="A1183" s="24" t="s">
        <v>556</v>
      </c>
      <c r="B1183" s="296"/>
      <c r="C1183" s="296"/>
      <c r="D1183" s="296"/>
      <c r="E1183" s="297"/>
      <c r="F1183" s="12" t="s">
        <v>25</v>
      </c>
      <c r="G1183" s="10">
        <v>0</v>
      </c>
    </row>
    <row r="1184" spans="1:7" ht="30" hidden="1" customHeight="1" outlineLevel="2" x14ac:dyDescent="0.2">
      <c r="A1184" s="24" t="s">
        <v>557</v>
      </c>
      <c r="B1184" s="296"/>
      <c r="C1184" s="296"/>
      <c r="D1184" s="296"/>
      <c r="E1184" s="297"/>
      <c r="F1184" s="12" t="s">
        <v>25</v>
      </c>
      <c r="G1184" s="10">
        <v>0</v>
      </c>
    </row>
    <row r="1185" spans="1:7" ht="30" hidden="1" customHeight="1" outlineLevel="2" x14ac:dyDescent="0.2">
      <c r="A1185" s="24" t="s">
        <v>558</v>
      </c>
      <c r="B1185" s="296"/>
      <c r="C1185" s="296"/>
      <c r="D1185" s="296"/>
      <c r="E1185" s="297"/>
      <c r="F1185" s="12" t="s">
        <v>25</v>
      </c>
      <c r="G1185" s="10">
        <v>0</v>
      </c>
    </row>
    <row r="1186" spans="1:7" ht="30" hidden="1" customHeight="1" outlineLevel="2" x14ac:dyDescent="0.2">
      <c r="A1186" s="24" t="s">
        <v>559</v>
      </c>
      <c r="B1186" s="296"/>
      <c r="C1186" s="296"/>
      <c r="D1186" s="296"/>
      <c r="E1186" s="297"/>
      <c r="F1186" s="12" t="s">
        <v>25</v>
      </c>
      <c r="G1186" s="10">
        <v>0</v>
      </c>
    </row>
    <row r="1187" spans="1:7" ht="30" hidden="1" customHeight="1" outlineLevel="2" x14ac:dyDescent="0.2">
      <c r="A1187" s="24" t="s">
        <v>560</v>
      </c>
      <c r="B1187" s="296"/>
      <c r="C1187" s="296"/>
      <c r="D1187" s="296"/>
      <c r="E1187" s="297"/>
      <c r="F1187" s="12" t="s">
        <v>25</v>
      </c>
      <c r="G1187" s="10">
        <v>0</v>
      </c>
    </row>
    <row r="1188" spans="1:7" ht="30" hidden="1" customHeight="1" outlineLevel="2" x14ac:dyDescent="0.2">
      <c r="A1188" s="24" t="s">
        <v>561</v>
      </c>
      <c r="B1188" s="296"/>
      <c r="C1188" s="296"/>
      <c r="D1188" s="296"/>
      <c r="E1188" s="297"/>
      <c r="F1188" s="12" t="s">
        <v>25</v>
      </c>
      <c r="G1188" s="10">
        <v>0</v>
      </c>
    </row>
    <row r="1189" spans="1:7" ht="30" hidden="1" customHeight="1" outlineLevel="2" x14ac:dyDescent="0.2">
      <c r="A1189" s="24" t="s">
        <v>562</v>
      </c>
      <c r="B1189" s="296"/>
      <c r="C1189" s="296"/>
      <c r="D1189" s="296"/>
      <c r="E1189" s="297"/>
      <c r="F1189" s="12" t="s">
        <v>25</v>
      </c>
      <c r="G1189" s="10">
        <v>0</v>
      </c>
    </row>
    <row r="1190" spans="1:7" ht="30" hidden="1" customHeight="1" outlineLevel="2" x14ac:dyDescent="0.2">
      <c r="A1190" s="24" t="s">
        <v>563</v>
      </c>
      <c r="B1190" s="298"/>
      <c r="C1190" s="298"/>
      <c r="D1190" s="298"/>
      <c r="E1190" s="299"/>
      <c r="F1190" s="12" t="s">
        <v>696</v>
      </c>
      <c r="G1190" s="10"/>
    </row>
    <row r="1191" spans="1:7" ht="30" hidden="1" customHeight="1" outlineLevel="2" x14ac:dyDescent="0.2">
      <c r="A1191" s="59" t="s">
        <v>686</v>
      </c>
      <c r="B1191" s="301"/>
      <c r="C1191" s="301"/>
      <c r="D1191" s="301"/>
      <c r="E1191" s="302"/>
      <c r="F1191" s="211" t="str">
        <f>IF(F1190="Group J","No","Yes")</f>
        <v>No</v>
      </c>
      <c r="G1191" s="10"/>
    </row>
    <row r="1192" spans="1:7" ht="30" hidden="1" customHeight="1" outlineLevel="2" x14ac:dyDescent="0.2">
      <c r="A1192" s="251" t="s">
        <v>687</v>
      </c>
      <c r="B1192" s="298"/>
      <c r="C1192" s="298"/>
      <c r="D1192" s="298"/>
      <c r="E1192" s="299"/>
      <c r="F1192" s="12" t="s">
        <v>25</v>
      </c>
      <c r="G1192" s="10"/>
    </row>
    <row r="1193" spans="1:7" ht="30" hidden="1" customHeight="1" outlineLevel="2" x14ac:dyDescent="0.2">
      <c r="A1193" s="59" t="s">
        <v>564</v>
      </c>
      <c r="B1193" s="298"/>
      <c r="C1193" s="298"/>
      <c r="D1193" s="298"/>
      <c r="E1193" s="299"/>
      <c r="F1193" s="12" t="s">
        <v>840</v>
      </c>
      <c r="G1193" s="10"/>
    </row>
    <row r="1194" spans="1:7" ht="30" hidden="1" customHeight="1" outlineLevel="2" x14ac:dyDescent="0.2">
      <c r="A1194" s="24" t="s">
        <v>565</v>
      </c>
      <c r="B1194" s="296"/>
      <c r="C1194" s="296"/>
      <c r="D1194" s="296"/>
      <c r="E1194" s="297"/>
      <c r="F1194" s="12" t="s">
        <v>25</v>
      </c>
      <c r="G1194" s="10">
        <v>0</v>
      </c>
    </row>
    <row r="1195" spans="1:7" ht="30" hidden="1" customHeight="1" outlineLevel="2" x14ac:dyDescent="0.2">
      <c r="A1195" s="24" t="s">
        <v>566</v>
      </c>
      <c r="B1195" s="296"/>
      <c r="C1195" s="296"/>
      <c r="D1195" s="296"/>
      <c r="E1195" s="297"/>
      <c r="F1195" s="12" t="s">
        <v>25</v>
      </c>
      <c r="G1195" s="10">
        <v>0</v>
      </c>
    </row>
    <row r="1196" spans="1:7" ht="30" hidden="1" customHeight="1" outlineLevel="2" x14ac:dyDescent="0.2">
      <c r="A1196" s="24" t="s">
        <v>567</v>
      </c>
      <c r="B1196" s="296"/>
      <c r="C1196" s="296"/>
      <c r="D1196" s="296"/>
      <c r="E1196" s="297"/>
      <c r="F1196" s="12" t="s">
        <v>25</v>
      </c>
      <c r="G1196" s="10">
        <v>0</v>
      </c>
    </row>
    <row r="1197" spans="1:7" ht="30" hidden="1" customHeight="1" outlineLevel="2" x14ac:dyDescent="0.2">
      <c r="A1197" s="319"/>
      <c r="B1197" s="301"/>
      <c r="C1197" s="301"/>
      <c r="D1197" s="301"/>
      <c r="E1197" s="301"/>
      <c r="F1197" s="302"/>
      <c r="G1197" s="10"/>
    </row>
    <row r="1198" spans="1:7" ht="66" hidden="1" customHeight="1" outlineLevel="1" x14ac:dyDescent="0.2">
      <c r="A1198" s="312" t="s">
        <v>446</v>
      </c>
      <c r="B1198" s="313"/>
      <c r="C1198" s="313"/>
      <c r="D1198" s="313"/>
      <c r="E1198" s="313"/>
      <c r="F1198" s="313"/>
      <c r="G1198" s="17"/>
    </row>
    <row r="1199" spans="1:7" ht="30" customHeight="1" thickBot="1" x14ac:dyDescent="0.25">
      <c r="A1199" s="24"/>
      <c r="B1199" s="314"/>
      <c r="C1199" s="314"/>
      <c r="D1199" s="314"/>
      <c r="E1199" s="315"/>
      <c r="F1199" s="252"/>
      <c r="G1199" s="190"/>
    </row>
    <row r="1200" spans="1:7" ht="30" customHeight="1" x14ac:dyDescent="0.15">
      <c r="A1200" s="316" t="s">
        <v>416</v>
      </c>
      <c r="B1200" s="317"/>
      <c r="C1200" s="317"/>
      <c r="D1200" s="317"/>
      <c r="E1200" s="317"/>
      <c r="F1200" s="317"/>
      <c r="G1200" s="318"/>
    </row>
    <row r="1201" spans="1:7" ht="30" customHeight="1" x14ac:dyDescent="0.2">
      <c r="A1201" s="5" t="s">
        <v>417</v>
      </c>
      <c r="B1201" s="300"/>
      <c r="C1201" s="301"/>
      <c r="D1201" s="302"/>
      <c r="E1201" s="22" t="s">
        <v>440</v>
      </c>
      <c r="F1201" s="22" t="s">
        <v>89</v>
      </c>
      <c r="G1201" s="53" t="s">
        <v>418</v>
      </c>
    </row>
    <row r="1202" spans="1:7" ht="30" customHeight="1" x14ac:dyDescent="0.2">
      <c r="A1202" s="24" t="s">
        <v>419</v>
      </c>
      <c r="B1202" s="300"/>
      <c r="C1202" s="301"/>
      <c r="D1202" s="302"/>
      <c r="E1202" s="12" t="s">
        <v>52</v>
      </c>
      <c r="F1202" s="12" t="s">
        <v>25</v>
      </c>
      <c r="G1202" s="218" t="s">
        <v>25</v>
      </c>
    </row>
    <row r="1203" spans="1:7" ht="30" customHeight="1" x14ac:dyDescent="0.2">
      <c r="A1203" s="24" t="s">
        <v>420</v>
      </c>
      <c r="B1203" s="300"/>
      <c r="C1203" s="301"/>
      <c r="D1203" s="302"/>
      <c r="E1203" s="12" t="s">
        <v>52</v>
      </c>
      <c r="F1203" s="12" t="s">
        <v>25</v>
      </c>
      <c r="G1203" s="218" t="s">
        <v>25</v>
      </c>
    </row>
    <row r="1204" spans="1:7" ht="30" customHeight="1" x14ac:dyDescent="0.2">
      <c r="A1204" s="24" t="s">
        <v>421</v>
      </c>
      <c r="B1204" s="300"/>
      <c r="C1204" s="301"/>
      <c r="D1204" s="302"/>
      <c r="E1204" s="12" t="s">
        <v>52</v>
      </c>
      <c r="F1204" s="12" t="s">
        <v>25</v>
      </c>
      <c r="G1204" s="218" t="s">
        <v>25</v>
      </c>
    </row>
    <row r="1205" spans="1:7" ht="30" customHeight="1" x14ac:dyDescent="0.2">
      <c r="A1205" s="24" t="s">
        <v>422</v>
      </c>
      <c r="B1205" s="300"/>
      <c r="C1205" s="301"/>
      <c r="D1205" s="302"/>
      <c r="E1205" s="12" t="s">
        <v>52</v>
      </c>
      <c r="F1205" s="12" t="s">
        <v>25</v>
      </c>
      <c r="G1205" s="218" t="s">
        <v>25</v>
      </c>
    </row>
    <row r="1206" spans="1:7" ht="30" customHeight="1" x14ac:dyDescent="0.2">
      <c r="A1206" s="24" t="s">
        <v>423</v>
      </c>
      <c r="B1206" s="300"/>
      <c r="C1206" s="301"/>
      <c r="D1206" s="302"/>
      <c r="E1206" s="12" t="s">
        <v>52</v>
      </c>
      <c r="F1206" s="12" t="s">
        <v>25</v>
      </c>
      <c r="G1206" s="218" t="s">
        <v>25</v>
      </c>
    </row>
    <row r="1207" spans="1:7" ht="30" customHeight="1" x14ac:dyDescent="0.2">
      <c r="A1207" s="24" t="s">
        <v>424</v>
      </c>
      <c r="B1207" s="300"/>
      <c r="C1207" s="301"/>
      <c r="D1207" s="302"/>
      <c r="E1207" s="12" t="s">
        <v>52</v>
      </c>
      <c r="F1207" s="12" t="s">
        <v>25</v>
      </c>
      <c r="G1207" s="218" t="s">
        <v>25</v>
      </c>
    </row>
    <row r="1208" spans="1:7" ht="30" customHeight="1" x14ac:dyDescent="0.2">
      <c r="A1208" s="24" t="s">
        <v>425</v>
      </c>
      <c r="B1208" s="300"/>
      <c r="C1208" s="301"/>
      <c r="D1208" s="302"/>
      <c r="E1208" s="12" t="s">
        <v>52</v>
      </c>
      <c r="F1208" s="12" t="s">
        <v>25</v>
      </c>
      <c r="G1208" s="218" t="s">
        <v>25</v>
      </c>
    </row>
    <row r="1209" spans="1:7" ht="30" customHeight="1" x14ac:dyDescent="0.2">
      <c r="A1209" s="24" t="s">
        <v>426</v>
      </c>
      <c r="B1209" s="300"/>
      <c r="C1209" s="301"/>
      <c r="D1209" s="302"/>
      <c r="E1209" s="12" t="s">
        <v>52</v>
      </c>
      <c r="F1209" s="12" t="s">
        <v>25</v>
      </c>
      <c r="G1209" s="218" t="s">
        <v>25</v>
      </c>
    </row>
    <row r="1210" spans="1:7" ht="30" customHeight="1" x14ac:dyDescent="0.2">
      <c r="A1210" s="24" t="s">
        <v>427</v>
      </c>
      <c r="B1210" s="300"/>
      <c r="C1210" s="301"/>
      <c r="D1210" s="302"/>
      <c r="E1210" s="12" t="s">
        <v>52</v>
      </c>
      <c r="F1210" s="12" t="s">
        <v>25</v>
      </c>
      <c r="G1210" s="218" t="s">
        <v>25</v>
      </c>
    </row>
    <row r="1211" spans="1:7" ht="30" customHeight="1" x14ac:dyDescent="0.2">
      <c r="A1211" s="24" t="s">
        <v>428</v>
      </c>
      <c r="B1211" s="300"/>
      <c r="C1211" s="301"/>
      <c r="D1211" s="302"/>
      <c r="E1211" s="12" t="s">
        <v>52</v>
      </c>
      <c r="F1211" s="12" t="s">
        <v>25</v>
      </c>
      <c r="G1211" s="218" t="s">
        <v>25</v>
      </c>
    </row>
    <row r="1212" spans="1:7" ht="30" customHeight="1" x14ac:dyDescent="0.2">
      <c r="A1212" s="24" t="s">
        <v>429</v>
      </c>
      <c r="B1212" s="300"/>
      <c r="C1212" s="301"/>
      <c r="D1212" s="302"/>
      <c r="E1212" s="12" t="s">
        <v>52</v>
      </c>
      <c r="F1212" s="12" t="s">
        <v>25</v>
      </c>
      <c r="G1212" s="218" t="s">
        <v>25</v>
      </c>
    </row>
    <row r="1213" spans="1:7" ht="30" customHeight="1" x14ac:dyDescent="0.2">
      <c r="A1213" s="24" t="s">
        <v>430</v>
      </c>
      <c r="B1213" s="300"/>
      <c r="C1213" s="301"/>
      <c r="D1213" s="302"/>
      <c r="E1213" s="12" t="s">
        <v>52</v>
      </c>
      <c r="F1213" s="12" t="s">
        <v>25</v>
      </c>
      <c r="G1213" s="218" t="s">
        <v>25</v>
      </c>
    </row>
    <row r="1214" spans="1:7" ht="30" customHeight="1" x14ac:dyDescent="0.2">
      <c r="A1214" s="24" t="s">
        <v>431</v>
      </c>
      <c r="B1214" s="300"/>
      <c r="C1214" s="301"/>
      <c r="D1214" s="302"/>
      <c r="E1214" s="12" t="s">
        <v>52</v>
      </c>
      <c r="F1214" s="12" t="s">
        <v>25</v>
      </c>
      <c r="G1214" s="218" t="s">
        <v>25</v>
      </c>
    </row>
    <row r="1215" spans="1:7" ht="30" customHeight="1" x14ac:dyDescent="0.2">
      <c r="A1215" s="24"/>
      <c r="B1215" s="300"/>
      <c r="C1215" s="301"/>
      <c r="D1215" s="302"/>
      <c r="E1215" s="12"/>
      <c r="F1215" s="12"/>
      <c r="G1215" s="10"/>
    </row>
    <row r="1216" spans="1:7" ht="30" customHeight="1" x14ac:dyDescent="0.2">
      <c r="A1216" s="235" t="s">
        <v>432</v>
      </c>
      <c r="B1216" s="300"/>
      <c r="C1216" s="301"/>
      <c r="D1216" s="302"/>
      <c r="E1216" s="12"/>
      <c r="F1216" s="12"/>
      <c r="G1216" s="10"/>
    </row>
    <row r="1217" spans="1:7" ht="45" customHeight="1" x14ac:dyDescent="0.2">
      <c r="A1217" s="24" t="s">
        <v>831</v>
      </c>
      <c r="B1217" s="347" t="s">
        <v>834</v>
      </c>
      <c r="C1217" s="298"/>
      <c r="D1217" s="299"/>
      <c r="E1217" s="12" t="s">
        <v>52</v>
      </c>
      <c r="F1217" s="12" t="s">
        <v>25</v>
      </c>
      <c r="G1217" s="218" t="s">
        <v>25</v>
      </c>
    </row>
    <row r="1218" spans="1:7" ht="30" customHeight="1" x14ac:dyDescent="0.2">
      <c r="A1218" s="24" t="s">
        <v>901</v>
      </c>
      <c r="B1218" s="300"/>
      <c r="C1218" s="301"/>
      <c r="D1218" s="302"/>
      <c r="E1218" s="12" t="s">
        <v>52</v>
      </c>
      <c r="F1218" s="12" t="s">
        <v>25</v>
      </c>
      <c r="G1218" s="218" t="s">
        <v>25</v>
      </c>
    </row>
    <row r="1219" spans="1:7" ht="30" customHeight="1" x14ac:dyDescent="0.2">
      <c r="A1219" s="24" t="s">
        <v>433</v>
      </c>
      <c r="B1219" s="300"/>
      <c r="C1219" s="301"/>
      <c r="D1219" s="302"/>
      <c r="E1219" s="12" t="s">
        <v>52</v>
      </c>
      <c r="F1219" s="12" t="s">
        <v>25</v>
      </c>
      <c r="G1219" s="218" t="s">
        <v>25</v>
      </c>
    </row>
    <row r="1220" spans="1:7" ht="30" customHeight="1" x14ac:dyDescent="0.2">
      <c r="A1220" s="24" t="s">
        <v>434</v>
      </c>
      <c r="B1220" s="347" t="s">
        <v>832</v>
      </c>
      <c r="C1220" s="298"/>
      <c r="D1220" s="299"/>
      <c r="E1220" s="12" t="s">
        <v>52</v>
      </c>
      <c r="F1220" s="12" t="s">
        <v>25</v>
      </c>
      <c r="G1220" s="218" t="s">
        <v>25</v>
      </c>
    </row>
    <row r="1221" spans="1:7" ht="30" customHeight="1" x14ac:dyDescent="0.2">
      <c r="A1221" s="24" t="s">
        <v>435</v>
      </c>
      <c r="B1221" s="300"/>
      <c r="C1221" s="301"/>
      <c r="D1221" s="302"/>
      <c r="E1221" s="12" t="s">
        <v>52</v>
      </c>
      <c r="F1221" s="12" t="s">
        <v>25</v>
      </c>
      <c r="G1221" s="218" t="s">
        <v>25</v>
      </c>
    </row>
    <row r="1222" spans="1:7" ht="30" customHeight="1" x14ac:dyDescent="0.2">
      <c r="A1222" s="24" t="s">
        <v>436</v>
      </c>
      <c r="B1222" s="300"/>
      <c r="C1222" s="301"/>
      <c r="D1222" s="302"/>
      <c r="E1222" s="12" t="s">
        <v>52</v>
      </c>
      <c r="F1222" s="12" t="s">
        <v>25</v>
      </c>
      <c r="G1222" s="218" t="s">
        <v>25</v>
      </c>
    </row>
    <row r="1223" spans="1:7" ht="30" customHeight="1" thickBot="1" x14ac:dyDescent="0.25">
      <c r="A1223" s="24"/>
      <c r="B1223" s="300"/>
      <c r="C1223" s="301"/>
      <c r="D1223" s="302"/>
      <c r="E1223" s="12"/>
      <c r="F1223" s="12"/>
      <c r="G1223" s="10"/>
    </row>
    <row r="1224" spans="1:7" ht="30" customHeight="1" collapsed="1" thickBot="1" x14ac:dyDescent="0.2">
      <c r="A1224" s="303" t="s">
        <v>591</v>
      </c>
      <c r="B1224" s="304"/>
      <c r="C1224" s="304"/>
      <c r="D1224" s="304"/>
      <c r="E1224" s="304"/>
      <c r="F1224" s="304"/>
      <c r="G1224" s="305"/>
    </row>
    <row r="1225" spans="1:7" ht="30" hidden="1" customHeight="1" outlineLevel="1" x14ac:dyDescent="0.2">
      <c r="A1225" s="253" t="s">
        <v>85</v>
      </c>
      <c r="B1225" s="254"/>
      <c r="C1225" s="255"/>
      <c r="D1225" s="256"/>
      <c r="E1225" s="255"/>
      <c r="F1225" s="257"/>
      <c r="G1225" s="258">
        <v>0</v>
      </c>
    </row>
    <row r="1226" spans="1:7" ht="30" hidden="1" customHeight="1" outlineLevel="1" x14ac:dyDescent="0.2">
      <c r="A1226" s="259" t="s">
        <v>589</v>
      </c>
      <c r="B1226" s="260"/>
      <c r="C1226" s="261"/>
      <c r="D1226" s="262"/>
      <c r="E1226" s="261"/>
      <c r="F1226" s="263"/>
      <c r="G1226" s="264">
        <v>0</v>
      </c>
    </row>
    <row r="1227" spans="1:7" ht="30" hidden="1" customHeight="1" outlineLevel="1" x14ac:dyDescent="0.2">
      <c r="A1227" s="259" t="s">
        <v>871</v>
      </c>
      <c r="B1227" s="260"/>
      <c r="C1227" s="261"/>
      <c r="D1227" s="262"/>
      <c r="E1227" s="261"/>
      <c r="F1227" s="263"/>
      <c r="G1227" s="264">
        <v>0</v>
      </c>
    </row>
    <row r="1228" spans="1:7" ht="30" hidden="1" customHeight="1" outlineLevel="1" x14ac:dyDescent="0.2">
      <c r="A1228" s="259" t="s">
        <v>872</v>
      </c>
      <c r="B1228" s="260"/>
      <c r="C1228" s="261"/>
      <c r="D1228" s="262"/>
      <c r="E1228" s="261"/>
      <c r="F1228" s="263"/>
      <c r="G1228" s="264">
        <v>0</v>
      </c>
    </row>
    <row r="1229" spans="1:7" ht="30" hidden="1" customHeight="1" outlineLevel="1" x14ac:dyDescent="0.2">
      <c r="A1229" s="259" t="s">
        <v>879</v>
      </c>
      <c r="B1229" s="260"/>
      <c r="C1229" s="261"/>
      <c r="D1229" s="262"/>
      <c r="E1229" s="261"/>
      <c r="F1229" s="263"/>
      <c r="G1229" s="264">
        <v>0</v>
      </c>
    </row>
    <row r="1230" spans="1:7" ht="30" hidden="1" customHeight="1" outlineLevel="1" x14ac:dyDescent="0.2">
      <c r="A1230" s="259" t="s">
        <v>873</v>
      </c>
      <c r="B1230" s="260"/>
      <c r="C1230" s="261"/>
      <c r="D1230" s="262"/>
      <c r="E1230" s="261"/>
      <c r="F1230" s="263"/>
      <c r="G1230" s="264">
        <v>0</v>
      </c>
    </row>
    <row r="1231" spans="1:7" ht="30" hidden="1" customHeight="1" outlineLevel="1" x14ac:dyDescent="0.2">
      <c r="A1231" s="259" t="s">
        <v>870</v>
      </c>
      <c r="B1231" s="260"/>
      <c r="C1231" s="261"/>
      <c r="D1231" s="262"/>
      <c r="E1231" s="261"/>
      <c r="F1231" s="263"/>
      <c r="G1231" s="264">
        <v>0</v>
      </c>
    </row>
    <row r="1232" spans="1:7" ht="30" hidden="1" customHeight="1" outlineLevel="1" x14ac:dyDescent="0.2">
      <c r="A1232" s="259" t="s">
        <v>495</v>
      </c>
      <c r="B1232" s="265"/>
      <c r="C1232" s="261"/>
      <c r="D1232" s="262"/>
      <c r="E1232" s="261"/>
      <c r="F1232" s="266"/>
      <c r="G1232" s="264">
        <v>0</v>
      </c>
    </row>
    <row r="1233" spans="1:9" ht="30" hidden="1" customHeight="1" outlineLevel="1" x14ac:dyDescent="0.2">
      <c r="A1233" s="259" t="s">
        <v>590</v>
      </c>
      <c r="B1233" s="265"/>
      <c r="C1233" s="261"/>
      <c r="D1233" s="262"/>
      <c r="E1233" s="261"/>
      <c r="F1233" s="263"/>
      <c r="G1233" s="264">
        <v>0</v>
      </c>
    </row>
    <row r="1234" spans="1:9" ht="30" hidden="1" customHeight="1" outlineLevel="1" thickBot="1" x14ac:dyDescent="0.25">
      <c r="A1234" s="259" t="s">
        <v>487</v>
      </c>
      <c r="B1234" s="265"/>
      <c r="C1234" s="261"/>
      <c r="D1234" s="262"/>
      <c r="E1234" s="261"/>
      <c r="F1234" s="263"/>
      <c r="G1234" s="267">
        <f>SUM(G1225:G1233)</f>
        <v>0</v>
      </c>
    </row>
    <row r="1235" spans="1:9" ht="10.5" customHeight="1" collapsed="1" x14ac:dyDescent="0.2">
      <c r="A1235" s="330"/>
      <c r="B1235" s="325"/>
      <c r="C1235" s="325"/>
      <c r="D1235" s="325"/>
      <c r="E1235" s="325"/>
      <c r="F1235" s="325"/>
      <c r="G1235" s="331"/>
    </row>
    <row r="1236" spans="1:9" ht="30" hidden="1" customHeight="1" outlineLevel="1" x14ac:dyDescent="0.2">
      <c r="A1236" s="259" t="s">
        <v>86</v>
      </c>
      <c r="B1236" s="265"/>
      <c r="C1236" s="261"/>
      <c r="D1236" s="262"/>
      <c r="E1236" s="261"/>
      <c r="F1236" s="263"/>
      <c r="G1236" s="264">
        <v>0</v>
      </c>
    </row>
    <row r="1237" spans="1:9" ht="30" hidden="1" customHeight="1" outlineLevel="1" x14ac:dyDescent="0.2">
      <c r="A1237" s="259" t="s">
        <v>592</v>
      </c>
      <c r="B1237" s="265"/>
      <c r="C1237" s="261"/>
      <c r="D1237" s="262"/>
      <c r="E1237" s="261"/>
      <c r="F1237" s="266"/>
      <c r="G1237" s="264">
        <v>0</v>
      </c>
      <c r="I1237" s="11" t="str">
        <f>A1237</f>
        <v xml:space="preserve">MONTHLY SASRIA </v>
      </c>
    </row>
    <row r="1238" spans="1:9" ht="30" hidden="1" customHeight="1" outlineLevel="1" x14ac:dyDescent="0.2">
      <c r="A1238" s="259" t="s">
        <v>874</v>
      </c>
      <c r="B1238" s="260"/>
      <c r="C1238" s="261"/>
      <c r="D1238" s="262"/>
      <c r="E1238" s="261"/>
      <c r="F1238" s="263"/>
      <c r="G1238" s="264">
        <v>0</v>
      </c>
    </row>
    <row r="1239" spans="1:9" ht="30" hidden="1" customHeight="1" outlineLevel="1" x14ac:dyDescent="0.2">
      <c r="A1239" s="259" t="s">
        <v>875</v>
      </c>
      <c r="B1239" s="260"/>
      <c r="C1239" s="261"/>
      <c r="D1239" s="262"/>
      <c r="E1239" s="261"/>
      <c r="F1239" s="263"/>
      <c r="G1239" s="264">
        <v>0</v>
      </c>
    </row>
    <row r="1240" spans="1:9" ht="30" hidden="1" customHeight="1" outlineLevel="1" x14ac:dyDescent="0.2">
      <c r="A1240" s="259" t="s">
        <v>878</v>
      </c>
      <c r="B1240" s="260"/>
      <c r="C1240" s="261"/>
      <c r="D1240" s="262"/>
      <c r="E1240" s="261"/>
      <c r="F1240" s="263"/>
      <c r="G1240" s="264">
        <v>0</v>
      </c>
    </row>
    <row r="1241" spans="1:9" ht="30" hidden="1" customHeight="1" outlineLevel="1" x14ac:dyDescent="0.2">
      <c r="A1241" s="259" t="s">
        <v>876</v>
      </c>
      <c r="B1241" s="260"/>
      <c r="C1241" s="261"/>
      <c r="D1241" s="262"/>
      <c r="E1241" s="261"/>
      <c r="F1241" s="263"/>
      <c r="G1241" s="264">
        <v>0</v>
      </c>
    </row>
    <row r="1242" spans="1:9" ht="30" hidden="1" customHeight="1" outlineLevel="1" x14ac:dyDescent="0.2">
      <c r="A1242" s="259" t="s">
        <v>877</v>
      </c>
      <c r="B1242" s="260"/>
      <c r="C1242" s="261"/>
      <c r="D1242" s="262"/>
      <c r="E1242" s="261"/>
      <c r="F1242" s="263"/>
      <c r="G1242" s="264">
        <v>0</v>
      </c>
    </row>
    <row r="1243" spans="1:9" ht="30" hidden="1" customHeight="1" outlineLevel="1" x14ac:dyDescent="0.2">
      <c r="A1243" s="259" t="s">
        <v>494</v>
      </c>
      <c r="B1243" s="265"/>
      <c r="C1243" s="261"/>
      <c r="D1243" s="262"/>
      <c r="E1243" s="261"/>
      <c r="F1243" s="266"/>
      <c r="G1243" s="264">
        <v>0</v>
      </c>
    </row>
    <row r="1244" spans="1:9" ht="30" hidden="1" customHeight="1" outlineLevel="1" x14ac:dyDescent="0.2">
      <c r="A1244" s="259" t="s">
        <v>588</v>
      </c>
      <c r="B1244" s="265"/>
      <c r="C1244" s="261"/>
      <c r="D1244" s="268"/>
      <c r="E1244" s="261"/>
      <c r="F1244" s="261"/>
      <c r="G1244" s="264">
        <v>0</v>
      </c>
    </row>
    <row r="1245" spans="1:9" ht="30" hidden="1" customHeight="1" outlineLevel="1" thickBot="1" x14ac:dyDescent="0.25">
      <c r="A1245" s="259" t="s">
        <v>438</v>
      </c>
      <c r="B1245" s="265"/>
      <c r="C1245" s="261"/>
      <c r="D1245" s="262"/>
      <c r="E1245" s="261"/>
      <c r="F1245" s="263"/>
      <c r="G1245" s="267">
        <f>SUM(G1236:G1244)</f>
        <v>0</v>
      </c>
    </row>
    <row r="1246" spans="1:9" ht="13.5" customHeight="1" thickBot="1" x14ac:dyDescent="0.25">
      <c r="A1246" s="259"/>
      <c r="B1246" s="265"/>
      <c r="C1246" s="261"/>
      <c r="D1246" s="262"/>
      <c r="E1246" s="261"/>
      <c r="F1246" s="263"/>
      <c r="G1246" s="264"/>
    </row>
    <row r="1247" spans="1:9" ht="30" customHeight="1" x14ac:dyDescent="0.15">
      <c r="A1247" s="316" t="s">
        <v>437</v>
      </c>
      <c r="B1247" s="317"/>
      <c r="C1247" s="317"/>
      <c r="D1247" s="317"/>
      <c r="E1247" s="317"/>
      <c r="F1247" s="343" t="s">
        <v>486</v>
      </c>
      <c r="G1247" s="344"/>
    </row>
    <row r="1248" spans="1:9" ht="35.25" customHeight="1" x14ac:dyDescent="0.2">
      <c r="A1248" s="345" t="s">
        <v>485</v>
      </c>
      <c r="B1248" s="346"/>
      <c r="C1248" s="346"/>
      <c r="D1248" s="346"/>
      <c r="E1248" s="346"/>
      <c r="F1248" s="320" t="s">
        <v>444</v>
      </c>
      <c r="G1248" s="321"/>
    </row>
    <row r="1249" spans="1:7" ht="35.25" customHeight="1" x14ac:dyDescent="0.2">
      <c r="A1249" s="332" t="s">
        <v>617</v>
      </c>
      <c r="B1249" s="333"/>
      <c r="C1249" s="333"/>
      <c r="D1249" s="333"/>
      <c r="E1249" s="333"/>
      <c r="F1249" s="320" t="s">
        <v>444</v>
      </c>
      <c r="G1249" s="321"/>
    </row>
    <row r="1250" spans="1:7" ht="35.25" customHeight="1" x14ac:dyDescent="0.15">
      <c r="A1250" s="334"/>
      <c r="B1250" s="335"/>
      <c r="C1250" s="335"/>
      <c r="D1250" s="335"/>
      <c r="E1250" s="335"/>
      <c r="F1250" s="335"/>
      <c r="G1250" s="336"/>
    </row>
    <row r="1251" spans="1:7" ht="35.25" customHeight="1" x14ac:dyDescent="0.15">
      <c r="A1251" s="337"/>
      <c r="B1251" s="338"/>
      <c r="C1251" s="338"/>
      <c r="D1251" s="338"/>
      <c r="E1251" s="338"/>
      <c r="F1251" s="338"/>
      <c r="G1251" s="339"/>
    </row>
    <row r="1252" spans="1:7" ht="37.5" customHeight="1" x14ac:dyDescent="0.15">
      <c r="A1252" s="340" t="s">
        <v>584</v>
      </c>
      <c r="B1252" s="341"/>
      <c r="C1252" s="341"/>
      <c r="D1252" s="341"/>
      <c r="E1252" s="341"/>
      <c r="F1252" s="341"/>
      <c r="G1252" s="342"/>
    </row>
    <row r="1253" spans="1:7" ht="30" customHeight="1" x14ac:dyDescent="0.15">
      <c r="A1253" s="340" t="s">
        <v>585</v>
      </c>
      <c r="B1253" s="341"/>
      <c r="C1253" s="341"/>
      <c r="D1253" s="341"/>
      <c r="E1253" s="341"/>
      <c r="F1253" s="341"/>
      <c r="G1253" s="342"/>
    </row>
    <row r="1254" spans="1:7" ht="39.75" customHeight="1" x14ac:dyDescent="0.15">
      <c r="A1254" s="340" t="s">
        <v>586</v>
      </c>
      <c r="B1254" s="341"/>
      <c r="C1254" s="341"/>
      <c r="D1254" s="341"/>
      <c r="E1254" s="341"/>
      <c r="F1254" s="341"/>
      <c r="G1254" s="342"/>
    </row>
    <row r="1255" spans="1:7" ht="63" customHeight="1" x14ac:dyDescent="0.15">
      <c r="A1255" s="306" t="s">
        <v>842</v>
      </c>
      <c r="B1255" s="307"/>
      <c r="C1255" s="307"/>
      <c r="D1255" s="307"/>
      <c r="E1255" s="307"/>
      <c r="F1255" s="307"/>
      <c r="G1255" s="308"/>
    </row>
    <row r="1256" spans="1:7" ht="30" customHeight="1" x14ac:dyDescent="0.2">
      <c r="A1256" s="269"/>
      <c r="B1256" s="270"/>
      <c r="C1256" s="271"/>
      <c r="D1256" s="270"/>
      <c r="E1256" s="270"/>
      <c r="F1256" s="271"/>
      <c r="G1256" s="272"/>
    </row>
    <row r="1257" spans="1:7" ht="30" customHeight="1" x14ac:dyDescent="0.15">
      <c r="A1257" s="309"/>
      <c r="B1257" s="310"/>
      <c r="C1257" s="310"/>
      <c r="D1257" s="310"/>
      <c r="E1257" s="310"/>
      <c r="F1257" s="310"/>
      <c r="G1257" s="311"/>
    </row>
    <row r="1258" spans="1:7" ht="30" customHeight="1" x14ac:dyDescent="0.15">
      <c r="A1258" s="309"/>
      <c r="B1258" s="310"/>
      <c r="C1258" s="310"/>
      <c r="D1258" s="310"/>
      <c r="E1258" s="310"/>
      <c r="F1258" s="310"/>
      <c r="G1258" s="311"/>
    </row>
    <row r="1259" spans="1:7" ht="30" customHeight="1" thickBot="1" x14ac:dyDescent="0.2">
      <c r="A1259" s="327" t="s">
        <v>595</v>
      </c>
      <c r="B1259" s="328"/>
      <c r="C1259" s="328"/>
      <c r="D1259" s="328" t="s">
        <v>593</v>
      </c>
      <c r="E1259" s="328"/>
      <c r="F1259" s="328" t="s">
        <v>594</v>
      </c>
      <c r="G1259" s="329"/>
    </row>
    <row r="1260" spans="1:7" ht="15" customHeight="1" x14ac:dyDescent="0.15"/>
    <row r="1261" spans="1:7" ht="15" customHeight="1" x14ac:dyDescent="0.15"/>
    <row r="1262" spans="1:7" ht="15" customHeight="1" x14ac:dyDescent="0.15"/>
  </sheetData>
  <dataConsolidate/>
  <mergeCells count="1404">
    <mergeCell ref="E647:F647"/>
    <mergeCell ref="A648:G648"/>
    <mergeCell ref="B649:E649"/>
    <mergeCell ref="B650:E650"/>
    <mergeCell ref="B674:E674"/>
    <mergeCell ref="B625:E625"/>
    <mergeCell ref="B626:E626"/>
    <mergeCell ref="A26:G26"/>
    <mergeCell ref="B27:C27"/>
    <mergeCell ref="D27:E27"/>
    <mergeCell ref="B28:C28"/>
    <mergeCell ref="B29:C29"/>
    <mergeCell ref="B30:C30"/>
    <mergeCell ref="D28:E28"/>
    <mergeCell ref="D29:E29"/>
    <mergeCell ref="D30:E30"/>
    <mergeCell ref="F27:G27"/>
    <mergeCell ref="F28:G28"/>
    <mergeCell ref="F29:G29"/>
    <mergeCell ref="F30:G30"/>
    <mergeCell ref="B31:C31"/>
    <mergeCell ref="D31:E31"/>
    <mergeCell ref="F31:G31"/>
    <mergeCell ref="F110:G110"/>
    <mergeCell ref="A643:F643"/>
    <mergeCell ref="B624:E624"/>
    <mergeCell ref="F111:G111"/>
    <mergeCell ref="D89:E89"/>
    <mergeCell ref="B90:C90"/>
    <mergeCell ref="D90:E90"/>
    <mergeCell ref="B82:C82"/>
    <mergeCell ref="D82:G82"/>
    <mergeCell ref="B1188:E1188"/>
    <mergeCell ref="B1187:E1187"/>
    <mergeCell ref="B1186:E1186"/>
    <mergeCell ref="B1185:E1185"/>
    <mergeCell ref="B1191:E1191"/>
    <mergeCell ref="B1171:E1171"/>
    <mergeCell ref="A645:F645"/>
    <mergeCell ref="A644:F644"/>
    <mergeCell ref="A641:F641"/>
    <mergeCell ref="A682:B682"/>
    <mergeCell ref="E682:F682"/>
    <mergeCell ref="B675:E675"/>
    <mergeCell ref="B676:E676"/>
    <mergeCell ref="B677:E677"/>
    <mergeCell ref="B696:E696"/>
    <mergeCell ref="B697:E697"/>
    <mergeCell ref="B698:E698"/>
    <mergeCell ref="B699:E699"/>
    <mergeCell ref="B700:E700"/>
    <mergeCell ref="B701:E701"/>
    <mergeCell ref="A693:B693"/>
    <mergeCell ref="E693:F693"/>
    <mergeCell ref="A694:G694"/>
    <mergeCell ref="B695:E695"/>
    <mergeCell ref="B689:E689"/>
    <mergeCell ref="B690:E690"/>
    <mergeCell ref="B691:E691"/>
    <mergeCell ref="B692:E692"/>
    <mergeCell ref="B711:E711"/>
    <mergeCell ref="B712:E712"/>
    <mergeCell ref="B1040:E1040"/>
    <mergeCell ref="B714:E714"/>
    <mergeCell ref="B686:E686"/>
    <mergeCell ref="A824:F824"/>
    <mergeCell ref="B1090:C1090"/>
    <mergeCell ref="B1091:C1091"/>
    <mergeCell ref="B1092:C1092"/>
    <mergeCell ref="B1093:C1093"/>
    <mergeCell ref="B1094:C1094"/>
    <mergeCell ref="B1095:C1095"/>
    <mergeCell ref="B1096:C1096"/>
    <mergeCell ref="B1097:C1097"/>
    <mergeCell ref="B1098:C1098"/>
    <mergeCell ref="B635:E635"/>
    <mergeCell ref="B651:E651"/>
    <mergeCell ref="B652:E652"/>
    <mergeCell ref="B653:E653"/>
    <mergeCell ref="B654:E654"/>
    <mergeCell ref="B655:E655"/>
    <mergeCell ref="B656:E656"/>
    <mergeCell ref="B646:E646"/>
    <mergeCell ref="A683:G683"/>
    <mergeCell ref="B684:E684"/>
    <mergeCell ref="B685:E685"/>
    <mergeCell ref="B687:E687"/>
    <mergeCell ref="B688:E688"/>
    <mergeCell ref="B678:E678"/>
    <mergeCell ref="B679:E679"/>
    <mergeCell ref="A680:E680"/>
    <mergeCell ref="B681:E681"/>
    <mergeCell ref="A715:F715"/>
    <mergeCell ref="A642:F642"/>
    <mergeCell ref="B706:E706"/>
    <mergeCell ref="B707:E707"/>
    <mergeCell ref="B16:E16"/>
    <mergeCell ref="B144:C144"/>
    <mergeCell ref="B17:G17"/>
    <mergeCell ref="B18:G18"/>
    <mergeCell ref="B19:G19"/>
    <mergeCell ref="B20:D20"/>
    <mergeCell ref="E20:F20"/>
    <mergeCell ref="A138:G138"/>
    <mergeCell ref="E21:F21"/>
    <mergeCell ref="B22:D22"/>
    <mergeCell ref="E22:F22"/>
    <mergeCell ref="B23:D23"/>
    <mergeCell ref="B36:G36"/>
    <mergeCell ref="B37:C37"/>
    <mergeCell ref="D37:E37"/>
    <mergeCell ref="B38:C38"/>
    <mergeCell ref="D38:E38"/>
    <mergeCell ref="D39:E39"/>
    <mergeCell ref="B50:C50"/>
    <mergeCell ref="D50:E50"/>
    <mergeCell ref="B51:E51"/>
    <mergeCell ref="F51:G51"/>
    <mergeCell ref="B52:C52"/>
    <mergeCell ref="D52:E52"/>
    <mergeCell ref="B60:G60"/>
    <mergeCell ref="A61:A82"/>
    <mergeCell ref="B61:C61"/>
    <mergeCell ref="D61:E61"/>
    <mergeCell ref="B64:C64"/>
    <mergeCell ref="D64:E64"/>
    <mergeCell ref="B65:C65"/>
    <mergeCell ref="F112:G112"/>
    <mergeCell ref="A147:F147"/>
    <mergeCell ref="A148:G148"/>
    <mergeCell ref="A149:G149"/>
    <mergeCell ref="D48:E48"/>
    <mergeCell ref="B49:C49"/>
    <mergeCell ref="D49:E49"/>
    <mergeCell ref="B44:C44"/>
    <mergeCell ref="B24:D24"/>
    <mergeCell ref="E24:F24"/>
    <mergeCell ref="B25:G25"/>
    <mergeCell ref="B32:G32"/>
    <mergeCell ref="B33:G33"/>
    <mergeCell ref="B34:G34"/>
    <mergeCell ref="B21:D21"/>
    <mergeCell ref="D144:E144"/>
    <mergeCell ref="F141:G141"/>
    <mergeCell ref="F142:G142"/>
    <mergeCell ref="F143:G143"/>
    <mergeCell ref="F144:G144"/>
    <mergeCell ref="B139:G139"/>
    <mergeCell ref="B140:G140"/>
    <mergeCell ref="B141:C141"/>
    <mergeCell ref="B142:C142"/>
    <mergeCell ref="B143:C143"/>
    <mergeCell ref="F113:G113"/>
    <mergeCell ref="F118:G118"/>
    <mergeCell ref="B83:G83"/>
    <mergeCell ref="B84:G84"/>
    <mergeCell ref="D103:E103"/>
    <mergeCell ref="D67:E67"/>
    <mergeCell ref="B68:C68"/>
    <mergeCell ref="D68:E68"/>
    <mergeCell ref="F6:G6"/>
    <mergeCell ref="F1:G5"/>
    <mergeCell ref="A1:A5"/>
    <mergeCell ref="B2:E2"/>
    <mergeCell ref="B4:E4"/>
    <mergeCell ref="B3:E3"/>
    <mergeCell ref="B5:E5"/>
    <mergeCell ref="B1:E1"/>
    <mergeCell ref="B6:E6"/>
    <mergeCell ref="A12:G12"/>
    <mergeCell ref="B157:C157"/>
    <mergeCell ref="B158:C158"/>
    <mergeCell ref="E23:F23"/>
    <mergeCell ref="B47:C47"/>
    <mergeCell ref="D47:E47"/>
    <mergeCell ref="D42:E42"/>
    <mergeCell ref="B43:C43"/>
    <mergeCell ref="D43:E43"/>
    <mergeCell ref="D44:E44"/>
    <mergeCell ref="B45:C45"/>
    <mergeCell ref="D45:E45"/>
    <mergeCell ref="B46:C46"/>
    <mergeCell ref="D46:G46"/>
    <mergeCell ref="B41:C41"/>
    <mergeCell ref="D41:E41"/>
    <mergeCell ref="B42:C42"/>
    <mergeCell ref="B35:G35"/>
    <mergeCell ref="D141:E141"/>
    <mergeCell ref="A146:G146"/>
    <mergeCell ref="D142:E142"/>
    <mergeCell ref="D143:E143"/>
    <mergeCell ref="A9:G9"/>
    <mergeCell ref="A8:G8"/>
    <mergeCell ref="D78:E78"/>
    <mergeCell ref="D79:E79"/>
    <mergeCell ref="B80:E80"/>
    <mergeCell ref="F80:G80"/>
    <mergeCell ref="B81:C81"/>
    <mergeCell ref="D81:E81"/>
    <mergeCell ref="B75:E75"/>
    <mergeCell ref="F75:G75"/>
    <mergeCell ref="A37:A58"/>
    <mergeCell ref="B40:C40"/>
    <mergeCell ref="D40:E40"/>
    <mergeCell ref="F56:G56"/>
    <mergeCell ref="B57:C57"/>
    <mergeCell ref="D57:E57"/>
    <mergeCell ref="B58:C58"/>
    <mergeCell ref="B69:C69"/>
    <mergeCell ref="D69:E69"/>
    <mergeCell ref="B70:C70"/>
    <mergeCell ref="D70:G70"/>
    <mergeCell ref="B71:C71"/>
    <mergeCell ref="D71:E71"/>
    <mergeCell ref="D65:E65"/>
    <mergeCell ref="B66:C66"/>
    <mergeCell ref="D66:E66"/>
    <mergeCell ref="B67:C67"/>
    <mergeCell ref="A15:G15"/>
    <mergeCell ref="A10:G10"/>
    <mergeCell ref="A11:G11"/>
    <mergeCell ref="A13:G13"/>
    <mergeCell ref="A14:G14"/>
    <mergeCell ref="B48:C48"/>
    <mergeCell ref="B59:G59"/>
    <mergeCell ref="B53:C53"/>
    <mergeCell ref="D53:E53"/>
    <mergeCell ref="B54:C54"/>
    <mergeCell ref="D54:E54"/>
    <mergeCell ref="D55:E55"/>
    <mergeCell ref="B56:E56"/>
    <mergeCell ref="D58:G58"/>
    <mergeCell ref="B76:C76"/>
    <mergeCell ref="D76:E76"/>
    <mergeCell ref="B77:C77"/>
    <mergeCell ref="D77:E77"/>
    <mergeCell ref="B72:C72"/>
    <mergeCell ref="D72:E72"/>
    <mergeCell ref="B73:C73"/>
    <mergeCell ref="D73:E73"/>
    <mergeCell ref="B74:C74"/>
    <mergeCell ref="D74:E74"/>
    <mergeCell ref="B62:C62"/>
    <mergeCell ref="D62:E62"/>
    <mergeCell ref="D63:E63"/>
    <mergeCell ref="B78:C78"/>
    <mergeCell ref="B104:E104"/>
    <mergeCell ref="F104:G104"/>
    <mergeCell ref="B105:C105"/>
    <mergeCell ref="D105:E105"/>
    <mergeCell ref="B106:C106"/>
    <mergeCell ref="D106:G106"/>
    <mergeCell ref="A85:A106"/>
    <mergeCell ref="B85:C85"/>
    <mergeCell ref="D85:E85"/>
    <mergeCell ref="B86:C86"/>
    <mergeCell ref="D86:E86"/>
    <mergeCell ref="D87:E87"/>
    <mergeCell ref="B100:C100"/>
    <mergeCell ref="D100:E100"/>
    <mergeCell ref="B101:C101"/>
    <mergeCell ref="D101:E101"/>
    <mergeCell ref="B102:C102"/>
    <mergeCell ref="D102:E102"/>
    <mergeCell ref="B97:C97"/>
    <mergeCell ref="D97:E97"/>
    <mergeCell ref="B98:C98"/>
    <mergeCell ref="D98:E98"/>
    <mergeCell ref="B99:E99"/>
    <mergeCell ref="B91:C91"/>
    <mergeCell ref="D91:E91"/>
    <mergeCell ref="B92:C92"/>
    <mergeCell ref="D92:E92"/>
    <mergeCell ref="B93:C93"/>
    <mergeCell ref="D93:E93"/>
    <mergeCell ref="B88:C88"/>
    <mergeCell ref="D88:E88"/>
    <mergeCell ref="B89:C89"/>
    <mergeCell ref="B125:G125"/>
    <mergeCell ref="B126:C126"/>
    <mergeCell ref="D126:E126"/>
    <mergeCell ref="F126:G126"/>
    <mergeCell ref="B127:C127"/>
    <mergeCell ref="D127:E127"/>
    <mergeCell ref="F127:G127"/>
    <mergeCell ref="A119:G119"/>
    <mergeCell ref="A120:G120"/>
    <mergeCell ref="D121:E121"/>
    <mergeCell ref="D122:E122"/>
    <mergeCell ref="D123:E123"/>
    <mergeCell ref="A124:F124"/>
    <mergeCell ref="F99:G99"/>
    <mergeCell ref="B94:C94"/>
    <mergeCell ref="D94:G94"/>
    <mergeCell ref="B95:C95"/>
    <mergeCell ref="D95:E95"/>
    <mergeCell ref="B96:C96"/>
    <mergeCell ref="D96:E96"/>
    <mergeCell ref="A113:E113"/>
    <mergeCell ref="A114:G114"/>
    <mergeCell ref="A115:G115"/>
    <mergeCell ref="A116:G116"/>
    <mergeCell ref="A117:G117"/>
    <mergeCell ref="A118:E118"/>
    <mergeCell ref="B107:G107"/>
    <mergeCell ref="A108:G108"/>
    <mergeCell ref="A109:G109"/>
    <mergeCell ref="A110:E110"/>
    <mergeCell ref="A111:E111"/>
    <mergeCell ref="A112:E112"/>
    <mergeCell ref="B132:C132"/>
    <mergeCell ref="D132:E132"/>
    <mergeCell ref="F132:G132"/>
    <mergeCell ref="B133:C133"/>
    <mergeCell ref="D133:E133"/>
    <mergeCell ref="F133:G133"/>
    <mergeCell ref="B130:C130"/>
    <mergeCell ref="D130:E130"/>
    <mergeCell ref="F130:G130"/>
    <mergeCell ref="B131:C131"/>
    <mergeCell ref="D131:E131"/>
    <mergeCell ref="F131:G131"/>
    <mergeCell ref="B128:C128"/>
    <mergeCell ref="D128:E128"/>
    <mergeCell ref="F128:G128"/>
    <mergeCell ref="B129:C129"/>
    <mergeCell ref="D129:E129"/>
    <mergeCell ref="F129:G129"/>
    <mergeCell ref="A162:G162"/>
    <mergeCell ref="A163:G163"/>
    <mergeCell ref="A164:G164"/>
    <mergeCell ref="A165:G165"/>
    <mergeCell ref="A170:A171"/>
    <mergeCell ref="B170:E171"/>
    <mergeCell ref="F170:F171"/>
    <mergeCell ref="G170:G171"/>
    <mergeCell ref="A172:G172"/>
    <mergeCell ref="A168:F168"/>
    <mergeCell ref="A169:G169"/>
    <mergeCell ref="A166:G166"/>
    <mergeCell ref="B134:C134"/>
    <mergeCell ref="D134:E134"/>
    <mergeCell ref="F134:G134"/>
    <mergeCell ref="B135:C135"/>
    <mergeCell ref="D135:E135"/>
    <mergeCell ref="F135:G135"/>
    <mergeCell ref="A161:G161"/>
    <mergeCell ref="A167:F167"/>
    <mergeCell ref="A145:G145"/>
    <mergeCell ref="A151:G151"/>
    <mergeCell ref="E155:G155"/>
    <mergeCell ref="E160:G160"/>
    <mergeCell ref="E157:G159"/>
    <mergeCell ref="E152:G154"/>
    <mergeCell ref="B153:C153"/>
    <mergeCell ref="B154:C154"/>
    <mergeCell ref="B155:C155"/>
    <mergeCell ref="B159:C159"/>
    <mergeCell ref="A156:G156"/>
    <mergeCell ref="A137:G137"/>
    <mergeCell ref="B191:E191"/>
    <mergeCell ref="B192:E192"/>
    <mergeCell ref="B185:E185"/>
    <mergeCell ref="B186:E186"/>
    <mergeCell ref="B187:E187"/>
    <mergeCell ref="B188:E188"/>
    <mergeCell ref="B189:E189"/>
    <mergeCell ref="B190:E190"/>
    <mergeCell ref="B183:E183"/>
    <mergeCell ref="B184:E184"/>
    <mergeCell ref="B178:E178"/>
    <mergeCell ref="B179:E179"/>
    <mergeCell ref="B180:E180"/>
    <mergeCell ref="B181:E181"/>
    <mergeCell ref="B182:E182"/>
    <mergeCell ref="A173:B173"/>
    <mergeCell ref="E173:F173"/>
    <mergeCell ref="A174:G174"/>
    <mergeCell ref="B175:E175"/>
    <mergeCell ref="B176:E176"/>
    <mergeCell ref="B177:E177"/>
    <mergeCell ref="B205:E205"/>
    <mergeCell ref="B206:E206"/>
    <mergeCell ref="B207:E207"/>
    <mergeCell ref="B208:E208"/>
    <mergeCell ref="B209:E209"/>
    <mergeCell ref="B210:E210"/>
    <mergeCell ref="B203:E203"/>
    <mergeCell ref="B204:E204"/>
    <mergeCell ref="B198:E198"/>
    <mergeCell ref="B199:E199"/>
    <mergeCell ref="B200:E200"/>
    <mergeCell ref="B201:E201"/>
    <mergeCell ref="B202:E202"/>
    <mergeCell ref="B193:E193"/>
    <mergeCell ref="B194:E194"/>
    <mergeCell ref="B195:E195"/>
    <mergeCell ref="B196:E196"/>
    <mergeCell ref="B197:E197"/>
    <mergeCell ref="B223:E223"/>
    <mergeCell ref="B224:E224"/>
    <mergeCell ref="B225:E225"/>
    <mergeCell ref="B226:E226"/>
    <mergeCell ref="B227:E227"/>
    <mergeCell ref="B217:E217"/>
    <mergeCell ref="B218:E218"/>
    <mergeCell ref="B219:E219"/>
    <mergeCell ref="B220:E220"/>
    <mergeCell ref="B221:E221"/>
    <mergeCell ref="B222:E222"/>
    <mergeCell ref="B211:E211"/>
    <mergeCell ref="B212:E212"/>
    <mergeCell ref="B213:E213"/>
    <mergeCell ref="B214:E214"/>
    <mergeCell ref="B215:E215"/>
    <mergeCell ref="B216:E216"/>
    <mergeCell ref="B238:E238"/>
    <mergeCell ref="B239:E239"/>
    <mergeCell ref="B240:E240"/>
    <mergeCell ref="B241:E241"/>
    <mergeCell ref="B242:E242"/>
    <mergeCell ref="B243:E243"/>
    <mergeCell ref="B233:E233"/>
    <mergeCell ref="A234:B234"/>
    <mergeCell ref="E234:F234"/>
    <mergeCell ref="A235:G235"/>
    <mergeCell ref="B236:E236"/>
    <mergeCell ref="B237:E237"/>
    <mergeCell ref="B228:E228"/>
    <mergeCell ref="B229:E229"/>
    <mergeCell ref="B230:E230"/>
    <mergeCell ref="B231:E231"/>
    <mergeCell ref="A232:F232"/>
    <mergeCell ref="B256:E256"/>
    <mergeCell ref="B257:E257"/>
    <mergeCell ref="B258:E258"/>
    <mergeCell ref="B259:E259"/>
    <mergeCell ref="B260:E260"/>
    <mergeCell ref="B261:E261"/>
    <mergeCell ref="B250:E250"/>
    <mergeCell ref="B251:E251"/>
    <mergeCell ref="B252:E252"/>
    <mergeCell ref="B253:E253"/>
    <mergeCell ref="B254:E254"/>
    <mergeCell ref="B255:E255"/>
    <mergeCell ref="B244:E244"/>
    <mergeCell ref="B245:E245"/>
    <mergeCell ref="B246:E246"/>
    <mergeCell ref="B247:E247"/>
    <mergeCell ref="B248:E248"/>
    <mergeCell ref="B249:E249"/>
    <mergeCell ref="B273:E273"/>
    <mergeCell ref="B274:E274"/>
    <mergeCell ref="B275:E275"/>
    <mergeCell ref="B268:E268"/>
    <mergeCell ref="B269:E269"/>
    <mergeCell ref="B270:E270"/>
    <mergeCell ref="B271:E271"/>
    <mergeCell ref="B272:E272"/>
    <mergeCell ref="B262:E262"/>
    <mergeCell ref="B263:E263"/>
    <mergeCell ref="B264:E264"/>
    <mergeCell ref="B265:E265"/>
    <mergeCell ref="B266:E266"/>
    <mergeCell ref="B267:E267"/>
    <mergeCell ref="B288:E288"/>
    <mergeCell ref="B289:E289"/>
    <mergeCell ref="B290:E290"/>
    <mergeCell ref="B291:E291"/>
    <mergeCell ref="B292:E292"/>
    <mergeCell ref="B293:E293"/>
    <mergeCell ref="B282:E282"/>
    <mergeCell ref="B283:E283"/>
    <mergeCell ref="B284:E284"/>
    <mergeCell ref="B285:E285"/>
    <mergeCell ref="B286:E286"/>
    <mergeCell ref="B287:E287"/>
    <mergeCell ref="B276:E276"/>
    <mergeCell ref="B277:E277"/>
    <mergeCell ref="A278:F278"/>
    <mergeCell ref="B279:E279"/>
    <mergeCell ref="E280:F280"/>
    <mergeCell ref="A281:G281"/>
    <mergeCell ref="B306:E306"/>
    <mergeCell ref="B307:E307"/>
    <mergeCell ref="B308:E308"/>
    <mergeCell ref="B309:E309"/>
    <mergeCell ref="B310:E310"/>
    <mergeCell ref="B311:E311"/>
    <mergeCell ref="B300:E300"/>
    <mergeCell ref="B301:E301"/>
    <mergeCell ref="B302:E302"/>
    <mergeCell ref="B303:E303"/>
    <mergeCell ref="B304:E304"/>
    <mergeCell ref="B305:E305"/>
    <mergeCell ref="B294:E294"/>
    <mergeCell ref="B295:E295"/>
    <mergeCell ref="B296:E296"/>
    <mergeCell ref="B297:E297"/>
    <mergeCell ref="B298:E298"/>
    <mergeCell ref="B299:E299"/>
    <mergeCell ref="B322:E322"/>
    <mergeCell ref="A323:F323"/>
    <mergeCell ref="B324:E324"/>
    <mergeCell ref="A325:B325"/>
    <mergeCell ref="E325:F325"/>
    <mergeCell ref="A326:G326"/>
    <mergeCell ref="B318:E318"/>
    <mergeCell ref="B319:E319"/>
    <mergeCell ref="B320:E320"/>
    <mergeCell ref="B321:E321"/>
    <mergeCell ref="B312:E312"/>
    <mergeCell ref="B313:E313"/>
    <mergeCell ref="B314:E314"/>
    <mergeCell ref="B315:E315"/>
    <mergeCell ref="B316:E316"/>
    <mergeCell ref="B317:E317"/>
    <mergeCell ref="B339:E339"/>
    <mergeCell ref="B340:E340"/>
    <mergeCell ref="B341:E341"/>
    <mergeCell ref="B342:E342"/>
    <mergeCell ref="B343:E343"/>
    <mergeCell ref="B344:E344"/>
    <mergeCell ref="B333:E333"/>
    <mergeCell ref="B334:E334"/>
    <mergeCell ref="B335:E335"/>
    <mergeCell ref="B336:E336"/>
    <mergeCell ref="B337:E337"/>
    <mergeCell ref="B338:E338"/>
    <mergeCell ref="B327:E327"/>
    <mergeCell ref="B328:E328"/>
    <mergeCell ref="B329:E329"/>
    <mergeCell ref="B330:E330"/>
    <mergeCell ref="B331:E331"/>
    <mergeCell ref="B332:E332"/>
    <mergeCell ref="B357:E357"/>
    <mergeCell ref="B358:E358"/>
    <mergeCell ref="B359:E359"/>
    <mergeCell ref="B360:E360"/>
    <mergeCell ref="B351:E351"/>
    <mergeCell ref="B352:E352"/>
    <mergeCell ref="B353:E353"/>
    <mergeCell ref="B354:E354"/>
    <mergeCell ref="B355:E355"/>
    <mergeCell ref="B356:E356"/>
    <mergeCell ref="B345:E345"/>
    <mergeCell ref="B346:E346"/>
    <mergeCell ref="B347:E347"/>
    <mergeCell ref="B348:E348"/>
    <mergeCell ref="B349:E349"/>
    <mergeCell ref="B350:E350"/>
    <mergeCell ref="B373:E373"/>
    <mergeCell ref="B374:E374"/>
    <mergeCell ref="B375:E375"/>
    <mergeCell ref="B376:E376"/>
    <mergeCell ref="B377:E377"/>
    <mergeCell ref="B378:E378"/>
    <mergeCell ref="B367:E367"/>
    <mergeCell ref="B368:E368"/>
    <mergeCell ref="B369:E369"/>
    <mergeCell ref="B370:E370"/>
    <mergeCell ref="B371:E371"/>
    <mergeCell ref="B372:E372"/>
    <mergeCell ref="B361:E361"/>
    <mergeCell ref="B362:E362"/>
    <mergeCell ref="A363:F363"/>
    <mergeCell ref="B364:E364"/>
    <mergeCell ref="E365:F365"/>
    <mergeCell ref="A366:G366"/>
    <mergeCell ref="B390:E390"/>
    <mergeCell ref="B391:E391"/>
    <mergeCell ref="B392:E392"/>
    <mergeCell ref="B393:E393"/>
    <mergeCell ref="B394:E394"/>
    <mergeCell ref="B395:E395"/>
    <mergeCell ref="A384:G384"/>
    <mergeCell ref="B385:E385"/>
    <mergeCell ref="B386:E386"/>
    <mergeCell ref="B387:E387"/>
    <mergeCell ref="B388:E388"/>
    <mergeCell ref="B389:E389"/>
    <mergeCell ref="B379:E379"/>
    <mergeCell ref="B380:E380"/>
    <mergeCell ref="A381:F381"/>
    <mergeCell ref="B382:E382"/>
    <mergeCell ref="A383:B383"/>
    <mergeCell ref="E383:F383"/>
    <mergeCell ref="A408:C408"/>
    <mergeCell ref="D408:G408"/>
    <mergeCell ref="A409:C409"/>
    <mergeCell ref="D409:G409"/>
    <mergeCell ref="A410:C410"/>
    <mergeCell ref="D410:G410"/>
    <mergeCell ref="B402:E402"/>
    <mergeCell ref="B403:E403"/>
    <mergeCell ref="B404:E404"/>
    <mergeCell ref="A405:E405"/>
    <mergeCell ref="A406:E406"/>
    <mergeCell ref="A407:E407"/>
    <mergeCell ref="B396:E396"/>
    <mergeCell ref="B397:E397"/>
    <mergeCell ref="B398:E398"/>
    <mergeCell ref="B399:E399"/>
    <mergeCell ref="B400:E400"/>
    <mergeCell ref="B401:E401"/>
    <mergeCell ref="B419:E419"/>
    <mergeCell ref="A420:F420"/>
    <mergeCell ref="B421:E421"/>
    <mergeCell ref="A422:B422"/>
    <mergeCell ref="E422:F422"/>
    <mergeCell ref="A423:G423"/>
    <mergeCell ref="B415:E415"/>
    <mergeCell ref="B416:E416"/>
    <mergeCell ref="B417:E417"/>
    <mergeCell ref="B418:E418"/>
    <mergeCell ref="A411:C411"/>
    <mergeCell ref="D411:G411"/>
    <mergeCell ref="A412:C412"/>
    <mergeCell ref="D412:G412"/>
    <mergeCell ref="B413:E413"/>
    <mergeCell ref="B414:E414"/>
    <mergeCell ref="B436:E436"/>
    <mergeCell ref="B437:E437"/>
    <mergeCell ref="B438:E438"/>
    <mergeCell ref="B439:E439"/>
    <mergeCell ref="B440:E440"/>
    <mergeCell ref="B441:E441"/>
    <mergeCell ref="B430:E430"/>
    <mergeCell ref="B431:E431"/>
    <mergeCell ref="B432:E432"/>
    <mergeCell ref="B433:E433"/>
    <mergeCell ref="B434:E434"/>
    <mergeCell ref="B435:E435"/>
    <mergeCell ref="B424:E424"/>
    <mergeCell ref="B425:E425"/>
    <mergeCell ref="B426:E426"/>
    <mergeCell ref="B427:E427"/>
    <mergeCell ref="B428:E428"/>
    <mergeCell ref="B429:E429"/>
    <mergeCell ref="B454:E454"/>
    <mergeCell ref="B455:E455"/>
    <mergeCell ref="B456:E456"/>
    <mergeCell ref="B457:E457"/>
    <mergeCell ref="B458:E458"/>
    <mergeCell ref="B448:E448"/>
    <mergeCell ref="B449:E449"/>
    <mergeCell ref="B450:E450"/>
    <mergeCell ref="B451:E451"/>
    <mergeCell ref="B452:E452"/>
    <mergeCell ref="B453:E453"/>
    <mergeCell ref="B442:E442"/>
    <mergeCell ref="B443:E443"/>
    <mergeCell ref="B444:E444"/>
    <mergeCell ref="B445:E445"/>
    <mergeCell ref="B446:E446"/>
    <mergeCell ref="B447:E447"/>
    <mergeCell ref="B467:E467"/>
    <mergeCell ref="F467:G467"/>
    <mergeCell ref="B468:E468"/>
    <mergeCell ref="B469:E469"/>
    <mergeCell ref="B470:E470"/>
    <mergeCell ref="B471:E471"/>
    <mergeCell ref="B464:E464"/>
    <mergeCell ref="F464:G464"/>
    <mergeCell ref="B465:E465"/>
    <mergeCell ref="F465:G465"/>
    <mergeCell ref="B466:E466"/>
    <mergeCell ref="F466:G466"/>
    <mergeCell ref="B459:E459"/>
    <mergeCell ref="B460:E460"/>
    <mergeCell ref="B461:E461"/>
    <mergeCell ref="B462:E462"/>
    <mergeCell ref="B463:E463"/>
    <mergeCell ref="F463:G463"/>
    <mergeCell ref="B483:E483"/>
    <mergeCell ref="B484:E484"/>
    <mergeCell ref="B485:E485"/>
    <mergeCell ref="B486:E486"/>
    <mergeCell ref="B487:E487"/>
    <mergeCell ref="B488:E488"/>
    <mergeCell ref="B477:E477"/>
    <mergeCell ref="B478:E478"/>
    <mergeCell ref="B479:E479"/>
    <mergeCell ref="B480:E480"/>
    <mergeCell ref="B481:E481"/>
    <mergeCell ref="B482:E482"/>
    <mergeCell ref="B472:E472"/>
    <mergeCell ref="A473:F473"/>
    <mergeCell ref="B474:E474"/>
    <mergeCell ref="A475:B475"/>
    <mergeCell ref="E475:F475"/>
    <mergeCell ref="A476:G476"/>
    <mergeCell ref="B501:E501"/>
    <mergeCell ref="A502:F502"/>
    <mergeCell ref="B503:E503"/>
    <mergeCell ref="B504:E504"/>
    <mergeCell ref="B505:E505"/>
    <mergeCell ref="A506:F506"/>
    <mergeCell ref="B495:E495"/>
    <mergeCell ref="B496:E496"/>
    <mergeCell ref="B497:E497"/>
    <mergeCell ref="B498:E498"/>
    <mergeCell ref="B499:E499"/>
    <mergeCell ref="B500:E500"/>
    <mergeCell ref="B489:E489"/>
    <mergeCell ref="B490:E490"/>
    <mergeCell ref="B491:E491"/>
    <mergeCell ref="B492:E492"/>
    <mergeCell ref="B493:E493"/>
    <mergeCell ref="B494:E494"/>
    <mergeCell ref="B519:E519"/>
    <mergeCell ref="B520:E520"/>
    <mergeCell ref="B521:E521"/>
    <mergeCell ref="B522:E522"/>
    <mergeCell ref="B523:E523"/>
    <mergeCell ref="B524:F524"/>
    <mergeCell ref="B513:E513"/>
    <mergeCell ref="B514:E514"/>
    <mergeCell ref="B515:E515"/>
    <mergeCell ref="B516:E516"/>
    <mergeCell ref="B517:E517"/>
    <mergeCell ref="B518:E518"/>
    <mergeCell ref="B507:E507"/>
    <mergeCell ref="E508:F508"/>
    <mergeCell ref="A509:G509"/>
    <mergeCell ref="B510:E510"/>
    <mergeCell ref="B511:E511"/>
    <mergeCell ref="B512:E512"/>
    <mergeCell ref="B536:E536"/>
    <mergeCell ref="B537:E537"/>
    <mergeCell ref="B538:E538"/>
    <mergeCell ref="B539:E539"/>
    <mergeCell ref="B540:E540"/>
    <mergeCell ref="B541:E541"/>
    <mergeCell ref="A531:B531"/>
    <mergeCell ref="E531:F531"/>
    <mergeCell ref="A532:G532"/>
    <mergeCell ref="B533:E533"/>
    <mergeCell ref="B534:E534"/>
    <mergeCell ref="B535:E535"/>
    <mergeCell ref="B525:F525"/>
    <mergeCell ref="B526:E526"/>
    <mergeCell ref="B527:E527"/>
    <mergeCell ref="B528:E528"/>
    <mergeCell ref="A529:F529"/>
    <mergeCell ref="B530:E530"/>
    <mergeCell ref="A558:F558"/>
    <mergeCell ref="B559:E559"/>
    <mergeCell ref="B548:E548"/>
    <mergeCell ref="B549:F549"/>
    <mergeCell ref="B550:F550"/>
    <mergeCell ref="B551:F551"/>
    <mergeCell ref="B552:F552"/>
    <mergeCell ref="B553:E553"/>
    <mergeCell ref="B542:E542"/>
    <mergeCell ref="B543:E543"/>
    <mergeCell ref="B544:E544"/>
    <mergeCell ref="B545:E545"/>
    <mergeCell ref="B546:E546"/>
    <mergeCell ref="B547:E547"/>
    <mergeCell ref="A554:F554"/>
    <mergeCell ref="A555:F555"/>
    <mergeCell ref="A556:F556"/>
    <mergeCell ref="A557:F557"/>
    <mergeCell ref="B571:E571"/>
    <mergeCell ref="B572:E572"/>
    <mergeCell ref="B573:E573"/>
    <mergeCell ref="B574:E574"/>
    <mergeCell ref="B575:E575"/>
    <mergeCell ref="B576:E576"/>
    <mergeCell ref="B565:E565"/>
    <mergeCell ref="B566:E566"/>
    <mergeCell ref="B567:E567"/>
    <mergeCell ref="B568:E568"/>
    <mergeCell ref="B569:E569"/>
    <mergeCell ref="B570:E570"/>
    <mergeCell ref="A560:B560"/>
    <mergeCell ref="E560:F560"/>
    <mergeCell ref="A561:G561"/>
    <mergeCell ref="B562:E562"/>
    <mergeCell ref="B563:E563"/>
    <mergeCell ref="B564:E564"/>
    <mergeCell ref="B592:E592"/>
    <mergeCell ref="B593:E593"/>
    <mergeCell ref="B594:E594"/>
    <mergeCell ref="B595:E595"/>
    <mergeCell ref="B596:E596"/>
    <mergeCell ref="B597:E597"/>
    <mergeCell ref="A587:F587"/>
    <mergeCell ref="B588:E588"/>
    <mergeCell ref="A589:B589"/>
    <mergeCell ref="E589:F589"/>
    <mergeCell ref="A590:G590"/>
    <mergeCell ref="B591:E591"/>
    <mergeCell ref="B577:E577"/>
    <mergeCell ref="B578:E578"/>
    <mergeCell ref="B579:E579"/>
    <mergeCell ref="B581:E581"/>
    <mergeCell ref="B582:E582"/>
    <mergeCell ref="B585:E585"/>
    <mergeCell ref="A586:F586"/>
    <mergeCell ref="B584:E584"/>
    <mergeCell ref="B583:E583"/>
    <mergeCell ref="B580:E580"/>
    <mergeCell ref="B610:E610"/>
    <mergeCell ref="B611:E611"/>
    <mergeCell ref="B612:E612"/>
    <mergeCell ref="B613:E613"/>
    <mergeCell ref="B614:E614"/>
    <mergeCell ref="B615:E615"/>
    <mergeCell ref="A622:G622"/>
    <mergeCell ref="B604:E604"/>
    <mergeCell ref="B605:E605"/>
    <mergeCell ref="B606:E606"/>
    <mergeCell ref="B607:E607"/>
    <mergeCell ref="B608:E608"/>
    <mergeCell ref="B609:E609"/>
    <mergeCell ref="B598:E598"/>
    <mergeCell ref="B599:E599"/>
    <mergeCell ref="B600:E600"/>
    <mergeCell ref="B601:E601"/>
    <mergeCell ref="B602:E602"/>
    <mergeCell ref="B603:E603"/>
    <mergeCell ref="B616:E616"/>
    <mergeCell ref="B617:E617"/>
    <mergeCell ref="B618:E618"/>
    <mergeCell ref="A619:F619"/>
    <mergeCell ref="B620:E620"/>
    <mergeCell ref="A621:B621"/>
    <mergeCell ref="E621:F621"/>
    <mergeCell ref="B623:E623"/>
    <mergeCell ref="B638:E638"/>
    <mergeCell ref="B637:E637"/>
    <mergeCell ref="B636:E636"/>
    <mergeCell ref="B634:E634"/>
    <mergeCell ref="B633:E633"/>
    <mergeCell ref="B632:E632"/>
    <mergeCell ref="B631:E631"/>
    <mergeCell ref="B630:E630"/>
    <mergeCell ref="B629:E629"/>
    <mergeCell ref="B628:E628"/>
    <mergeCell ref="B627:E627"/>
    <mergeCell ref="B669:E669"/>
    <mergeCell ref="B670:E670"/>
    <mergeCell ref="B671:E671"/>
    <mergeCell ref="B672:E672"/>
    <mergeCell ref="B673:E673"/>
    <mergeCell ref="B663:E663"/>
    <mergeCell ref="B664:E664"/>
    <mergeCell ref="B665:E665"/>
    <mergeCell ref="B666:E666"/>
    <mergeCell ref="B667:E667"/>
    <mergeCell ref="B668:E668"/>
    <mergeCell ref="B657:E657"/>
    <mergeCell ref="B658:E658"/>
    <mergeCell ref="B659:E659"/>
    <mergeCell ref="B660:E660"/>
    <mergeCell ref="B661:E661"/>
    <mergeCell ref="B662:E662"/>
    <mergeCell ref="B640:E640"/>
    <mergeCell ref="B639:E639"/>
    <mergeCell ref="A647:B647"/>
    <mergeCell ref="B708:E708"/>
    <mergeCell ref="B709:E709"/>
    <mergeCell ref="B710:E710"/>
    <mergeCell ref="B702:E702"/>
    <mergeCell ref="F702:G702"/>
    <mergeCell ref="B703:E703"/>
    <mergeCell ref="F703:G703"/>
    <mergeCell ref="B704:E704"/>
    <mergeCell ref="F704:G704"/>
    <mergeCell ref="B727:E727"/>
    <mergeCell ref="F727:G727"/>
    <mergeCell ref="B728:E728"/>
    <mergeCell ref="F728:G728"/>
    <mergeCell ref="B729:E729"/>
    <mergeCell ref="B730:E730"/>
    <mergeCell ref="B722:E722"/>
    <mergeCell ref="B723:E723"/>
    <mergeCell ref="B724:E724"/>
    <mergeCell ref="B725:E725"/>
    <mergeCell ref="B726:E726"/>
    <mergeCell ref="F726:G726"/>
    <mergeCell ref="A717:B717"/>
    <mergeCell ref="E717:F717"/>
    <mergeCell ref="A718:G718"/>
    <mergeCell ref="B719:E719"/>
    <mergeCell ref="B720:E720"/>
    <mergeCell ref="B721:E721"/>
    <mergeCell ref="B716:E716"/>
    <mergeCell ref="B705:E705"/>
    <mergeCell ref="B713:E713"/>
    <mergeCell ref="D743:E743"/>
    <mergeCell ref="D744:E744"/>
    <mergeCell ref="D745:E745"/>
    <mergeCell ref="D746:E746"/>
    <mergeCell ref="D747:E747"/>
    <mergeCell ref="D748:E748"/>
    <mergeCell ref="B737:E737"/>
    <mergeCell ref="B738:E738"/>
    <mergeCell ref="E739:F739"/>
    <mergeCell ref="A740:G740"/>
    <mergeCell ref="D741:E741"/>
    <mergeCell ref="D742:E742"/>
    <mergeCell ref="B731:E731"/>
    <mergeCell ref="B732:E732"/>
    <mergeCell ref="B733:E733"/>
    <mergeCell ref="B734:E734"/>
    <mergeCell ref="B735:E735"/>
    <mergeCell ref="B736:E736"/>
    <mergeCell ref="D761:E761"/>
    <mergeCell ref="D762:E762"/>
    <mergeCell ref="D763:E763"/>
    <mergeCell ref="D765:E765"/>
    <mergeCell ref="D766:E766"/>
    <mergeCell ref="D767:E767"/>
    <mergeCell ref="D755:E755"/>
    <mergeCell ref="D756:E756"/>
    <mergeCell ref="D757:E757"/>
    <mergeCell ref="D758:E758"/>
    <mergeCell ref="D759:E759"/>
    <mergeCell ref="D760:E760"/>
    <mergeCell ref="D749:E749"/>
    <mergeCell ref="D750:E750"/>
    <mergeCell ref="D751:E751"/>
    <mergeCell ref="D752:E752"/>
    <mergeCell ref="D753:E753"/>
    <mergeCell ref="D754:E754"/>
    <mergeCell ref="D780:E780"/>
    <mergeCell ref="D781:E781"/>
    <mergeCell ref="D782:E782"/>
    <mergeCell ref="D783:E783"/>
    <mergeCell ref="D784:E784"/>
    <mergeCell ref="D785:E785"/>
    <mergeCell ref="D774:E774"/>
    <mergeCell ref="D775:E775"/>
    <mergeCell ref="D776:E776"/>
    <mergeCell ref="D777:E777"/>
    <mergeCell ref="D778:E778"/>
    <mergeCell ref="D779:E779"/>
    <mergeCell ref="D768:E768"/>
    <mergeCell ref="D769:E769"/>
    <mergeCell ref="D770:E770"/>
    <mergeCell ref="D771:E771"/>
    <mergeCell ref="D772:E772"/>
    <mergeCell ref="D773:E773"/>
    <mergeCell ref="D798:E798"/>
    <mergeCell ref="D799:E799"/>
    <mergeCell ref="D800:E800"/>
    <mergeCell ref="D801:E801"/>
    <mergeCell ref="D802:E802"/>
    <mergeCell ref="D803:E803"/>
    <mergeCell ref="D792:E792"/>
    <mergeCell ref="D793:E793"/>
    <mergeCell ref="D794:E794"/>
    <mergeCell ref="D795:E795"/>
    <mergeCell ref="D796:E796"/>
    <mergeCell ref="D797:E797"/>
    <mergeCell ref="A786:F786"/>
    <mergeCell ref="B787:E787"/>
    <mergeCell ref="E788:F788"/>
    <mergeCell ref="A789:G789"/>
    <mergeCell ref="D790:E790"/>
    <mergeCell ref="D791:E791"/>
    <mergeCell ref="B815:E815"/>
    <mergeCell ref="B816:E816"/>
    <mergeCell ref="B817:E817"/>
    <mergeCell ref="B818:E818"/>
    <mergeCell ref="B819:E819"/>
    <mergeCell ref="B820:E820"/>
    <mergeCell ref="B809:E809"/>
    <mergeCell ref="B810:E810"/>
    <mergeCell ref="B811:E811"/>
    <mergeCell ref="B812:E812"/>
    <mergeCell ref="B813:E813"/>
    <mergeCell ref="B814:E814"/>
    <mergeCell ref="D804:E804"/>
    <mergeCell ref="B805:E805"/>
    <mergeCell ref="A806:B806"/>
    <mergeCell ref="E806:F806"/>
    <mergeCell ref="A807:G807"/>
    <mergeCell ref="B808:E808"/>
    <mergeCell ref="B831:E831"/>
    <mergeCell ref="B832:E832"/>
    <mergeCell ref="B833:E833"/>
    <mergeCell ref="B834:E834"/>
    <mergeCell ref="B835:E835"/>
    <mergeCell ref="B836:E836"/>
    <mergeCell ref="A826:B826"/>
    <mergeCell ref="E826:F826"/>
    <mergeCell ref="A827:G827"/>
    <mergeCell ref="B828:E828"/>
    <mergeCell ref="B829:E829"/>
    <mergeCell ref="B830:E830"/>
    <mergeCell ref="B821:E821"/>
    <mergeCell ref="A822:F822"/>
    <mergeCell ref="B823:E823"/>
    <mergeCell ref="B825:E825"/>
    <mergeCell ref="B849:E849"/>
    <mergeCell ref="B850:E850"/>
    <mergeCell ref="B851:E851"/>
    <mergeCell ref="B852:E852"/>
    <mergeCell ref="B853:E853"/>
    <mergeCell ref="B854:E854"/>
    <mergeCell ref="A858:G858"/>
    <mergeCell ref="B843:E843"/>
    <mergeCell ref="B844:E844"/>
    <mergeCell ref="B845:E845"/>
    <mergeCell ref="B846:E846"/>
    <mergeCell ref="B847:E847"/>
    <mergeCell ref="B848:E848"/>
    <mergeCell ref="B837:E837"/>
    <mergeCell ref="B838:E838"/>
    <mergeCell ref="B839:E839"/>
    <mergeCell ref="B840:E840"/>
    <mergeCell ref="B841:E841"/>
    <mergeCell ref="B842:E842"/>
    <mergeCell ref="B867:E867"/>
    <mergeCell ref="B868:E868"/>
    <mergeCell ref="B869:E869"/>
    <mergeCell ref="B870:E870"/>
    <mergeCell ref="B871:E871"/>
    <mergeCell ref="B872:E872"/>
    <mergeCell ref="B861:E861"/>
    <mergeCell ref="B862:E862"/>
    <mergeCell ref="B863:E863"/>
    <mergeCell ref="B864:E864"/>
    <mergeCell ref="B865:E865"/>
    <mergeCell ref="B866:E866"/>
    <mergeCell ref="A855:F855"/>
    <mergeCell ref="B856:E856"/>
    <mergeCell ref="A857:B857"/>
    <mergeCell ref="E857:F857"/>
    <mergeCell ref="B859:E859"/>
    <mergeCell ref="B860:E860"/>
    <mergeCell ref="B885:E885"/>
    <mergeCell ref="B886:E886"/>
    <mergeCell ref="B887:E887"/>
    <mergeCell ref="B888:E888"/>
    <mergeCell ref="B889:E889"/>
    <mergeCell ref="B890:E890"/>
    <mergeCell ref="B879:E879"/>
    <mergeCell ref="B880:E880"/>
    <mergeCell ref="B881:E881"/>
    <mergeCell ref="B882:E882"/>
    <mergeCell ref="B883:E883"/>
    <mergeCell ref="B884:E884"/>
    <mergeCell ref="B873:E873"/>
    <mergeCell ref="B874:E874"/>
    <mergeCell ref="B875:E875"/>
    <mergeCell ref="B876:E876"/>
    <mergeCell ref="B877:E877"/>
    <mergeCell ref="B878:E878"/>
    <mergeCell ref="B902:E902"/>
    <mergeCell ref="B903:E903"/>
    <mergeCell ref="B904:E904"/>
    <mergeCell ref="B905:E905"/>
    <mergeCell ref="B906:E906"/>
    <mergeCell ref="B907:E907"/>
    <mergeCell ref="B896:E896"/>
    <mergeCell ref="B897:E897"/>
    <mergeCell ref="B898:E898"/>
    <mergeCell ref="B899:E899"/>
    <mergeCell ref="B900:E900"/>
    <mergeCell ref="B901:E901"/>
    <mergeCell ref="B891:E891"/>
    <mergeCell ref="A892:F892"/>
    <mergeCell ref="B893:E893"/>
    <mergeCell ref="A894:B894"/>
    <mergeCell ref="E894:F894"/>
    <mergeCell ref="A895:G895"/>
    <mergeCell ref="B919:E919"/>
    <mergeCell ref="B920:E920"/>
    <mergeCell ref="B921:E921"/>
    <mergeCell ref="B922:E922"/>
    <mergeCell ref="B923:E923"/>
    <mergeCell ref="B924:E924"/>
    <mergeCell ref="A914:F914"/>
    <mergeCell ref="B915:E915"/>
    <mergeCell ref="A916:B916"/>
    <mergeCell ref="E916:F916"/>
    <mergeCell ref="A917:G917"/>
    <mergeCell ref="B918:E918"/>
    <mergeCell ref="B908:E908"/>
    <mergeCell ref="B909:E909"/>
    <mergeCell ref="B910:E910"/>
    <mergeCell ref="B911:E911"/>
    <mergeCell ref="B912:E912"/>
    <mergeCell ref="B913:E913"/>
    <mergeCell ref="B934:E934"/>
    <mergeCell ref="A935:B935"/>
    <mergeCell ref="E935:F935"/>
    <mergeCell ref="A936:G936"/>
    <mergeCell ref="B937:E937"/>
    <mergeCell ref="B938:E938"/>
    <mergeCell ref="B929:E929"/>
    <mergeCell ref="B930:E930"/>
    <mergeCell ref="B931:E931"/>
    <mergeCell ref="B932:E932"/>
    <mergeCell ref="A933:F933"/>
    <mergeCell ref="B925:E925"/>
    <mergeCell ref="B926:E926"/>
    <mergeCell ref="B927:E927"/>
    <mergeCell ref="B928:E928"/>
    <mergeCell ref="B951:E951"/>
    <mergeCell ref="B952:E952"/>
    <mergeCell ref="B957:E957"/>
    <mergeCell ref="A958:F958"/>
    <mergeCell ref="B959:E959"/>
    <mergeCell ref="E960:F960"/>
    <mergeCell ref="A961:G961"/>
    <mergeCell ref="B962:E962"/>
    <mergeCell ref="B953:E953"/>
    <mergeCell ref="B954:E954"/>
    <mergeCell ref="B955:E955"/>
    <mergeCell ref="B956:E956"/>
    <mergeCell ref="B945:E945"/>
    <mergeCell ref="B946:E946"/>
    <mergeCell ref="B947:E947"/>
    <mergeCell ref="B948:E948"/>
    <mergeCell ref="B949:E949"/>
    <mergeCell ref="B950:E950"/>
    <mergeCell ref="B939:E939"/>
    <mergeCell ref="B940:E940"/>
    <mergeCell ref="B941:E941"/>
    <mergeCell ref="B942:E942"/>
    <mergeCell ref="B943:E943"/>
    <mergeCell ref="B944:E944"/>
    <mergeCell ref="B975:E975"/>
    <mergeCell ref="B976:E976"/>
    <mergeCell ref="B977:E977"/>
    <mergeCell ref="B978:E978"/>
    <mergeCell ref="B979:E979"/>
    <mergeCell ref="B980:E980"/>
    <mergeCell ref="B970:E970"/>
    <mergeCell ref="B971:E971"/>
    <mergeCell ref="B972:E972"/>
    <mergeCell ref="B973:E973"/>
    <mergeCell ref="B974:E974"/>
    <mergeCell ref="B963:E963"/>
    <mergeCell ref="B964:E964"/>
    <mergeCell ref="B965:E965"/>
    <mergeCell ref="B966:E966"/>
    <mergeCell ref="B967:E967"/>
    <mergeCell ref="B968:E968"/>
    <mergeCell ref="B969:E969"/>
    <mergeCell ref="B992:E992"/>
    <mergeCell ref="B993:E993"/>
    <mergeCell ref="B994:E994"/>
    <mergeCell ref="B995:E995"/>
    <mergeCell ref="B996:E996"/>
    <mergeCell ref="B997:E997"/>
    <mergeCell ref="B986:E986"/>
    <mergeCell ref="B987:E987"/>
    <mergeCell ref="B988:E988"/>
    <mergeCell ref="B989:E989"/>
    <mergeCell ref="B990:E990"/>
    <mergeCell ref="B991:E991"/>
    <mergeCell ref="B981:E981"/>
    <mergeCell ref="A982:F982"/>
    <mergeCell ref="B983:E983"/>
    <mergeCell ref="A984:B984"/>
    <mergeCell ref="E984:F984"/>
    <mergeCell ref="A985:G985"/>
    <mergeCell ref="E1022:F1022"/>
    <mergeCell ref="A1023:G1023"/>
    <mergeCell ref="B1038:E1038"/>
    <mergeCell ref="B1024:E1024"/>
    <mergeCell ref="B1025:E1025"/>
    <mergeCell ref="B1026:E1026"/>
    <mergeCell ref="B1004:E1004"/>
    <mergeCell ref="B1005:E1005"/>
    <mergeCell ref="B1006:E1006"/>
    <mergeCell ref="B1007:E1007"/>
    <mergeCell ref="B1008:E1008"/>
    <mergeCell ref="B1009:E1009"/>
    <mergeCell ref="B998:E998"/>
    <mergeCell ref="B999:E999"/>
    <mergeCell ref="B1000:E1000"/>
    <mergeCell ref="B1001:E1001"/>
    <mergeCell ref="B1002:E1002"/>
    <mergeCell ref="B1003:E1003"/>
    <mergeCell ref="E1055:F1055"/>
    <mergeCell ref="B1049:E1049"/>
    <mergeCell ref="B1050:E1050"/>
    <mergeCell ref="B1062:E1062"/>
    <mergeCell ref="A1056:G1056"/>
    <mergeCell ref="A1045:G1045"/>
    <mergeCell ref="B1046:E1046"/>
    <mergeCell ref="B1047:E1047"/>
    <mergeCell ref="B1048:E1048"/>
    <mergeCell ref="B1016:E1016"/>
    <mergeCell ref="B1017:E1017"/>
    <mergeCell ref="B1018:E1018"/>
    <mergeCell ref="B1019:E1019"/>
    <mergeCell ref="A1020:F1020"/>
    <mergeCell ref="B1010:E1010"/>
    <mergeCell ref="B1011:E1011"/>
    <mergeCell ref="B1012:E1012"/>
    <mergeCell ref="B1013:E1013"/>
    <mergeCell ref="B1014:E1014"/>
    <mergeCell ref="B1015:E1015"/>
    <mergeCell ref="B1033:E1033"/>
    <mergeCell ref="B1034:E1034"/>
    <mergeCell ref="B1035:E1035"/>
    <mergeCell ref="B1036:E1036"/>
    <mergeCell ref="B1037:E1037"/>
    <mergeCell ref="B1027:E1027"/>
    <mergeCell ref="B1028:E1028"/>
    <mergeCell ref="B1029:E1029"/>
    <mergeCell ref="B1030:E1030"/>
    <mergeCell ref="B1031:E1031"/>
    <mergeCell ref="B1032:E1032"/>
    <mergeCell ref="B1021:E1021"/>
    <mergeCell ref="B1039:E1039"/>
    <mergeCell ref="B1041:E1041"/>
    <mergeCell ref="A1042:F1042"/>
    <mergeCell ref="B1043:E1043"/>
    <mergeCell ref="A1044:B1044"/>
    <mergeCell ref="E1044:F1044"/>
    <mergeCell ref="B1067:E1067"/>
    <mergeCell ref="B1068:E1068"/>
    <mergeCell ref="B1057:E1057"/>
    <mergeCell ref="B1058:E1058"/>
    <mergeCell ref="B1059:E1059"/>
    <mergeCell ref="B1060:E1060"/>
    <mergeCell ref="B1061:E1061"/>
    <mergeCell ref="B1079:E1079"/>
    <mergeCell ref="B1080:E1080"/>
    <mergeCell ref="D1090:E1090"/>
    <mergeCell ref="B1104:E1104"/>
    <mergeCell ref="B1078:E1078"/>
    <mergeCell ref="B1069:E1069"/>
    <mergeCell ref="B1070:E1070"/>
    <mergeCell ref="B1071:E1071"/>
    <mergeCell ref="B1072:F1072"/>
    <mergeCell ref="B1073:F1073"/>
    <mergeCell ref="B1074:F1074"/>
    <mergeCell ref="B1063:E1063"/>
    <mergeCell ref="B1064:E1064"/>
    <mergeCell ref="B1065:E1065"/>
    <mergeCell ref="B1066:E1066"/>
    <mergeCell ref="B1051:E1051"/>
    <mergeCell ref="B1052:E1052"/>
    <mergeCell ref="A1053:F1053"/>
    <mergeCell ref="B1054:E1054"/>
    <mergeCell ref="B1105:E1105"/>
    <mergeCell ref="B1106:E1106"/>
    <mergeCell ref="B1107:E1107"/>
    <mergeCell ref="B1108:E1108"/>
    <mergeCell ref="B1081:E1081"/>
    <mergeCell ref="B1082:E1082"/>
    <mergeCell ref="B1083:E1083"/>
    <mergeCell ref="B1084:E1084"/>
    <mergeCell ref="B1085:E1085"/>
    <mergeCell ref="A1086:F1086"/>
    <mergeCell ref="B1075:F1075"/>
    <mergeCell ref="B1076:F1076"/>
    <mergeCell ref="B1077:F1077"/>
    <mergeCell ref="B1109:E1109"/>
    <mergeCell ref="B1099:E1099"/>
    <mergeCell ref="B1100:E1100"/>
    <mergeCell ref="B1101:E1101"/>
    <mergeCell ref="B1102:E1102"/>
    <mergeCell ref="B1103:E1103"/>
    <mergeCell ref="D1092:E1092"/>
    <mergeCell ref="D1093:E1093"/>
    <mergeCell ref="D1094:E1094"/>
    <mergeCell ref="D1095:E1095"/>
    <mergeCell ref="D1096:E1096"/>
    <mergeCell ref="D1097:E1097"/>
    <mergeCell ref="D1098:E1098"/>
    <mergeCell ref="D1091:E1091"/>
    <mergeCell ref="B1087:E1087"/>
    <mergeCell ref="A1088:B1088"/>
    <mergeCell ref="E1088:F1088"/>
    <mergeCell ref="A1089:G1089"/>
    <mergeCell ref="B1125:E1125"/>
    <mergeCell ref="B1126:E1126"/>
    <mergeCell ref="B1127:E1127"/>
    <mergeCell ref="B1117:E1117"/>
    <mergeCell ref="A1121:F1121"/>
    <mergeCell ref="B1122:E1122"/>
    <mergeCell ref="A1123:B1123"/>
    <mergeCell ref="E1123:F1123"/>
    <mergeCell ref="A1124:G1124"/>
    <mergeCell ref="B1110:E1110"/>
    <mergeCell ref="B1111:E1111"/>
    <mergeCell ref="B1113:E1113"/>
    <mergeCell ref="B1114:E1114"/>
    <mergeCell ref="B1115:E1115"/>
    <mergeCell ref="B1116:E1116"/>
    <mergeCell ref="B1118:E1118"/>
    <mergeCell ref="B1119:E1119"/>
    <mergeCell ref="B1120:E1120"/>
    <mergeCell ref="B1112:E1112"/>
    <mergeCell ref="B1143:E1143"/>
    <mergeCell ref="B1144:E1144"/>
    <mergeCell ref="B1145:E1145"/>
    <mergeCell ref="B1146:E1146"/>
    <mergeCell ref="B1135:E1135"/>
    <mergeCell ref="B1136:E1136"/>
    <mergeCell ref="B1137:E1137"/>
    <mergeCell ref="B1138:E1138"/>
    <mergeCell ref="B1139:E1139"/>
    <mergeCell ref="B1140:E1140"/>
    <mergeCell ref="A1128:F1128"/>
    <mergeCell ref="B1129:E1129"/>
    <mergeCell ref="A1131:G1131"/>
    <mergeCell ref="B1132:E1132"/>
    <mergeCell ref="B1133:E1133"/>
    <mergeCell ref="B1134:E1134"/>
    <mergeCell ref="B1147:E1147"/>
    <mergeCell ref="B1141:E1141"/>
    <mergeCell ref="B1182:E1182"/>
    <mergeCell ref="B1181:E1181"/>
    <mergeCell ref="B1180:E1180"/>
    <mergeCell ref="B1179:E1179"/>
    <mergeCell ref="B1178:E1178"/>
    <mergeCell ref="B1177:E1177"/>
    <mergeCell ref="B1176:E1176"/>
    <mergeCell ref="B1175:E1175"/>
    <mergeCell ref="B1174:E1174"/>
    <mergeCell ref="B1173:E1173"/>
    <mergeCell ref="B1172:E1172"/>
    <mergeCell ref="B1159:E1159"/>
    <mergeCell ref="B1158:E1158"/>
    <mergeCell ref="B1157:E1157"/>
    <mergeCell ref="B1156:E1156"/>
    <mergeCell ref="B1155:E1155"/>
    <mergeCell ref="B1170:E1170"/>
    <mergeCell ref="B1169:E1169"/>
    <mergeCell ref="B1168:E1168"/>
    <mergeCell ref="B1167:E1167"/>
    <mergeCell ref="B1166:E1166"/>
    <mergeCell ref="B1165:E1165"/>
    <mergeCell ref="B1164:E1164"/>
    <mergeCell ref="B1163:E1163"/>
    <mergeCell ref="B1162:E1162"/>
    <mergeCell ref="B1161:E1161"/>
    <mergeCell ref="B1160:E1160"/>
    <mergeCell ref="B1152:E1152"/>
    <mergeCell ref="B1153:E1153"/>
    <mergeCell ref="B1154:E1154"/>
    <mergeCell ref="B1142:E1142"/>
    <mergeCell ref="A1259:C1259"/>
    <mergeCell ref="D1259:E1259"/>
    <mergeCell ref="F1259:G1259"/>
    <mergeCell ref="A1235:G1235"/>
    <mergeCell ref="A1249:E1249"/>
    <mergeCell ref="A1250:G1250"/>
    <mergeCell ref="A1251:G1251"/>
    <mergeCell ref="A1252:G1252"/>
    <mergeCell ref="A1253:G1253"/>
    <mergeCell ref="A1254:G1254"/>
    <mergeCell ref="B1222:D1222"/>
    <mergeCell ref="B1223:D1223"/>
    <mergeCell ref="A1247:E1247"/>
    <mergeCell ref="F1247:G1247"/>
    <mergeCell ref="A1248:E1248"/>
    <mergeCell ref="B1213:D1213"/>
    <mergeCell ref="B1214:D1214"/>
    <mergeCell ref="B1215:D1215"/>
    <mergeCell ref="B1216:D1216"/>
    <mergeCell ref="B1217:D1217"/>
    <mergeCell ref="B1219:D1219"/>
    <mergeCell ref="B1220:D1220"/>
    <mergeCell ref="B1221:D1221"/>
    <mergeCell ref="B1148:E1148"/>
    <mergeCell ref="A1149:F1149"/>
    <mergeCell ref="B1150:E1150"/>
    <mergeCell ref="B1184:E1184"/>
    <mergeCell ref="B1183:E1183"/>
    <mergeCell ref="B1196:E1196"/>
    <mergeCell ref="B1195:E1195"/>
    <mergeCell ref="B1194:E1194"/>
    <mergeCell ref="B1193:E1193"/>
    <mergeCell ref="B1192:E1192"/>
    <mergeCell ref="B1190:E1190"/>
    <mergeCell ref="B1189:E1189"/>
    <mergeCell ref="B1209:D1209"/>
    <mergeCell ref="B1210:D1210"/>
    <mergeCell ref="B1211:D1211"/>
    <mergeCell ref="B1212:D1212"/>
    <mergeCell ref="A1224:G1224"/>
    <mergeCell ref="A1255:G1255"/>
    <mergeCell ref="A1257:C1258"/>
    <mergeCell ref="D1257:E1258"/>
    <mergeCell ref="F1257:G1258"/>
    <mergeCell ref="B1203:D1203"/>
    <mergeCell ref="B1204:D1204"/>
    <mergeCell ref="B1205:D1205"/>
    <mergeCell ref="B1206:D1206"/>
    <mergeCell ref="B1207:D1207"/>
    <mergeCell ref="B1208:D1208"/>
    <mergeCell ref="A1198:F1198"/>
    <mergeCell ref="B1199:E1199"/>
    <mergeCell ref="A1200:G1200"/>
    <mergeCell ref="B1201:D1201"/>
    <mergeCell ref="B1202:D1202"/>
    <mergeCell ref="A1197:F1197"/>
    <mergeCell ref="B1218:D1218"/>
    <mergeCell ref="F1248:G1248"/>
    <mergeCell ref="F1249:G1249"/>
  </mergeCells>
  <dataValidations count="33">
    <dataValidation type="list" allowBlank="1" showInputMessage="1" showErrorMessage="1" sqref="F1193" xr:uid="{00000000-0002-0000-0100-000000000000}">
      <formula1>"30 Days,45 Days,60 Days"</formula1>
    </dataValidation>
    <dataValidation type="list" allowBlank="1" showInputMessage="1" showErrorMessage="1" sqref="F1190" xr:uid="{00000000-0002-0000-0100-000001000000}">
      <formula1>"Group A,Group B,Group C,Group D,Group H,Group K(SUV),Group J,Group M,Group F,Group K,Group Y,Group O,Group E,Group T,LDV"</formula1>
    </dataValidation>
    <dataValidation type="list" allowBlank="1" showInputMessage="1" showErrorMessage="1" sqref="F1181:F1189 F1126 F1145 F1133:F1134 F1137:F1142 F1192 F1248:G1249 F1153:F1179 F627:F640 F110:G113 F118:G118 F1194:F1196" xr:uid="{00000000-0002-0000-0100-000002000000}">
      <formula1>"Yes,No"</formula1>
    </dataValidation>
    <dataValidation type="list" allowBlank="1" showInputMessage="1" showErrorMessage="1" sqref="B1077:F1077" xr:uid="{00000000-0002-0000-0100-000003000000}">
      <formula1>"Private &amp; Pleasure, Commercial (Marine Policy will berequired - No cover personal policy)"</formula1>
    </dataValidation>
    <dataValidation type="list" allowBlank="1" showInputMessage="1" showErrorMessage="1" sqref="F964 F988" xr:uid="{00000000-0002-0000-0100-000004000000}">
      <formula1>"Brick, Brick/Stone, Concrete, Other"</formula1>
    </dataValidation>
    <dataValidation type="list" allowBlank="1" showInputMessage="1" showErrorMessage="1" sqref="F965 F989" xr:uid="{00000000-0002-0000-0100-000005000000}">
      <formula1>"Concrete, Corrigated iron, Metal, Slate, Tile, Thatch, Asbestos, Other"</formula1>
    </dataValidation>
    <dataValidation type="list" allowBlank="1" showInputMessage="1" showErrorMessage="1" sqref="F970:F971 F994" xr:uid="{00000000-0002-0000-0100-000006000000}">
      <formula1>"Primary Residence, Rented Out Property, Hiliday Home, Additional Residence"</formula1>
    </dataValidation>
    <dataValidation type="list" allowBlank="1" showInputMessage="1" showErrorMessage="1" sqref="F949" xr:uid="{00000000-0002-0000-0100-000007000000}">
      <formula1>"6 hours, 12 hours, 24 hours, 48 hours, 72 hours"</formula1>
    </dataValidation>
    <dataValidation type="list" allowBlank="1" showInputMessage="1" showErrorMessage="1" sqref="B1076:F1076 F926:F929" xr:uid="{00000000-0002-0000-0100-000008000000}">
      <formula1>"Yes, No, N/A"</formula1>
    </dataValidation>
    <dataValidation type="list" allowBlank="1" showInputMessage="1" showErrorMessage="1" sqref="F924" xr:uid="{00000000-0002-0000-0100-000009000000}">
      <formula1>"3,6,9,12,18"</formula1>
    </dataValidation>
    <dataValidation type="list" allowBlank="1" showInputMessage="1" showErrorMessage="1" sqref="F920" xr:uid="{00000000-0002-0000-0100-00000A000000}">
      <formula1>"Difference, Specified"</formula1>
    </dataValidation>
    <dataValidation type="list" allowBlank="1" showInputMessage="1" showErrorMessage="1" sqref="F1105" xr:uid="{00000000-0002-0000-0100-00000B000000}">
      <formula1>"3,6,9,12, N/A"</formula1>
    </dataValidation>
    <dataValidation type="list" allowBlank="1" showInputMessage="1" showErrorMessage="1" sqref="A767" xr:uid="{00000000-0002-0000-0100-00000C000000}">
      <formula1>"30 Days Car Hire - Automatic, 45 Days Car Hire - Automatic, 60 Days Car Hire - Automatic"</formula1>
    </dataValidation>
    <dataValidation type="list" allowBlank="1" showInputMessage="1" showErrorMessage="1" sqref="A766" xr:uid="{00000000-0002-0000-0100-00000D000000}">
      <formula1>"30 Days Car Hire - Manual, 45 Days Car Hire - Manual, 60 Days Car Hire - Manual"</formula1>
    </dataValidation>
    <dataValidation type="list" allowBlank="1" showInputMessage="1" showErrorMessage="1" sqref="F467:G467" xr:uid="{00000000-0002-0000-0100-00000E000000}">
      <formula1>"N/A, NO SABS GRADING - LIMITED R 5000, GRADING 1 - LIMITED R 10 000, GRADING 2HD - R40 000, GRADING 2ADM - R 100 000, GRADING 2ADM 3D - R 125 000, GRADING 3 - R 175 000, GRADING - R 350 000, GRADING 5 - R 500 000"</formula1>
    </dataValidation>
    <dataValidation type="list" allowBlank="1" showInputMessage="1" showErrorMessage="1" sqref="F465:G465" xr:uid="{00000000-0002-0000-0100-00000F000000}">
      <formula1>"Safe,Strongroom, Other (Please give more information)"</formula1>
    </dataValidation>
    <dataValidation type="list" allowBlank="1" showInputMessage="1" showErrorMessage="1" sqref="F464:G464" xr:uid="{00000000-0002-0000-0100-000010000000}">
      <formula1>"Daily, Weekly"</formula1>
    </dataValidation>
    <dataValidation type="list" allowBlank="1" showInputMessage="1" showErrorMessage="1" sqref="F463:G463 F466:G466" xr:uid="{00000000-0002-0000-0100-000011000000}">
      <formula1>"Yes, No, N/a"</formula1>
    </dataValidation>
    <dataValidation type="list" allowBlank="1" showInputMessage="1" showErrorMessage="1" sqref="G39 G41 G47:G50 G55 G57 F56:G56 G63 G65 G74 G81 G87 G89 G98 G105 F176:F182 G124 F206:F214 F218:F226 F443:F447 F196:F202 F237:F244 F248:F255 F259:F266 F321 F283:F288 F292:F297 F301:F306 F345:F346 F349:F357 F328:F333 F376:F377 F368:F369 F372:F373 F414:F415 F393:F396 F400:F403 F386:F389 F434:F438 F310:F316 F685:F688 F425:F430 F451:F455 F499:F500 F478:F479 F483:F484 F488:F489 F494:F496 F511:F521 F536:F537 F539:F540 F544:F546 F1119 F609:F612 F653:F674 F604:F606 F592:F594 F598:F600 F650:F651 F676 F624:F626 F707:F710 F696:F700 F731:F734 F720:F724 F771:F784 F1101 F1103:F1104 F1040 F1115:F1116 F186:F192 F458:F460 F814:F818 F836:F851 F879:F888 F907:F908 F897:F904 F925 F919 F921:F922 F948 F938:F945 F952:F953 F973:F979 F809:F810 F963 F968:F969 F1002:F1005 F1036:F1038 F1025:F1033 F1051 F1047:F1048 B121:B123 F820 F1010:F1016 F987 F992:F993 F995:F999 F1080:F1083 F335 F829:F833 F229 F270:F274 E1202:G1214 E1217:G1222 F763:F767 F576:F584 F1106:F1112" xr:uid="{00000000-0002-0000-0100-000012000000}">
      <formula1>"Yes,No, N/A"</formula1>
    </dataValidation>
    <dataValidation type="list" allowBlank="1" showInputMessage="1" showErrorMessage="1" sqref="D105:E105 B36:G36 D57:E57 D47:E50 D52:E55 D40:E41 D64:E65 D71:E74 D76:E79 D81:E81 D88:E89 D95:E98 D100:E103 G280 G173 G234 G325 G365 G383 G422 G475 G508 G531 G560 G589 G647 G682 G693 G717 G739 G806 G826 D857 G894 G916 G935 G960 G1055 G984 G1022 G1088 G1044 D173 D234 D280 D325 D365 D383 D422 D475 D508 D531 D560 D589 D647 D682 D693 D717 D739 D806 D826 D621 D894 D916 D935 D960 D1055 D984 D1022 D1044 D1088 G788 D788 G621 G1151 D1123 G1123 D1130 G1130 D1151 G857" xr:uid="{00000000-0002-0000-0100-000013000000}">
      <formula1>"Yes,No,N/A"</formula1>
    </dataValidation>
    <dataValidation type="list" allowBlank="1" showInputMessage="1" showErrorMessage="1" sqref="B742:B755 F865 F868:F869 F791:F804" xr:uid="{00000000-0002-0000-0100-000014000000}">
      <formula1>"Comprehensive, TP Fire &amp; Theft, Thirdparty only"</formula1>
    </dataValidation>
    <dataValidation type="list" allowBlank="1" showInputMessage="1" showErrorMessage="1" sqref="G805" xr:uid="{00000000-0002-0000-0100-000015000000}">
      <formula1>"VESA Factory Fitted, VESA 3 or 4 Immobiliser, VESA Approved Passive Tracking Device, VESA Approved Early Warning Tracking Device"</formula1>
    </dataValidation>
    <dataValidation type="list" allowBlank="1" showInputMessage="1" showErrorMessage="1" sqref="F819" xr:uid="{00000000-0002-0000-0100-000016000000}">
      <formula1>"1,2,3,4,5,6,7,8,9,10,11,12,13,14,15,16,17,18,19,20"</formula1>
    </dataValidation>
    <dataValidation type="list" allowBlank="1" showInputMessage="1" showErrorMessage="1" sqref="F967 F991" xr:uid="{00000000-0002-0000-0100-000017000000}">
      <formula1>"Additional Residence,Holiday Home,Primary Residence,Primary &amp; Business, Other"</formula1>
    </dataValidation>
    <dataValidation type="list" allowBlank="1" showInputMessage="1" showErrorMessage="1" sqref="F966 F990" xr:uid="{00000000-0002-0000-0100-000018000000}">
      <formula1>"Apartment, Cluster, Duplex, Farm, Flat above ground Floor,Flat Ground Floor,Free Holding, Holiday Home,House,Park Home,Retirement Village,Townhouse,Other"</formula1>
    </dataValidation>
    <dataValidation type="list" allowBlank="1" showInputMessage="1" showErrorMessage="1" sqref="F144:G144" xr:uid="{00000000-0002-0000-0100-000019000000}">
      <formula1>"1,3,7,15"</formula1>
    </dataValidation>
    <dataValidation type="list" allowBlank="1" showInputMessage="1" showErrorMessage="1" sqref="B144:C144" xr:uid="{00000000-0002-0000-0100-00001A000000}">
      <formula1>"Current, Savings,Transmission"</formula1>
    </dataValidation>
    <dataValidation type="list" allowBlank="1" showInputMessage="1" showErrorMessage="1" sqref="F338" xr:uid="{00000000-0002-0000-0100-00001B000000}">
      <formula1>"3,6,12,18,24, ,"</formula1>
    </dataValidation>
    <dataValidation type="list" allowBlank="1" showInputMessage="1" showErrorMessage="1" sqref="F652" xr:uid="{00000000-0002-0000-0100-00001C000000}">
      <formula1>"Claims Made Basis,Occurrence Basis"</formula1>
    </dataValidation>
    <dataValidation type="list" allowBlank="1" showInputMessage="1" showErrorMessage="1" sqref="F1091:F1098" xr:uid="{00000000-0002-0000-0100-00001D000000}">
      <formula1>"Office Based Only,All Risk"</formula1>
    </dataValidation>
    <dataValidation type="list" allowBlank="1" showInputMessage="1" showErrorMessage="1" sqref="A14:G14" xr:uid="{00000000-0002-0000-0100-00001E000000}">
      <formula1>"NEW POLICY - PROPOSAL FORM &amp; NEEDS ANALYSIS, RENEWAL - NEEDS ANALYSIS"</formula1>
    </dataValidation>
    <dataValidation type="list" allowBlank="1" showInputMessage="1" showErrorMessage="1" sqref="F1259:G1259" xr:uid="{00000000-0002-0000-0100-00001F000000}">
      <formula1>"INCEPTION DATE, RENEWAL DATE"</formula1>
    </dataValidation>
    <dataValidation type="list" allowBlank="1" showInputMessage="1" showErrorMessage="1" sqref="B625:E625" xr:uid="{00000000-0002-0000-0100-000020000000}">
      <formula1>"&gt;R2 500 000, &gt;R5 000 000, &gt;R7 500 000, &gt;R10 000 000, &gt;R15 000 000, &gt;R20 000 000"</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61"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29:A35" r:id="rId5">
            <anchor moveWithCells="1">
              <from>
                <xdr:col>0</xdr:col>
                <xdr:colOff>561975</xdr:colOff>
                <xdr:row>15</xdr:row>
                <xdr:rowOff>85725</xdr:rowOff>
              </from>
              <to>
                <xdr:col>0</xdr:col>
                <xdr:colOff>4267200</xdr:colOff>
                <xdr:row>15</xdr:row>
                <xdr:rowOff>371475</xdr:rowOff>
              </to>
            </anchor>
          </controlPr>
        </control>
      </mc:Choice>
      <mc:Fallback>
        <control shapeId="8268" r:id="rId4" name="ComboBox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22000000}">
          <x14:formula1>
            <xm:f>Lists!$L$2:$L$8</xm:f>
          </x14:formula1>
          <xm:sqref>G627</xm:sqref>
        </x14:dataValidation>
        <x14:dataValidation type="list" allowBlank="1" showInputMessage="1" showErrorMessage="1" xr:uid="{00000000-0002-0000-0100-000021000000}">
          <x14:formula1>
            <xm:f>Lists!$L$9:$L$15</xm:f>
          </x14:formula1>
          <xm:sqref>G628</xm:sqref>
        </x14:dataValidation>
        <x14:dataValidation type="list" allowBlank="1" showInputMessage="1" showErrorMessage="1" xr:uid="{00000000-0002-0000-0100-000023000000}">
          <x14:formula1>
            <xm:f>Lists!$L$44:$L$47</xm:f>
          </x14:formula1>
          <xm:sqref>G637</xm:sqref>
        </x14:dataValidation>
        <x14:dataValidation type="list" allowBlank="1" showInputMessage="1" showErrorMessage="1" xr:uid="{00000000-0002-0000-0100-000024000000}">
          <x14:formula1>
            <xm:f>Lists!$L$20:$L$22</xm:f>
          </x14:formula1>
          <xm:sqref>G630</xm:sqref>
        </x14:dataValidation>
        <x14:dataValidation type="list" allowBlank="1" showInputMessage="1" showErrorMessage="1" xr:uid="{00000000-0002-0000-0100-000025000000}">
          <x14:formula1>
            <xm:f>Lists!$L$17:$L$18</xm:f>
          </x14:formula1>
          <xm:sqref>G629</xm:sqref>
        </x14:dataValidation>
        <x14:dataValidation type="list" allowBlank="1" showInputMessage="1" showErrorMessage="1" xr:uid="{00000000-0002-0000-0100-000026000000}">
          <x14:formula1>
            <xm:f>Lists!$L$24:$L$27</xm:f>
          </x14:formula1>
          <xm:sqref>G631</xm:sqref>
        </x14:dataValidation>
        <x14:dataValidation type="list" allowBlank="1" showInputMessage="1" showErrorMessage="1" xr:uid="{00000000-0002-0000-0100-000027000000}">
          <x14:formula1>
            <xm:f>Lists!$L$41:$L$42</xm:f>
          </x14:formula1>
          <xm:sqref>G636</xm:sqref>
        </x14:dataValidation>
        <x14:dataValidation type="list" allowBlank="1" showInputMessage="1" showErrorMessage="1" xr:uid="{00000000-0002-0000-0100-000028000000}">
          <x14:formula1>
            <xm:f>Lists!$L$34:$L$36</xm:f>
          </x14:formula1>
          <xm:sqref>G633</xm:sqref>
        </x14:dataValidation>
        <x14:dataValidation type="list" allowBlank="1" showInputMessage="1" showErrorMessage="1" xr:uid="{00000000-0002-0000-0100-000029000000}">
          <x14:formula1>
            <xm:f>Lists!$L$30:$L$32</xm:f>
          </x14:formula1>
          <xm:sqref>G632</xm:sqref>
        </x14:dataValidation>
        <x14:dataValidation type="list" allowBlank="1" showInputMessage="1" showErrorMessage="1" xr:uid="{00000000-0002-0000-0100-00002A000000}">
          <x14:formula1>
            <xm:f>Lists!$L$38:$L$39</xm:f>
          </x14:formula1>
          <xm:sqref>G634</xm:sqref>
        </x14:dataValidation>
        <x14:dataValidation type="list" allowBlank="1" showInputMessage="1" showErrorMessage="1" xr:uid="{00000000-0002-0000-0100-00002B000000}">
          <x14:formula1>
            <xm:f>Lists!$L$49:$L$55</xm:f>
          </x14:formula1>
          <xm:sqref>G635</xm:sqref>
        </x14:dataValidation>
        <x14:dataValidation type="list" allowBlank="1" showInputMessage="1" showErrorMessage="1" xr:uid="{00000000-0002-0000-0100-00002C000000}">
          <x14:formula1>
            <xm:f>Lists!$L$57:$L$59</xm:f>
          </x14:formula1>
          <xm:sqref>G638</xm:sqref>
        </x14:dataValidation>
        <x14:dataValidation type="list" allowBlank="1" showInputMessage="1" showErrorMessage="1" xr:uid="{00000000-0002-0000-0100-00002D000000}">
          <x14:formula1>
            <xm:f>Lists!$L$61:$L$62</xm:f>
          </x14:formula1>
          <xm:sqref>G639</xm:sqref>
        </x14:dataValidation>
        <x14:dataValidation type="list" allowBlank="1" showInputMessage="1" showErrorMessage="1" xr:uid="{00000000-0002-0000-0100-00002E000000}">
          <x14:formula1>
            <xm:f>Lists!$L$64:$L$65</xm:f>
          </x14:formula1>
          <xm:sqref>G640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1:O31"/>
  <sheetViews>
    <sheetView topLeftCell="A20" zoomScaleNormal="100" workbookViewId="0">
      <selection activeCell="R11" sqref="R11"/>
    </sheetView>
  </sheetViews>
  <sheetFormatPr defaultRowHeight="14.25" x14ac:dyDescent="0.2"/>
  <cols>
    <col min="1" max="1" width="5" style="64" customWidth="1"/>
    <col min="2" max="2" width="6.7109375" style="64" customWidth="1"/>
    <col min="3" max="13" width="9.140625" style="64"/>
    <col min="14" max="14" width="4.85546875" style="64" customWidth="1"/>
    <col min="15" max="15" width="4.28515625" style="64" customWidth="1"/>
    <col min="16" max="16384" width="9.140625" style="64"/>
  </cols>
  <sheetData>
    <row r="11" spans="1:15" s="65" customFormat="1" ht="15" x14ac:dyDescent="0.2">
      <c r="A11" s="574" t="s">
        <v>647</v>
      </c>
      <c r="B11" s="574"/>
      <c r="C11" s="574"/>
      <c r="D11" s="574"/>
      <c r="E11" s="574"/>
      <c r="F11" s="574"/>
      <c r="G11" s="574"/>
      <c r="H11" s="574"/>
      <c r="I11" s="574"/>
      <c r="J11" s="574"/>
      <c r="K11" s="574"/>
      <c r="L11" s="574"/>
      <c r="M11" s="574"/>
      <c r="N11" s="277"/>
      <c r="O11" s="277"/>
    </row>
    <row r="12" spans="1:15" s="65" customFormat="1" ht="40.5" customHeight="1" x14ac:dyDescent="0.2">
      <c r="A12" s="575" t="s">
        <v>755</v>
      </c>
      <c r="B12" s="575"/>
      <c r="C12" s="575"/>
      <c r="D12" s="575"/>
      <c r="E12" s="575"/>
      <c r="F12" s="575"/>
      <c r="G12" s="575"/>
      <c r="H12" s="575"/>
      <c r="I12" s="575"/>
      <c r="J12" s="575"/>
      <c r="K12" s="575"/>
      <c r="L12" s="575"/>
      <c r="M12" s="575"/>
      <c r="N12" s="575"/>
    </row>
    <row r="13" spans="1:15" s="65" customFormat="1" ht="17.25" customHeight="1" x14ac:dyDescent="0.2">
      <c r="A13" s="579" t="s">
        <v>753</v>
      </c>
      <c r="B13" s="579"/>
      <c r="C13" s="580" t="str">
        <f>IF(VLOOKUP(Broker_Name,Broker_Table,4,FALSE)="",CONCATENATE(Broker_Name," and my personal contact details are as follows"),CONCATENATE(Broker_Name," ",VLOOKUP(Broker_Name,Broker_Table,4,FALSE)," and my personal contact details are as follows"))</f>
        <v>Warren Bennett and my personal contact details are as follows</v>
      </c>
      <c r="D13" s="580"/>
      <c r="E13" s="580"/>
      <c r="F13" s="580"/>
      <c r="G13" s="580"/>
      <c r="H13" s="580"/>
      <c r="I13" s="580"/>
      <c r="J13" s="580"/>
      <c r="K13" s="580"/>
      <c r="L13" s="580"/>
      <c r="M13" s="580"/>
      <c r="N13" s="580"/>
    </row>
    <row r="14" spans="1:15" s="65" customFormat="1" ht="17.25" customHeight="1" x14ac:dyDescent="0.2">
      <c r="A14" s="579" t="s">
        <v>754</v>
      </c>
      <c r="B14" s="579"/>
      <c r="C14" s="581" t="str">
        <f>CONCATENATE(VLOOKUP(Broker_Name,Broker_Table,6,FALSE),", Email: ",VLOOKUP(Broker_Name,Broker_Table,5,FALSE))</f>
        <v>082 569 3632 / 012 881 4580, Email: warren@smitk.co.za</v>
      </c>
      <c r="D14" s="581"/>
      <c r="E14" s="581"/>
      <c r="F14" s="581"/>
      <c r="G14" s="581"/>
      <c r="H14" s="581"/>
      <c r="I14" s="581"/>
      <c r="J14" s="581"/>
      <c r="K14" s="581"/>
      <c r="L14" s="581"/>
      <c r="M14" s="581"/>
      <c r="N14" s="581"/>
    </row>
    <row r="15" spans="1:15" s="65" customFormat="1" ht="17.25" customHeight="1" x14ac:dyDescent="0.2">
      <c r="A15" s="106"/>
      <c r="B15" s="106"/>
      <c r="C15" s="107"/>
      <c r="D15" s="107"/>
      <c r="E15" s="107"/>
      <c r="F15" s="107"/>
      <c r="G15" s="107"/>
      <c r="H15" s="107"/>
      <c r="I15" s="107"/>
      <c r="J15" s="107"/>
      <c r="K15" s="107"/>
      <c r="L15" s="107"/>
      <c r="M15" s="107"/>
      <c r="N15" s="107"/>
    </row>
    <row r="16" spans="1:15" s="65" customFormat="1" ht="102.75" customHeight="1" x14ac:dyDescent="0.2">
      <c r="A16" s="67" t="s">
        <v>648</v>
      </c>
      <c r="B16" s="68"/>
      <c r="C16" s="576"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some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A copy of the Licence, that contains details of the financial services I am authorized to provide, together with any exemptions,"," is available for inspection on request and the details of our FSP can also be viewed on the FSCA website www.fsca.co.za."))</f>
        <v>I am employed/mandated by Smit &amp; Kie Pretoria Brokers (Pty) Ltd and who had delegated some administrative functions to Smit &amp; Kie Brokers (Pty) Ltd, and Authorised Financial Services Provider, Licence number 43148. I am a registered Representative of said Company. The office is situated at 18 Hiden Road, Bloukrans Building, 5th Floor, Lynnwood Bridge, Pretoria, 0081. Smit &amp; Kie Pretoria Brokers (Pty) Ltd accepts responsibility for my activities.  A copy of the Licence, that contains details of the financial services I am authorized to provide, together with any exemptions, is available for inspection on request and the details of our FSP can also be viewed on the FSCA website www.fsca.co.za.</v>
      </c>
      <c r="D16" s="576"/>
      <c r="E16" s="576"/>
      <c r="F16" s="576"/>
      <c r="G16" s="576"/>
      <c r="H16" s="576"/>
      <c r="I16" s="576"/>
      <c r="J16" s="576"/>
      <c r="K16" s="576"/>
      <c r="L16" s="576"/>
      <c r="M16" s="576"/>
      <c r="N16" s="576"/>
      <c r="O16" s="74"/>
    </row>
    <row r="17" spans="1:14" s="65" customFormat="1" ht="56.25" customHeight="1" x14ac:dyDescent="0.2">
      <c r="A17" s="68" t="s">
        <v>649</v>
      </c>
      <c r="C17" s="577"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2012 in the below mentioned areas and I am Fit and proper as per the FAIS requirements: - Short Term – Commercial &amp; Personal Lines categories 1.2, 1.6 and 1.23(A1).</v>
      </c>
      <c r="D17" s="577"/>
      <c r="E17" s="577"/>
      <c r="F17" s="577"/>
      <c r="G17" s="577"/>
      <c r="H17" s="577"/>
      <c r="I17" s="577"/>
      <c r="J17" s="577"/>
      <c r="K17" s="577"/>
      <c r="L17" s="577"/>
      <c r="M17" s="577"/>
      <c r="N17" s="577"/>
    </row>
    <row r="18" spans="1:14" s="65" customFormat="1" ht="68.25" customHeight="1" x14ac:dyDescent="0.2">
      <c r="A18" s="68" t="s">
        <v>650</v>
      </c>
      <c r="C18" s="575" t="s">
        <v>651</v>
      </c>
      <c r="D18" s="575"/>
      <c r="E18" s="575"/>
      <c r="F18" s="575"/>
      <c r="G18" s="575"/>
      <c r="H18" s="575"/>
      <c r="I18" s="575"/>
      <c r="J18" s="575"/>
      <c r="K18" s="575"/>
      <c r="L18" s="575"/>
      <c r="M18" s="575"/>
      <c r="N18" s="575"/>
    </row>
    <row r="19" spans="1:14" s="65" customFormat="1" ht="53.25" customHeight="1" x14ac:dyDescent="0.2">
      <c r="A19" s="68" t="s">
        <v>652</v>
      </c>
      <c r="C19" s="578" t="s">
        <v>892</v>
      </c>
      <c r="D19" s="578"/>
      <c r="E19" s="578"/>
      <c r="F19" s="578"/>
      <c r="G19" s="578"/>
      <c r="H19" s="578"/>
      <c r="I19" s="578"/>
      <c r="J19" s="578"/>
      <c r="K19" s="578"/>
      <c r="L19" s="578"/>
      <c r="M19" s="578"/>
      <c r="N19" s="578"/>
    </row>
    <row r="20" spans="1:14" s="65" customFormat="1" ht="51.75" customHeight="1" x14ac:dyDescent="0.2">
      <c r="A20" s="68" t="s">
        <v>756</v>
      </c>
      <c r="C20" s="576" t="str">
        <f>IFERROR(VLOOKUP('Commercial Needs Analysis'!$B$16,Lists!$A$19:$B$24,2,FALSE),Lists!$B$24)</f>
        <v>Compliance with the FAIS Act is monitored by Masthead (Pty) Ltd, a compliance practice approved by the Financial Sector Conduct Authority. Their postal address is PO Box 856, Howard Place, 7450. Their contact numbers are 021 686 3588(t) and 021 686 3589(f).</v>
      </c>
      <c r="D20" s="576"/>
      <c r="E20" s="576"/>
      <c r="F20" s="576"/>
      <c r="G20" s="576"/>
      <c r="H20" s="576"/>
      <c r="I20" s="576"/>
      <c r="J20" s="576"/>
      <c r="K20" s="576"/>
      <c r="L20" s="576"/>
      <c r="M20" s="576"/>
      <c r="N20" s="576"/>
    </row>
    <row r="21" spans="1:14" s="65" customFormat="1" ht="68.25" customHeight="1" x14ac:dyDescent="0.2">
      <c r="A21" s="68" t="s">
        <v>653</v>
      </c>
      <c r="C21" s="575" t="s">
        <v>656</v>
      </c>
      <c r="D21" s="575"/>
      <c r="E21" s="575"/>
      <c r="F21" s="575"/>
      <c r="G21" s="575"/>
      <c r="H21" s="575"/>
      <c r="I21" s="575"/>
      <c r="J21" s="575"/>
      <c r="K21" s="575"/>
      <c r="L21" s="575"/>
      <c r="M21" s="575"/>
      <c r="N21" s="575"/>
    </row>
    <row r="22" spans="1:14" s="65" customFormat="1" ht="48" customHeight="1" x14ac:dyDescent="0.2">
      <c r="A22" s="68" t="s">
        <v>655</v>
      </c>
      <c r="C22" s="575" t="s">
        <v>757</v>
      </c>
      <c r="D22" s="575"/>
      <c r="E22" s="575"/>
      <c r="F22" s="575"/>
      <c r="G22" s="575"/>
      <c r="H22" s="575"/>
      <c r="I22" s="575"/>
      <c r="J22" s="575"/>
      <c r="K22" s="575"/>
      <c r="L22" s="575"/>
      <c r="M22" s="575"/>
      <c r="N22" s="575"/>
    </row>
    <row r="23" spans="1:14" s="65" customFormat="1" ht="39" customHeight="1" x14ac:dyDescent="0.2">
      <c r="A23" s="68" t="s">
        <v>657</v>
      </c>
      <c r="C23" s="575" t="s">
        <v>659</v>
      </c>
      <c r="D23" s="575"/>
      <c r="E23" s="575"/>
      <c r="F23" s="575"/>
      <c r="G23" s="575"/>
      <c r="H23" s="575"/>
      <c r="I23" s="575"/>
      <c r="J23" s="575"/>
      <c r="K23" s="575"/>
      <c r="L23" s="575"/>
      <c r="M23" s="575"/>
      <c r="N23" s="575"/>
    </row>
    <row r="24" spans="1:14" s="65" customFormat="1" ht="69" customHeight="1" x14ac:dyDescent="0.2">
      <c r="A24" s="68" t="s">
        <v>658</v>
      </c>
      <c r="C24" s="575" t="s">
        <v>661</v>
      </c>
      <c r="D24" s="575"/>
      <c r="E24" s="575"/>
      <c r="F24" s="575"/>
      <c r="G24" s="575"/>
      <c r="H24" s="575"/>
      <c r="I24" s="575"/>
      <c r="J24" s="575"/>
      <c r="K24" s="575"/>
      <c r="L24" s="575"/>
      <c r="M24" s="575"/>
      <c r="N24" s="575"/>
    </row>
    <row r="25" spans="1:14" s="65" customFormat="1" ht="109.5" customHeight="1" x14ac:dyDescent="0.2">
      <c r="A25" s="68" t="s">
        <v>660</v>
      </c>
      <c r="C25" s="575" t="s">
        <v>662</v>
      </c>
      <c r="D25" s="575"/>
      <c r="E25" s="575"/>
      <c r="F25" s="575"/>
      <c r="G25" s="575"/>
      <c r="H25" s="575"/>
      <c r="I25" s="575"/>
      <c r="J25" s="575"/>
      <c r="K25" s="575"/>
      <c r="L25" s="575"/>
      <c r="M25" s="575"/>
      <c r="N25" s="575"/>
    </row>
    <row r="27" spans="1:14" ht="33" customHeight="1" x14ac:dyDescent="0.2">
      <c r="A27" s="573" t="s">
        <v>894</v>
      </c>
      <c r="B27" s="573"/>
      <c r="C27" s="573"/>
      <c r="D27" s="573"/>
      <c r="E27" s="573"/>
      <c r="F27" s="572"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G27" s="572"/>
      <c r="H27" s="572"/>
      <c r="I27" s="572"/>
      <c r="J27" s="572"/>
      <c r="K27" s="572"/>
      <c r="L27" s="572"/>
      <c r="M27" s="572"/>
      <c r="N27" s="572"/>
    </row>
    <row r="28" spans="1:14" x14ac:dyDescent="0.2">
      <c r="A28" s="95"/>
      <c r="B28" s="95"/>
      <c r="C28" s="95"/>
      <c r="D28" s="95"/>
      <c r="E28" s="95"/>
    </row>
    <row r="29" spans="1:14" ht="30.75" customHeight="1" x14ac:dyDescent="0.2">
      <c r="A29" s="573" t="s">
        <v>895</v>
      </c>
      <c r="B29" s="573"/>
      <c r="C29" s="573"/>
      <c r="D29" s="573"/>
      <c r="E29" s="573"/>
      <c r="F29" s="572"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G29" s="572"/>
      <c r="H29" s="572"/>
      <c r="I29" s="572"/>
      <c r="J29" s="572"/>
      <c r="K29" s="572"/>
      <c r="L29" s="572"/>
      <c r="M29" s="572"/>
      <c r="N29" s="572"/>
    </row>
    <row r="30" spans="1:14" x14ac:dyDescent="0.2">
      <c r="A30" s="95"/>
      <c r="B30" s="95"/>
      <c r="C30" s="95"/>
      <c r="D30" s="95"/>
      <c r="E30" s="95"/>
    </row>
    <row r="31" spans="1:14" ht="27" customHeight="1" x14ac:dyDescent="0.2">
      <c r="A31" s="95" t="s">
        <v>896</v>
      </c>
      <c r="D31" s="572"/>
      <c r="E31" s="572"/>
      <c r="F31" s="572"/>
      <c r="G31" s="572"/>
      <c r="H31" s="276" t="s">
        <v>4</v>
      </c>
      <c r="I31" s="572"/>
      <c r="J31" s="572"/>
      <c r="K31" s="572"/>
      <c r="L31" s="572"/>
      <c r="M31" s="572"/>
      <c r="N31" s="572"/>
    </row>
  </sheetData>
  <mergeCells count="22">
    <mergeCell ref="A11:M11"/>
    <mergeCell ref="C24:N24"/>
    <mergeCell ref="C25:N25"/>
    <mergeCell ref="C20:N20"/>
    <mergeCell ref="C21:N21"/>
    <mergeCell ref="C22:N22"/>
    <mergeCell ref="C23:N23"/>
    <mergeCell ref="A12:N12"/>
    <mergeCell ref="C16:N16"/>
    <mergeCell ref="C17:N17"/>
    <mergeCell ref="C18:N18"/>
    <mergeCell ref="C19:N19"/>
    <mergeCell ref="A13:B13"/>
    <mergeCell ref="C13:N13"/>
    <mergeCell ref="A14:B14"/>
    <mergeCell ref="C14:N14"/>
    <mergeCell ref="D31:G31"/>
    <mergeCell ref="I31:N31"/>
    <mergeCell ref="A27:E27"/>
    <mergeCell ref="F27:N27"/>
    <mergeCell ref="A29:E29"/>
    <mergeCell ref="F29:N29"/>
  </mergeCells>
  <printOptions horizontalCentered="1"/>
  <pageMargins left="0.23622047244094491" right="0.23622047244094491" top="0.19685039370078741" bottom="0.19685039370078741" header="0.31496062992125984" footer="0.31496062992125984"/>
  <pageSetup scale="7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3:P106"/>
  <sheetViews>
    <sheetView zoomScaleNormal="100" workbookViewId="0">
      <selection activeCell="P24" sqref="P24"/>
    </sheetView>
  </sheetViews>
  <sheetFormatPr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3" spans="1:16" ht="27" customHeight="1" x14ac:dyDescent="0.2">
      <c r="A13" s="582" t="s">
        <v>894</v>
      </c>
      <c r="B13" s="582"/>
      <c r="C13" s="582"/>
      <c r="D13" s="582"/>
      <c r="E13" s="582"/>
      <c r="F13" s="582"/>
      <c r="G13" s="583"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H13" s="583"/>
      <c r="I13" s="583"/>
      <c r="J13" s="583"/>
      <c r="K13" s="583"/>
      <c r="L13" s="583"/>
      <c r="M13" s="583"/>
      <c r="N13" s="583"/>
    </row>
    <row r="14" spans="1:16" ht="28.5" customHeight="1" x14ac:dyDescent="0.2">
      <c r="A14" s="582" t="s">
        <v>897</v>
      </c>
      <c r="B14" s="582"/>
      <c r="C14" s="582"/>
      <c r="D14" s="582"/>
      <c r="E14" s="582"/>
      <c r="F14" s="582"/>
      <c r="G14" s="583"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H14" s="583"/>
      <c r="I14" s="583"/>
      <c r="J14" s="583"/>
      <c r="K14" s="583"/>
      <c r="L14" s="583"/>
      <c r="M14" s="583"/>
      <c r="N14" s="583"/>
    </row>
    <row r="16" spans="1:16" ht="15" x14ac:dyDescent="0.2">
      <c r="A16" s="574" t="s">
        <v>663</v>
      </c>
      <c r="B16" s="574"/>
      <c r="C16" s="574"/>
      <c r="D16" s="574"/>
      <c r="E16" s="574"/>
      <c r="F16" s="574"/>
      <c r="G16" s="574"/>
      <c r="H16" s="574"/>
      <c r="I16" s="574"/>
      <c r="J16" s="574"/>
      <c r="K16" s="574"/>
      <c r="L16" s="574"/>
      <c r="M16" s="574"/>
      <c r="N16" s="574"/>
      <c r="O16" s="277"/>
      <c r="P16" s="277"/>
    </row>
    <row r="17" spans="1:15" s="65" customFormat="1" x14ac:dyDescent="0.2">
      <c r="A17" s="586"/>
      <c r="B17" s="586"/>
      <c r="C17" s="586"/>
      <c r="D17" s="586"/>
      <c r="E17" s="586"/>
      <c r="F17" s="586"/>
      <c r="G17" s="586"/>
      <c r="H17" s="586"/>
      <c r="I17" s="586"/>
      <c r="J17" s="586"/>
      <c r="K17" s="586"/>
      <c r="L17" s="586"/>
      <c r="M17" s="586"/>
      <c r="N17" s="586"/>
      <c r="O17" s="586"/>
    </row>
    <row r="18" spans="1:15" s="65" customFormat="1" x14ac:dyDescent="0.2">
      <c r="A18" s="580" t="str">
        <f>IF('Commercial Needs Analysis'!B16="Smit &amp; Kie Pretoria Brokers (Pty) Ltd", CONCATENATE("Hereby I/we authorize",'Commercial Needs Analysis'!B16, " to obtain any applicable financial information"),"Hereby I/we authorize Smit &amp; Kie Brokers (Pty) Ltd to obtain any applicable financial information")</f>
        <v>Hereby I/we authorizeSmit &amp; Kie Pretoria Brokers (Pty) Ltd to obtain any applicable financial information</v>
      </c>
      <c r="B18" s="580"/>
      <c r="C18" s="580"/>
      <c r="D18" s="580"/>
      <c r="E18" s="580"/>
      <c r="F18" s="580"/>
      <c r="G18" s="580"/>
      <c r="H18" s="580"/>
      <c r="I18" s="580"/>
      <c r="J18" s="580"/>
      <c r="K18" s="580"/>
      <c r="L18" s="580"/>
      <c r="M18" s="580"/>
      <c r="N18" s="580"/>
    </row>
    <row r="19" spans="1:15" s="65" customFormat="1" x14ac:dyDescent="0.2">
      <c r="A19" s="69"/>
      <c r="B19" s="588" t="s">
        <v>664</v>
      </c>
      <c r="C19" s="588"/>
      <c r="D19" s="588"/>
      <c r="E19" s="588"/>
      <c r="F19" s="588"/>
      <c r="G19" s="588"/>
      <c r="H19" s="588"/>
      <c r="I19" s="588"/>
      <c r="J19" s="588"/>
      <c r="K19" s="588"/>
      <c r="L19" s="588"/>
      <c r="M19" s="588"/>
      <c r="N19" s="69"/>
    </row>
    <row r="20" spans="1:15" s="65" customFormat="1" x14ac:dyDescent="0.2">
      <c r="A20" s="69"/>
      <c r="B20" s="588" t="s">
        <v>665</v>
      </c>
      <c r="C20" s="588"/>
      <c r="D20" s="588"/>
      <c r="E20" s="588"/>
      <c r="F20" s="588"/>
      <c r="G20" s="588"/>
      <c r="H20" s="588"/>
      <c r="I20" s="588"/>
      <c r="J20" s="588"/>
      <c r="K20" s="588"/>
      <c r="L20" s="588"/>
      <c r="M20" s="588"/>
      <c r="N20" s="69"/>
    </row>
    <row r="21" spans="1:15" s="65" customFormat="1" x14ac:dyDescent="0.2">
      <c r="A21" s="67"/>
      <c r="B21" s="68"/>
      <c r="C21" s="575"/>
      <c r="D21" s="575"/>
      <c r="E21" s="575"/>
      <c r="F21" s="575"/>
      <c r="G21" s="575"/>
      <c r="H21" s="575"/>
      <c r="I21" s="575"/>
      <c r="J21" s="575"/>
      <c r="K21" s="575"/>
      <c r="L21" s="575"/>
      <c r="M21" s="575"/>
      <c r="N21" s="575"/>
      <c r="O21" s="74"/>
    </row>
    <row r="22" spans="1:15" s="65" customFormat="1" ht="20.25" customHeight="1" x14ac:dyDescent="0.2">
      <c r="A22" s="594" t="s">
        <v>761</v>
      </c>
      <c r="B22" s="594"/>
      <c r="C22" s="594"/>
      <c r="D22" s="594"/>
      <c r="E22" s="594"/>
      <c r="F22" s="590" t="s">
        <v>762</v>
      </c>
      <c r="G22" s="590"/>
      <c r="H22" s="590"/>
      <c r="I22" s="590"/>
      <c r="J22" s="591" t="s">
        <v>763</v>
      </c>
      <c r="K22" s="592"/>
      <c r="L22" s="592"/>
      <c r="M22" s="592"/>
      <c r="N22" s="593"/>
    </row>
    <row r="23" spans="1:15" ht="30.75" customHeight="1" x14ac:dyDescent="0.2">
      <c r="A23" s="587" t="str">
        <f>'Commercial Needs Analysis'!A28</f>
        <v>n/a</v>
      </c>
      <c r="B23" s="587"/>
      <c r="C23" s="587"/>
      <c r="D23" s="587"/>
      <c r="E23" s="587"/>
      <c r="F23" s="587" t="str">
        <f>'Commercial Needs Analysis'!B28</f>
        <v>n/a</v>
      </c>
      <c r="G23" s="587"/>
      <c r="H23" s="587"/>
      <c r="I23" s="587"/>
      <c r="J23" s="587" t="str">
        <f>IF('Commercial Needs Analysis'!D28=0,"",'Commercial Needs Analysis'!D28)</f>
        <v>n/a</v>
      </c>
      <c r="K23" s="587"/>
      <c r="L23" s="587"/>
      <c r="M23" s="587"/>
      <c r="N23" s="587"/>
    </row>
    <row r="24" spans="1:15" ht="30.75" customHeight="1" x14ac:dyDescent="0.2">
      <c r="A24" s="587" t="str">
        <f>'Commercial Needs Analysis'!A29</f>
        <v>n/a</v>
      </c>
      <c r="B24" s="587"/>
      <c r="C24" s="587"/>
      <c r="D24" s="587"/>
      <c r="E24" s="587"/>
      <c r="F24" s="587" t="str">
        <f>'Commercial Needs Analysis'!B29</f>
        <v>n/a</v>
      </c>
      <c r="G24" s="587"/>
      <c r="H24" s="587"/>
      <c r="I24" s="587"/>
      <c r="J24" s="587" t="str">
        <f>IF('Commercial Needs Analysis'!D29=0,"",'Commercial Needs Analysis'!D29)</f>
        <v>n/a</v>
      </c>
      <c r="K24" s="587"/>
      <c r="L24" s="587"/>
      <c r="M24" s="587"/>
      <c r="N24" s="587"/>
    </row>
    <row r="25" spans="1:15" ht="30.75" customHeight="1" x14ac:dyDescent="0.2">
      <c r="A25" s="587" t="str">
        <f>'Commercial Needs Analysis'!A30</f>
        <v>n/a</v>
      </c>
      <c r="B25" s="587"/>
      <c r="C25" s="587"/>
      <c r="D25" s="587"/>
      <c r="E25" s="587"/>
      <c r="F25" s="587" t="str">
        <f>'Commercial Needs Analysis'!B30</f>
        <v>n/a</v>
      </c>
      <c r="G25" s="587"/>
      <c r="H25" s="587"/>
      <c r="I25" s="587"/>
      <c r="J25" s="587" t="str">
        <f>IF('Commercial Needs Analysis'!D30=0,"",'Commercial Needs Analysis'!D30)</f>
        <v>n/a</v>
      </c>
      <c r="K25" s="587"/>
      <c r="L25" s="587"/>
      <c r="M25" s="587"/>
      <c r="N25" s="587"/>
    </row>
    <row r="26" spans="1:15" ht="30.75" customHeight="1" x14ac:dyDescent="0.2">
      <c r="A26" s="587" t="str">
        <f>'Commercial Needs Analysis'!A31</f>
        <v>n/a</v>
      </c>
      <c r="B26" s="587"/>
      <c r="C26" s="587"/>
      <c r="D26" s="587"/>
      <c r="E26" s="587"/>
      <c r="F26" s="587" t="str">
        <f>'Commercial Needs Analysis'!B31</f>
        <v>n/a</v>
      </c>
      <c r="G26" s="587"/>
      <c r="H26" s="587"/>
      <c r="I26" s="587"/>
      <c r="J26" s="587" t="str">
        <f>IF('Commercial Needs Analysis'!D31=0,"",'Commercial Needs Analysis'!D31)</f>
        <v>n/a</v>
      </c>
      <c r="K26" s="587"/>
      <c r="L26" s="587"/>
      <c r="M26" s="587"/>
      <c r="N26" s="587"/>
    </row>
    <row r="27" spans="1:15" x14ac:dyDescent="0.2">
      <c r="A27" s="70"/>
      <c r="C27" s="577"/>
      <c r="D27" s="577"/>
      <c r="E27" s="577"/>
      <c r="F27" s="577"/>
      <c r="G27" s="577"/>
      <c r="H27" s="577"/>
      <c r="I27" s="577"/>
      <c r="J27" s="577"/>
      <c r="K27" s="577"/>
      <c r="L27" s="577"/>
      <c r="M27" s="577"/>
      <c r="N27" s="577"/>
    </row>
    <row r="28" spans="1:15" x14ac:dyDescent="0.2">
      <c r="A28" s="584" t="s">
        <v>667</v>
      </c>
      <c r="B28" s="584"/>
      <c r="C28" s="584"/>
      <c r="D28" s="585"/>
      <c r="E28" s="585"/>
      <c r="F28" s="585"/>
      <c r="G28" s="585"/>
      <c r="H28" s="585"/>
      <c r="I28" s="585"/>
      <c r="J28" s="71"/>
      <c r="K28" s="71"/>
      <c r="L28" s="71"/>
      <c r="M28" s="71"/>
      <c r="N28" s="71"/>
    </row>
    <row r="29" spans="1:15" x14ac:dyDescent="0.2">
      <c r="A29" s="70"/>
      <c r="C29" s="577"/>
      <c r="D29" s="577"/>
      <c r="E29" s="577"/>
      <c r="F29" s="577"/>
      <c r="G29" s="577"/>
      <c r="H29" s="577"/>
      <c r="I29" s="577"/>
      <c r="J29" s="577"/>
      <c r="K29" s="577"/>
      <c r="L29" s="577"/>
      <c r="M29" s="577"/>
      <c r="N29" s="577"/>
    </row>
    <row r="30" spans="1:15" x14ac:dyDescent="0.2">
      <c r="A30" s="586"/>
      <c r="B30" s="586"/>
      <c r="C30" s="586"/>
      <c r="D30" s="586"/>
      <c r="E30" s="586"/>
      <c r="F30" s="586"/>
      <c r="G30" s="586"/>
      <c r="H30" s="586"/>
      <c r="I30" s="586"/>
      <c r="J30" s="586"/>
      <c r="K30" s="586"/>
      <c r="L30" s="586"/>
      <c r="M30" s="586"/>
      <c r="N30" s="586"/>
      <c r="O30" s="586"/>
    </row>
    <row r="31" spans="1:15" ht="90" customHeight="1" x14ac:dyDescent="0.2">
      <c r="A31" s="577" t="str">
        <f>IF('Commercial Needs Analysis'!B16="Smit &amp; Kie Pretoria Brokers (Pty) Ltd",
CONCATENATE("I hereby appoint ",'Commercial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Pretoria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31" s="577"/>
      <c r="C31" s="577"/>
      <c r="D31" s="577"/>
      <c r="E31" s="577"/>
      <c r="F31" s="577"/>
      <c r="G31" s="577"/>
      <c r="H31" s="577"/>
      <c r="I31" s="577"/>
      <c r="J31" s="577"/>
      <c r="K31" s="577"/>
      <c r="L31" s="577"/>
      <c r="M31" s="577"/>
      <c r="N31" s="577"/>
    </row>
    <row r="32" spans="1:15" x14ac:dyDescent="0.2">
      <c r="A32" s="70"/>
      <c r="C32" s="72"/>
      <c r="D32" s="72"/>
      <c r="E32" s="72"/>
      <c r="F32" s="72"/>
      <c r="G32" s="72"/>
      <c r="H32" s="72"/>
      <c r="I32" s="72"/>
      <c r="J32" s="72"/>
      <c r="K32" s="72"/>
      <c r="L32" s="72"/>
      <c r="M32" s="72"/>
      <c r="N32" s="72"/>
    </row>
    <row r="33" spans="1:14" x14ac:dyDescent="0.2">
      <c r="A33" s="584" t="s">
        <v>667</v>
      </c>
      <c r="B33" s="584"/>
      <c r="C33" s="584"/>
      <c r="D33" s="585"/>
      <c r="E33" s="585"/>
      <c r="F33" s="585"/>
      <c r="G33" s="585"/>
      <c r="H33" s="585"/>
      <c r="I33" s="585"/>
      <c r="J33" s="72"/>
      <c r="K33" s="72"/>
      <c r="L33" s="72"/>
      <c r="M33" s="72"/>
      <c r="N33" s="72"/>
    </row>
    <row r="34" spans="1:14" x14ac:dyDescent="0.2">
      <c r="A34" s="287"/>
      <c r="B34" s="287"/>
      <c r="C34" s="287"/>
      <c r="D34" s="287"/>
      <c r="E34" s="287"/>
      <c r="F34" s="287"/>
      <c r="G34" s="287"/>
      <c r="H34" s="287"/>
      <c r="I34" s="287"/>
      <c r="J34" s="72"/>
      <c r="K34" s="72"/>
      <c r="L34" s="72"/>
      <c r="M34" s="72"/>
      <c r="N34" s="72"/>
    </row>
    <row r="35" spans="1:14" x14ac:dyDescent="0.2">
      <c r="B35" s="589" t="s">
        <v>668</v>
      </c>
      <c r="C35" s="589"/>
      <c r="D35" s="589"/>
      <c r="E35" s="589"/>
      <c r="F35" s="589"/>
      <c r="G35" s="589"/>
      <c r="H35" s="589"/>
      <c r="I35" s="589"/>
      <c r="J35" s="589"/>
      <c r="K35" s="589"/>
      <c r="L35" s="589"/>
      <c r="M35" s="589"/>
      <c r="N35" s="589"/>
    </row>
    <row r="36" spans="1:14" ht="49.5" customHeight="1" x14ac:dyDescent="0.2">
      <c r="A36" s="287" t="s">
        <v>669</v>
      </c>
      <c r="B36" s="577" t="s">
        <v>670</v>
      </c>
      <c r="C36" s="577"/>
      <c r="D36" s="577"/>
      <c r="E36" s="577"/>
      <c r="F36" s="577"/>
      <c r="G36" s="577"/>
      <c r="H36" s="577"/>
      <c r="I36" s="577"/>
      <c r="J36" s="577"/>
      <c r="K36" s="577"/>
      <c r="L36" s="577"/>
      <c r="M36" s="577"/>
      <c r="N36" s="577"/>
    </row>
    <row r="37" spans="1:14" x14ac:dyDescent="0.2">
      <c r="A37" s="287" t="s">
        <v>671</v>
      </c>
      <c r="B37" s="595" t="s">
        <v>672</v>
      </c>
      <c r="C37" s="595"/>
      <c r="D37" s="595"/>
      <c r="E37" s="595"/>
      <c r="F37" s="595"/>
      <c r="G37" s="595"/>
      <c r="H37" s="595"/>
      <c r="I37" s="595"/>
      <c r="J37" s="595"/>
      <c r="K37" s="595"/>
      <c r="L37" s="595"/>
      <c r="M37" s="595"/>
      <c r="N37" s="595"/>
    </row>
    <row r="38" spans="1:14" x14ac:dyDescent="0.2">
      <c r="A38" s="287"/>
      <c r="B38" s="595" t="s">
        <v>673</v>
      </c>
      <c r="C38" s="595"/>
      <c r="D38" s="595"/>
      <c r="E38" s="595"/>
      <c r="F38" s="595"/>
      <c r="G38" s="595"/>
      <c r="H38" s="595"/>
      <c r="I38" s="595"/>
      <c r="J38" s="595"/>
      <c r="K38" s="595"/>
      <c r="L38" s="595"/>
      <c r="M38" s="595"/>
      <c r="N38" s="595"/>
    </row>
    <row r="39" spans="1:14" x14ac:dyDescent="0.2">
      <c r="A39" s="287"/>
      <c r="B39" s="278" t="s">
        <v>674</v>
      </c>
      <c r="C39" s="278"/>
      <c r="D39" s="278"/>
      <c r="E39" s="278"/>
      <c r="F39" s="278"/>
      <c r="G39" s="278"/>
      <c r="H39" s="278"/>
      <c r="I39" s="278"/>
      <c r="J39" s="278"/>
      <c r="K39" s="278"/>
      <c r="L39" s="278"/>
      <c r="M39" s="278"/>
      <c r="N39" s="278"/>
    </row>
    <row r="40" spans="1:14" x14ac:dyDescent="0.2">
      <c r="A40" s="287"/>
      <c r="B40" s="278"/>
      <c r="C40" s="278"/>
      <c r="D40" s="278"/>
      <c r="E40" s="278"/>
      <c r="F40" s="278"/>
      <c r="G40" s="278"/>
      <c r="H40" s="278"/>
      <c r="I40" s="278"/>
      <c r="J40" s="278"/>
      <c r="K40" s="278"/>
      <c r="L40" s="278"/>
      <c r="M40" s="278"/>
      <c r="N40" s="278"/>
    </row>
    <row r="41" spans="1:14" x14ac:dyDescent="0.2">
      <c r="A41" s="287"/>
      <c r="B41" s="278"/>
      <c r="C41" s="278"/>
      <c r="D41" s="278"/>
      <c r="E41" s="278"/>
      <c r="F41" s="278"/>
      <c r="G41" s="278"/>
      <c r="H41" s="278"/>
      <c r="I41" s="278"/>
      <c r="J41" s="278"/>
      <c r="K41" s="278"/>
      <c r="L41" s="278"/>
      <c r="M41" s="278"/>
      <c r="N41" s="278"/>
    </row>
    <row r="42" spans="1:14" ht="57.75" customHeight="1" x14ac:dyDescent="0.2">
      <c r="A42" s="577" t="s">
        <v>675</v>
      </c>
      <c r="B42" s="577"/>
      <c r="C42" s="577"/>
      <c r="D42" s="577"/>
      <c r="E42" s="577"/>
      <c r="F42" s="577"/>
      <c r="G42" s="577"/>
      <c r="H42" s="577"/>
      <c r="I42" s="577"/>
      <c r="J42" s="577"/>
      <c r="K42" s="577"/>
      <c r="L42" s="577"/>
      <c r="M42" s="577"/>
      <c r="N42" s="577"/>
    </row>
    <row r="43" spans="1:14" x14ac:dyDescent="0.2">
      <c r="A43" s="595" t="s">
        <v>676</v>
      </c>
      <c r="B43" s="595"/>
      <c r="C43" s="595"/>
      <c r="D43" s="595"/>
      <c r="E43" s="595"/>
      <c r="F43" s="595"/>
      <c r="G43" s="595"/>
      <c r="H43" s="595"/>
      <c r="I43" s="595"/>
      <c r="J43" s="595"/>
      <c r="K43" s="595"/>
      <c r="L43" s="595"/>
      <c r="M43" s="595"/>
      <c r="N43" s="595"/>
    </row>
    <row r="44" spans="1:14" x14ac:dyDescent="0.2">
      <c r="A44" s="278"/>
      <c r="B44" s="278"/>
      <c r="C44" s="278"/>
      <c r="D44" s="278"/>
      <c r="E44" s="278"/>
      <c r="F44" s="278"/>
      <c r="G44" s="278"/>
      <c r="H44" s="278"/>
      <c r="I44" s="278"/>
      <c r="J44" s="278"/>
      <c r="K44" s="278"/>
      <c r="L44" s="278"/>
      <c r="M44" s="278"/>
      <c r="N44" s="278"/>
    </row>
    <row r="45" spans="1:14" x14ac:dyDescent="0.2">
      <c r="A45" s="69"/>
      <c r="B45" s="595" t="s">
        <v>677</v>
      </c>
      <c r="C45" s="595"/>
      <c r="D45" s="595"/>
      <c r="E45" s="595"/>
      <c r="F45" s="595"/>
      <c r="G45" s="595"/>
      <c r="H45" s="595"/>
      <c r="I45" s="595"/>
      <c r="J45" s="595"/>
      <c r="K45" s="595"/>
      <c r="L45" s="595"/>
      <c r="M45" s="595"/>
      <c r="N45" s="595"/>
    </row>
    <row r="46" spans="1:14" x14ac:dyDescent="0.2">
      <c r="A46" s="69"/>
      <c r="B46" s="595" t="s">
        <v>678</v>
      </c>
      <c r="C46" s="595"/>
      <c r="D46" s="595"/>
      <c r="E46" s="595"/>
      <c r="F46" s="595"/>
      <c r="G46" s="595"/>
      <c r="H46" s="595"/>
      <c r="I46" s="595"/>
      <c r="J46" s="595"/>
      <c r="K46" s="595"/>
      <c r="L46" s="595"/>
      <c r="M46" s="595"/>
      <c r="N46" s="595"/>
    </row>
    <row r="47" spans="1:14" x14ac:dyDescent="0.2">
      <c r="A47" s="287"/>
      <c r="B47" s="278"/>
      <c r="C47" s="278"/>
      <c r="D47" s="278"/>
      <c r="E47" s="278"/>
      <c r="F47" s="278"/>
      <c r="G47" s="278"/>
      <c r="H47" s="278"/>
      <c r="I47" s="278"/>
      <c r="J47" s="278"/>
      <c r="K47" s="278"/>
      <c r="L47" s="278"/>
      <c r="M47" s="278"/>
      <c r="N47" s="278"/>
    </row>
    <row r="48" spans="1:14" ht="46.5" customHeight="1" x14ac:dyDescent="0.2">
      <c r="A48" s="577" t="s">
        <v>679</v>
      </c>
      <c r="B48" s="577"/>
      <c r="C48" s="577"/>
      <c r="D48" s="577"/>
      <c r="E48" s="577"/>
      <c r="F48" s="577"/>
      <c r="G48" s="577"/>
      <c r="H48" s="577"/>
      <c r="I48" s="577"/>
      <c r="J48" s="577"/>
      <c r="K48" s="577"/>
      <c r="L48" s="577"/>
      <c r="M48" s="577"/>
      <c r="N48" s="577"/>
    </row>
    <row r="49" spans="1:14" ht="8.25" customHeight="1" x14ac:dyDescent="0.2">
      <c r="A49" s="287"/>
      <c r="B49" s="278"/>
      <c r="C49" s="278"/>
      <c r="D49" s="278"/>
      <c r="E49" s="278"/>
      <c r="F49" s="278"/>
      <c r="G49" s="278"/>
      <c r="H49" s="278"/>
      <c r="I49" s="278"/>
      <c r="J49" s="278"/>
      <c r="K49" s="278"/>
      <c r="L49" s="278"/>
      <c r="M49" s="278"/>
      <c r="N49" s="278"/>
    </row>
    <row r="50" spans="1:14" ht="47.25" customHeight="1" x14ac:dyDescent="0.2">
      <c r="A50" s="577" t="s">
        <v>758</v>
      </c>
      <c r="B50" s="577"/>
      <c r="C50" s="577"/>
      <c r="D50" s="577"/>
      <c r="E50" s="577"/>
      <c r="F50" s="577"/>
      <c r="G50" s="577"/>
      <c r="H50" s="577"/>
      <c r="I50" s="577"/>
      <c r="J50" s="577"/>
      <c r="K50" s="577"/>
      <c r="L50" s="577"/>
      <c r="M50" s="577"/>
      <c r="N50" s="577"/>
    </row>
    <row r="51" spans="1:14" x14ac:dyDescent="0.2">
      <c r="A51" s="287"/>
      <c r="B51" s="278"/>
      <c r="C51" s="278"/>
      <c r="D51" s="278"/>
      <c r="E51" s="278"/>
      <c r="F51" s="278"/>
      <c r="G51" s="278"/>
      <c r="H51" s="278"/>
      <c r="I51" s="278"/>
      <c r="J51" s="278"/>
      <c r="K51" s="278"/>
      <c r="L51" s="278"/>
      <c r="M51" s="278"/>
      <c r="N51" s="278"/>
    </row>
    <row r="52" spans="1:14" ht="21" customHeight="1" x14ac:dyDescent="0.2">
      <c r="A52" s="70"/>
      <c r="C52" s="72"/>
      <c r="D52" s="72"/>
      <c r="E52" s="72"/>
      <c r="F52" s="72"/>
      <c r="G52" s="72"/>
      <c r="H52" s="72"/>
      <c r="I52" s="72"/>
      <c r="J52" s="72"/>
      <c r="K52" s="72"/>
      <c r="L52" s="72"/>
      <c r="M52" s="72"/>
      <c r="N52" s="72"/>
    </row>
    <row r="54" spans="1:14" x14ac:dyDescent="0.2">
      <c r="A54" s="573" t="s">
        <v>680</v>
      </c>
      <c r="B54" s="573"/>
      <c r="C54" s="573"/>
      <c r="D54" s="573"/>
      <c r="E54" s="597"/>
      <c r="F54" s="597"/>
      <c r="G54" s="597"/>
      <c r="H54" s="597"/>
      <c r="I54" s="597"/>
      <c r="J54" s="64" t="s">
        <v>4</v>
      </c>
      <c r="K54" s="596" t="str">
        <f ca="1">TEXT(TODAY(),"dd/mm/yyyy")</f>
        <v>05/06/2023</v>
      </c>
      <c r="L54" s="597"/>
      <c r="M54" s="597"/>
      <c r="N54" s="597"/>
    </row>
    <row r="55" spans="1:14" x14ac:dyDescent="0.2">
      <c r="A55" s="95"/>
      <c r="B55" s="95"/>
      <c r="C55" s="95"/>
      <c r="D55" s="95"/>
    </row>
    <row r="56" spans="1:14" ht="30.75" customHeight="1" x14ac:dyDescent="0.2">
      <c r="A56" s="573" t="s">
        <v>885</v>
      </c>
      <c r="B56" s="573"/>
      <c r="C56" s="573"/>
      <c r="D56" s="573"/>
      <c r="E56" s="572" t="str">
        <f>'Letter of Introduction'!F27</f>
        <v/>
      </c>
      <c r="F56" s="572"/>
      <c r="G56" s="572"/>
      <c r="H56" s="572"/>
      <c r="I56" s="572"/>
      <c r="J56" s="572"/>
      <c r="K56" s="572"/>
      <c r="L56" s="572"/>
      <c r="M56" s="572"/>
      <c r="N56" s="572"/>
    </row>
    <row r="106" ht="15.75" customHeight="1" x14ac:dyDescent="0.2"/>
  </sheetData>
  <mergeCells count="48">
    <mergeCell ref="A16:N16"/>
    <mergeCell ref="A30:O30"/>
    <mergeCell ref="A31:N31"/>
    <mergeCell ref="A56:D56"/>
    <mergeCell ref="A43:N43"/>
    <mergeCell ref="B45:N45"/>
    <mergeCell ref="B46:N46"/>
    <mergeCell ref="A48:N48"/>
    <mergeCell ref="A50:N50"/>
    <mergeCell ref="K54:N54"/>
    <mergeCell ref="A54:D54"/>
    <mergeCell ref="E54:I54"/>
    <mergeCell ref="E56:N56"/>
    <mergeCell ref="B37:N37"/>
    <mergeCell ref="B38:N38"/>
    <mergeCell ref="A42:N42"/>
    <mergeCell ref="B35:N35"/>
    <mergeCell ref="B36:N36"/>
    <mergeCell ref="B20:M20"/>
    <mergeCell ref="F22:I22"/>
    <mergeCell ref="C27:N27"/>
    <mergeCell ref="C29:N29"/>
    <mergeCell ref="F25:I25"/>
    <mergeCell ref="A28:C28"/>
    <mergeCell ref="A26:E26"/>
    <mergeCell ref="F26:I26"/>
    <mergeCell ref="J26:N26"/>
    <mergeCell ref="J22:N22"/>
    <mergeCell ref="F23:I23"/>
    <mergeCell ref="A25:E25"/>
    <mergeCell ref="A22:E22"/>
    <mergeCell ref="F24:I24"/>
    <mergeCell ref="A14:F14"/>
    <mergeCell ref="A13:F13"/>
    <mergeCell ref="G14:N14"/>
    <mergeCell ref="G13:N13"/>
    <mergeCell ref="A33:C33"/>
    <mergeCell ref="D33:I33"/>
    <mergeCell ref="D28:I28"/>
    <mergeCell ref="A17:O17"/>
    <mergeCell ref="A24:E24"/>
    <mergeCell ref="A23:E23"/>
    <mergeCell ref="J25:N25"/>
    <mergeCell ref="J24:N24"/>
    <mergeCell ref="J23:N23"/>
    <mergeCell ref="B19:M19"/>
    <mergeCell ref="A18:N18"/>
    <mergeCell ref="C21:N21"/>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17</xdr:row>
                    <xdr:rowOff>142875</xdr:rowOff>
                  </from>
                  <to>
                    <xdr:col>0</xdr:col>
                    <xdr:colOff>266700</xdr:colOff>
                    <xdr:row>19</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18</xdr:row>
                    <xdr:rowOff>133350</xdr:rowOff>
                  </from>
                  <to>
                    <xdr:col>0</xdr:col>
                    <xdr:colOff>266700</xdr:colOff>
                    <xdr:row>20</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43</xdr:row>
                    <xdr:rowOff>161925</xdr:rowOff>
                  </from>
                  <to>
                    <xdr:col>0</xdr:col>
                    <xdr:colOff>314325</xdr:colOff>
                    <xdr:row>45</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44</xdr:row>
                    <xdr:rowOff>152400</xdr:rowOff>
                  </from>
                  <to>
                    <xdr:col>0</xdr:col>
                    <xdr:colOff>314325</xdr:colOff>
                    <xdr:row>46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0:O76"/>
  <sheetViews>
    <sheetView zoomScaleNormal="100" workbookViewId="0">
      <selection activeCell="Q17" sqref="Q17"/>
    </sheetView>
  </sheetViews>
  <sheetFormatPr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0" spans="1:15" s="65" customFormat="1" ht="15" x14ac:dyDescent="0.2">
      <c r="A10" s="574" t="s">
        <v>681</v>
      </c>
      <c r="B10" s="574"/>
      <c r="C10" s="574"/>
      <c r="D10" s="574"/>
      <c r="E10" s="574"/>
      <c r="F10" s="574"/>
      <c r="G10" s="574"/>
      <c r="H10" s="574"/>
      <c r="I10" s="574"/>
      <c r="J10" s="574"/>
      <c r="K10" s="574"/>
      <c r="L10" s="574"/>
      <c r="M10" s="574"/>
      <c r="N10" s="277"/>
      <c r="O10" s="277"/>
    </row>
    <row r="11" spans="1:15" s="65" customFormat="1" ht="15" x14ac:dyDescent="0.2">
      <c r="A11" s="66"/>
      <c r="B11" s="66"/>
      <c r="C11" s="66"/>
      <c r="D11" s="66"/>
      <c r="E11" s="66"/>
      <c r="F11" s="66"/>
      <c r="G11" s="66"/>
      <c r="H11" s="66"/>
      <c r="I11" s="66"/>
      <c r="J11" s="66"/>
      <c r="K11" s="66"/>
      <c r="L11" s="66"/>
      <c r="M11" s="66"/>
      <c r="N11" s="66"/>
      <c r="O11" s="66"/>
    </row>
    <row r="12" spans="1:15" s="65" customFormat="1" ht="16.5" customHeight="1" x14ac:dyDescent="0.2">
      <c r="A12" s="601" t="s">
        <v>886</v>
      </c>
      <c r="B12" s="601"/>
      <c r="D12" s="580" t="str">
        <f>IF('Commercial Needs Analysis'!B16="Smit &amp; Kie Pretoria Brokers (Pty) Ltd","Smit &amp; Kie Pretoria Brokers (Pty) Ltd","Smit &amp; Kie Brokers (Pty) Ltd")</f>
        <v>Smit &amp; Kie Pretoria Brokers (Pty) Ltd</v>
      </c>
      <c r="E12" s="580"/>
      <c r="F12" s="580"/>
      <c r="G12" s="580"/>
      <c r="H12" s="580"/>
      <c r="I12" s="580"/>
      <c r="J12" s="288"/>
      <c r="K12" s="288"/>
      <c r="L12" s="288"/>
      <c r="M12" s="288"/>
      <c r="N12" s="288"/>
    </row>
    <row r="13" spans="1:15" s="65" customFormat="1" ht="17.25" customHeight="1" x14ac:dyDescent="0.2">
      <c r="A13" s="588" t="s">
        <v>887</v>
      </c>
      <c r="B13" s="588"/>
      <c r="D13" s="580">
        <f>IF('Commercial Needs Analysis'!B16="Smit &amp; Kie Pretoria Brokers (Pty) Ltd",43148,11184)</f>
        <v>43148</v>
      </c>
      <c r="E13" s="580"/>
      <c r="F13" s="580"/>
      <c r="G13" s="580"/>
      <c r="H13" s="580"/>
      <c r="I13" s="580"/>
      <c r="J13" s="288"/>
      <c r="K13" s="288"/>
      <c r="L13" s="288"/>
      <c r="M13" s="288"/>
      <c r="N13" s="288"/>
    </row>
    <row r="14" spans="1:15" s="65" customFormat="1" ht="37.5" customHeight="1" x14ac:dyDescent="0.2">
      <c r="A14" s="598" t="s">
        <v>682</v>
      </c>
      <c r="B14" s="598"/>
      <c r="C14" s="598"/>
      <c r="D14" s="600"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E14" s="600"/>
      <c r="F14" s="600"/>
      <c r="G14" s="600"/>
      <c r="H14" s="600"/>
      <c r="I14" s="600"/>
      <c r="J14" s="73"/>
      <c r="K14" s="73"/>
      <c r="L14" s="73"/>
      <c r="M14" s="73"/>
      <c r="N14" s="69"/>
    </row>
    <row r="15" spans="1:15" s="65" customFormat="1" ht="40.5" customHeight="1" x14ac:dyDescent="0.2">
      <c r="A15" s="599" t="s">
        <v>74</v>
      </c>
      <c r="B15" s="599"/>
      <c r="C15" s="599"/>
      <c r="D15" s="600" t="str">
        <f>CONCATENATE('Authority to Obtain Information'!J23," / ",'Authority to Obtain Information'!J24," / ",'Authority to Obtain Information'!J25," / ",'Authority to Obtain Information'!J26)</f>
        <v>n/a / n/a / n/a / n/a</v>
      </c>
      <c r="E15" s="600"/>
      <c r="F15" s="600"/>
      <c r="G15" s="600"/>
      <c r="H15" s="600"/>
      <c r="I15" s="600"/>
      <c r="J15" s="73"/>
      <c r="K15" s="73"/>
      <c r="L15" s="73"/>
      <c r="M15" s="73"/>
      <c r="N15" s="73"/>
      <c r="O15" s="74"/>
    </row>
    <row r="16" spans="1:15" s="65" customFormat="1" ht="30.75" customHeight="1" x14ac:dyDescent="0.2">
      <c r="A16" s="68"/>
      <c r="B16" s="68"/>
      <c r="C16" s="68"/>
      <c r="D16" s="68"/>
      <c r="E16" s="68"/>
      <c r="F16" s="74"/>
      <c r="G16" s="74"/>
      <c r="H16" s="74"/>
      <c r="I16" s="74"/>
      <c r="J16" s="74"/>
      <c r="K16" s="74"/>
      <c r="L16" s="74"/>
      <c r="M16" s="74"/>
      <c r="N16" s="74"/>
    </row>
    <row r="17" spans="1:15" ht="48" customHeight="1" x14ac:dyDescent="0.2">
      <c r="A17" s="577" t="s">
        <v>683</v>
      </c>
      <c r="B17" s="577"/>
      <c r="C17" s="577"/>
      <c r="D17" s="577"/>
      <c r="E17" s="577"/>
      <c r="F17" s="577"/>
      <c r="G17" s="577"/>
      <c r="H17" s="577"/>
      <c r="I17" s="577"/>
      <c r="J17" s="577"/>
      <c r="K17" s="577"/>
      <c r="L17" s="577"/>
      <c r="M17" s="577"/>
      <c r="N17" s="577"/>
    </row>
    <row r="18" spans="1:15" x14ac:dyDescent="0.2">
      <c r="A18" s="70"/>
      <c r="B18" s="70"/>
      <c r="C18" s="70"/>
      <c r="D18" s="70"/>
      <c r="E18" s="70"/>
      <c r="F18" s="72"/>
      <c r="G18" s="72"/>
      <c r="H18" s="72"/>
      <c r="I18" s="72"/>
      <c r="J18" s="72"/>
      <c r="K18" s="72"/>
      <c r="L18" s="72"/>
      <c r="M18" s="72"/>
      <c r="N18" s="72"/>
    </row>
    <row r="19" spans="1:15" ht="91.5" customHeight="1" x14ac:dyDescent="0.2">
      <c r="A19" s="577" t="str">
        <f>IF('Commercial Needs Analysis'!B16="Smit &amp; Kie Pretoria Brokers (Pty) Ltd",CONCATENATE('Commercial Needs Analysis'!B16," provides advice and intermediary services"," in relation to your non-life insurance policy and for acting as an intermediary. ",'Commercial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&amp; Kie Pretoria Brokers (Pty) Ltd provides advice and intermediary services in relation to your non-life insurance policy and for acting as an intermediary. Smit &amp; Kie Pretoria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19" s="577"/>
      <c r="C19" s="577"/>
      <c r="D19" s="577"/>
      <c r="E19" s="577"/>
      <c r="F19" s="577"/>
      <c r="G19" s="577"/>
      <c r="H19" s="577"/>
      <c r="I19" s="577"/>
      <c r="J19" s="577"/>
      <c r="K19" s="577"/>
      <c r="L19" s="577"/>
      <c r="M19" s="577"/>
      <c r="N19" s="577"/>
    </row>
    <row r="20" spans="1:15" x14ac:dyDescent="0.2">
      <c r="A20" s="70"/>
      <c r="C20" s="577"/>
      <c r="D20" s="577"/>
      <c r="E20" s="577"/>
      <c r="F20" s="577"/>
      <c r="G20" s="577"/>
      <c r="H20" s="577"/>
      <c r="I20" s="577"/>
      <c r="J20" s="577"/>
      <c r="K20" s="577"/>
      <c r="L20" s="577"/>
      <c r="M20" s="577"/>
      <c r="N20" s="577"/>
    </row>
    <row r="21" spans="1:15" ht="45" customHeight="1" x14ac:dyDescent="0.2">
      <c r="A21" s="577" t="s">
        <v>684</v>
      </c>
      <c r="B21" s="595"/>
      <c r="C21" s="595"/>
      <c r="D21" s="595"/>
      <c r="E21" s="595"/>
      <c r="F21" s="595"/>
      <c r="G21" s="595"/>
      <c r="H21" s="595"/>
      <c r="I21" s="595"/>
      <c r="J21" s="595"/>
      <c r="K21" s="595"/>
      <c r="L21" s="595"/>
      <c r="M21" s="595"/>
      <c r="N21" s="595"/>
    </row>
    <row r="22" spans="1:15" x14ac:dyDescent="0.2">
      <c r="A22" s="70"/>
      <c r="C22" s="72"/>
      <c r="D22" s="72"/>
      <c r="E22" s="72"/>
      <c r="F22" s="72"/>
      <c r="G22" s="72"/>
      <c r="H22" s="72"/>
      <c r="I22" s="72"/>
      <c r="J22" s="72"/>
      <c r="K22" s="72"/>
      <c r="L22" s="72"/>
      <c r="M22" s="72"/>
      <c r="N22" s="72"/>
    </row>
    <row r="23" spans="1:15" ht="257.25" customHeight="1" x14ac:dyDescent="0.2">
      <c r="A23" s="575" t="s">
        <v>891</v>
      </c>
      <c r="B23" s="602"/>
      <c r="C23" s="602"/>
      <c r="D23" s="602"/>
      <c r="E23" s="602"/>
      <c r="F23" s="602"/>
      <c r="G23" s="602"/>
      <c r="H23" s="602"/>
      <c r="I23" s="602"/>
      <c r="J23" s="602"/>
      <c r="K23" s="602"/>
      <c r="L23" s="602"/>
      <c r="M23" s="602"/>
      <c r="N23" s="602"/>
      <c r="O23" s="277"/>
    </row>
    <row r="25" spans="1:15" x14ac:dyDescent="0.2">
      <c r="A25" s="584" t="s">
        <v>899</v>
      </c>
      <c r="B25" s="584"/>
      <c r="C25" s="584"/>
      <c r="D25" s="278"/>
      <c r="E25" s="278"/>
      <c r="F25" s="278"/>
      <c r="G25" s="278"/>
      <c r="H25" s="278"/>
      <c r="I25" s="278"/>
      <c r="J25" s="278"/>
      <c r="K25" s="278"/>
      <c r="L25" s="278"/>
      <c r="M25" s="278"/>
      <c r="N25" s="278"/>
    </row>
    <row r="26" spans="1:15" ht="46.5" customHeight="1" x14ac:dyDescent="0.2">
      <c r="A26" s="577" t="str">
        <f>IF('Commercial Needs Analysis'!B16="Smit &amp; Kie Pretoria Brokers (Pty) Ltd", CONCATENATE("For the additional services set out above ",'Commercial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&amp; Kie Pretoria Brokers (Pty) Ltd charges 10% of the monthly premium inclusive of VAT and will be reviewed at policy renewal stage.</v>
      </c>
      <c r="B26" s="577"/>
      <c r="C26" s="577"/>
      <c r="D26" s="577"/>
      <c r="E26" s="577"/>
      <c r="F26" s="577"/>
      <c r="G26" s="577"/>
      <c r="H26" s="577"/>
      <c r="I26" s="577"/>
      <c r="J26" s="577"/>
      <c r="K26" s="577"/>
      <c r="L26" s="577"/>
      <c r="M26" s="577"/>
      <c r="N26" s="577"/>
    </row>
    <row r="27" spans="1:15" ht="8.25" customHeight="1" x14ac:dyDescent="0.2">
      <c r="A27" s="287"/>
      <c r="B27" s="278"/>
      <c r="C27" s="278"/>
      <c r="D27" s="278"/>
      <c r="E27" s="278"/>
      <c r="F27" s="278"/>
      <c r="G27" s="278"/>
      <c r="H27" s="278"/>
      <c r="I27" s="278"/>
      <c r="J27" s="278"/>
      <c r="K27" s="278"/>
      <c r="L27" s="278"/>
      <c r="M27" s="278"/>
      <c r="N27" s="278"/>
    </row>
    <row r="28" spans="1:15" ht="70.5" customHeight="1" x14ac:dyDescent="0.2">
      <c r="A28" s="577" t="s">
        <v>893</v>
      </c>
      <c r="B28" s="577"/>
      <c r="C28" s="577"/>
      <c r="D28" s="577"/>
      <c r="E28" s="577"/>
      <c r="F28" s="577"/>
      <c r="G28" s="577"/>
      <c r="H28" s="577"/>
      <c r="I28" s="577"/>
      <c r="J28" s="577"/>
      <c r="K28" s="577"/>
      <c r="L28" s="577"/>
      <c r="M28" s="577"/>
      <c r="N28" s="577"/>
    </row>
    <row r="30" spans="1:15" x14ac:dyDescent="0.2">
      <c r="A30" s="573" t="s">
        <v>680</v>
      </c>
      <c r="B30" s="573"/>
      <c r="C30" s="573"/>
      <c r="D30" s="573"/>
      <c r="E30" s="597"/>
      <c r="F30" s="597"/>
      <c r="G30" s="597"/>
      <c r="H30" s="597"/>
      <c r="I30" s="597"/>
      <c r="J30" s="64" t="s">
        <v>4</v>
      </c>
      <c r="K30" s="596"/>
      <c r="L30" s="597"/>
      <c r="M30" s="597"/>
      <c r="N30" s="597"/>
    </row>
    <row r="32" spans="1:15" ht="26.25" customHeight="1" x14ac:dyDescent="0.2">
      <c r="A32" s="573" t="s">
        <v>885</v>
      </c>
      <c r="B32" s="573"/>
      <c r="C32" s="573"/>
      <c r="D32" s="573"/>
      <c r="E32" s="572" t="str">
        <f>'Letter of Introduction'!F27</f>
        <v/>
      </c>
      <c r="F32" s="572"/>
      <c r="G32" s="572"/>
      <c r="H32" s="572"/>
      <c r="I32" s="572"/>
      <c r="J32" s="572"/>
      <c r="K32" s="572"/>
      <c r="L32" s="572"/>
      <c r="M32" s="572"/>
      <c r="N32" s="572"/>
    </row>
    <row r="76" ht="15.75" customHeight="1" x14ac:dyDescent="0.2"/>
  </sheetData>
  <mergeCells count="22">
    <mergeCell ref="A12:B12"/>
    <mergeCell ref="A13:B13"/>
    <mergeCell ref="A25:C25"/>
    <mergeCell ref="A10:M10"/>
    <mergeCell ref="D12:I12"/>
    <mergeCell ref="D13:I13"/>
    <mergeCell ref="A23:N23"/>
    <mergeCell ref="C20:N20"/>
    <mergeCell ref="A19:N19"/>
    <mergeCell ref="A21:N21"/>
    <mergeCell ref="E32:N32"/>
    <mergeCell ref="A32:D32"/>
    <mergeCell ref="A14:C14"/>
    <mergeCell ref="A15:C15"/>
    <mergeCell ref="D15:I15"/>
    <mergeCell ref="D14:I14"/>
    <mergeCell ref="A26:N26"/>
    <mergeCell ref="A28:N28"/>
    <mergeCell ref="A30:D30"/>
    <mergeCell ref="E30:I30"/>
    <mergeCell ref="K30:N30"/>
    <mergeCell ref="A17:N17"/>
  </mergeCells>
  <printOptions horizontalCentered="1"/>
  <pageMargins left="0.23622047244094491" right="0.23622047244094491" top="0.19685039370078741" bottom="0.19685039370078741" header="0.31496062992125984" footer="0.31496062992125984"/>
  <pageSetup scale="78"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2:P132"/>
  <sheetViews>
    <sheetView topLeftCell="A6" zoomScaleNormal="100" workbookViewId="0">
      <selection activeCell="K117" sqref="K117"/>
    </sheetView>
  </sheetViews>
  <sheetFormatPr defaultRowHeight="14.25" x14ac:dyDescent="0.2"/>
  <cols>
    <col min="1" max="1" width="5" style="108" customWidth="1"/>
    <col min="2" max="2" width="6.28515625" style="108" customWidth="1"/>
    <col min="3" max="3" width="10.85546875" style="108" customWidth="1"/>
    <col min="4" max="4" width="13" style="108" customWidth="1"/>
    <col min="5" max="5" width="2.42578125" style="108" customWidth="1"/>
    <col min="6" max="6" width="9.140625" style="108" customWidth="1"/>
    <col min="7" max="7" width="5.28515625" style="108" customWidth="1"/>
    <col min="8" max="8" width="5.85546875" style="108" customWidth="1"/>
    <col min="9" max="9" width="13.7109375" style="108" customWidth="1"/>
    <col min="10" max="10" width="9.140625" style="108"/>
    <col min="11" max="11" width="10.85546875" style="108" customWidth="1"/>
    <col min="12" max="12" width="9.140625" style="108"/>
    <col min="13" max="13" width="13.5703125" style="108" customWidth="1"/>
    <col min="14" max="14" width="4.85546875" style="108" customWidth="1"/>
    <col min="15" max="15" width="4.28515625" style="108" customWidth="1"/>
    <col min="16" max="16384" width="9.140625" style="108"/>
  </cols>
  <sheetData>
    <row r="12" spans="1:16" s="109" customFormat="1" ht="15" x14ac:dyDescent="0.2">
      <c r="A12" s="603" t="s">
        <v>759</v>
      </c>
      <c r="B12" s="603"/>
      <c r="C12" s="603"/>
      <c r="D12" s="603"/>
      <c r="E12" s="603"/>
      <c r="F12" s="603"/>
      <c r="G12" s="603"/>
      <c r="H12" s="603"/>
      <c r="I12" s="603"/>
      <c r="J12" s="603"/>
      <c r="K12" s="603"/>
      <c r="L12" s="603"/>
      <c r="M12" s="603"/>
      <c r="N12" s="289"/>
      <c r="O12" s="289"/>
      <c r="P12" s="289"/>
    </row>
    <row r="13" spans="1:16" s="109" customFormat="1" x14ac:dyDescent="0.2">
      <c r="A13" s="280"/>
      <c r="B13" s="280"/>
      <c r="C13" s="280"/>
      <c r="D13" s="280"/>
      <c r="E13" s="280"/>
      <c r="F13" s="280"/>
      <c r="G13" s="280"/>
      <c r="H13" s="280"/>
      <c r="I13" s="280"/>
      <c r="J13" s="280"/>
      <c r="K13" s="280"/>
      <c r="L13" s="280"/>
      <c r="M13" s="280"/>
      <c r="N13" s="280"/>
      <c r="O13" s="280"/>
    </row>
    <row r="14" spans="1:16" s="109" customFormat="1" ht="40.5" customHeight="1" x14ac:dyDescent="0.2">
      <c r="A14" s="582" t="s">
        <v>894</v>
      </c>
      <c r="B14" s="582"/>
      <c r="C14" s="582"/>
      <c r="D14" s="582"/>
      <c r="E14" s="582"/>
      <c r="F14" s="582"/>
      <c r="G14" s="583"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H14" s="583"/>
      <c r="I14" s="583"/>
      <c r="J14" s="583"/>
      <c r="K14" s="583"/>
      <c r="L14" s="583"/>
      <c r="M14" s="583"/>
      <c r="N14" s="110"/>
    </row>
    <row r="15" spans="1:16" s="109" customFormat="1" ht="47.25" customHeight="1" x14ac:dyDescent="0.2">
      <c r="A15" s="582" t="s">
        <v>897</v>
      </c>
      <c r="B15" s="582"/>
      <c r="C15" s="582"/>
      <c r="D15" s="582"/>
      <c r="E15" s="582"/>
      <c r="F15" s="582"/>
      <c r="G15" s="608"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H15" s="608"/>
      <c r="I15" s="608"/>
      <c r="J15" s="608"/>
      <c r="K15" s="608"/>
      <c r="L15" s="608"/>
      <c r="M15" s="608"/>
      <c r="N15" s="110"/>
    </row>
    <row r="16" spans="1:16" s="109" customFormat="1" ht="18.75" customHeight="1" x14ac:dyDescent="0.2">
      <c r="A16" s="609"/>
      <c r="B16" s="609"/>
      <c r="C16" s="609"/>
      <c r="D16" s="610"/>
      <c r="E16" s="610"/>
      <c r="F16" s="610"/>
      <c r="G16" s="610"/>
      <c r="H16" s="610"/>
      <c r="I16" s="610"/>
      <c r="J16" s="110"/>
      <c r="K16" s="110"/>
      <c r="L16" s="110"/>
      <c r="M16" s="110"/>
      <c r="N16" s="111"/>
    </row>
    <row r="17" spans="1:15" s="109" customFormat="1" ht="20.25" customHeight="1" x14ac:dyDescent="0.2">
      <c r="A17" s="604" t="s">
        <v>760</v>
      </c>
      <c r="B17" s="604"/>
      <c r="C17" s="604"/>
      <c r="D17" s="604"/>
      <c r="E17" s="604"/>
      <c r="F17" s="604"/>
      <c r="G17" s="604"/>
      <c r="H17" s="604"/>
      <c r="I17" s="604"/>
      <c r="J17" s="604"/>
      <c r="K17" s="604"/>
      <c r="L17" s="604"/>
      <c r="M17" s="604"/>
      <c r="N17" s="604"/>
      <c r="O17" s="113"/>
    </row>
    <row r="18" spans="1:15" s="109" customFormat="1" ht="6" customHeight="1" x14ac:dyDescent="0.2">
      <c r="A18" s="112"/>
      <c r="B18" s="112"/>
      <c r="C18" s="112"/>
      <c r="D18" s="112"/>
      <c r="E18" s="112"/>
      <c r="F18" s="112"/>
      <c r="G18" s="112"/>
      <c r="H18" s="112"/>
      <c r="I18" s="112"/>
      <c r="J18" s="112"/>
      <c r="K18" s="112"/>
      <c r="L18" s="112"/>
      <c r="M18" s="112"/>
      <c r="N18" s="112"/>
      <c r="O18" s="113"/>
    </row>
    <row r="19" spans="1:15" s="109" customFormat="1" x14ac:dyDescent="0.2">
      <c r="A19" s="605" t="s">
        <v>761</v>
      </c>
      <c r="B19" s="605"/>
      <c r="C19" s="605"/>
      <c r="D19" s="605"/>
      <c r="E19" s="606" t="s">
        <v>762</v>
      </c>
      <c r="F19" s="606"/>
      <c r="G19" s="606"/>
      <c r="H19" s="606"/>
      <c r="I19" s="606" t="s">
        <v>763</v>
      </c>
      <c r="J19" s="606"/>
      <c r="K19" s="606"/>
      <c r="L19" s="606"/>
      <c r="M19" s="113"/>
    </row>
    <row r="20" spans="1:15" ht="28.5" customHeight="1" x14ac:dyDescent="0.2">
      <c r="A20" s="607" t="str">
        <f>'Commercial Needs Analysis'!A28</f>
        <v>n/a</v>
      </c>
      <c r="B20" s="607"/>
      <c r="C20" s="607"/>
      <c r="D20" s="607"/>
      <c r="E20" s="607" t="str">
        <f>'Commercial Needs Analysis'!B28</f>
        <v>n/a</v>
      </c>
      <c r="F20" s="607"/>
      <c r="G20" s="607"/>
      <c r="H20" s="607"/>
      <c r="I20" s="607" t="str">
        <f>IF('Commercial Needs Analysis'!D28=0,"",'Commercial Needs Analysis'!D28)</f>
        <v>n/a</v>
      </c>
      <c r="J20" s="607"/>
      <c r="K20" s="607"/>
      <c r="L20" s="607"/>
      <c r="M20" s="114"/>
    </row>
    <row r="21" spans="1:15" ht="28.5" customHeight="1" x14ac:dyDescent="0.2">
      <c r="A21" s="607" t="str">
        <f>'Commercial Needs Analysis'!A29</f>
        <v>n/a</v>
      </c>
      <c r="B21" s="607"/>
      <c r="C21" s="607"/>
      <c r="D21" s="607"/>
      <c r="E21" s="607" t="str">
        <f>'Commercial Needs Analysis'!B29</f>
        <v>n/a</v>
      </c>
      <c r="F21" s="607"/>
      <c r="G21" s="607"/>
      <c r="H21" s="607"/>
      <c r="I21" s="607" t="str">
        <f>IF('Commercial Needs Analysis'!D29=0,"",'Commercial Needs Analysis'!D29)</f>
        <v>n/a</v>
      </c>
      <c r="J21" s="607"/>
      <c r="K21" s="607"/>
      <c r="L21" s="607"/>
      <c r="M21" s="114"/>
    </row>
    <row r="22" spans="1:15" ht="28.5" customHeight="1" x14ac:dyDescent="0.2">
      <c r="A22" s="607" t="str">
        <f>'Commercial Needs Analysis'!A30</f>
        <v>n/a</v>
      </c>
      <c r="B22" s="607"/>
      <c r="C22" s="607"/>
      <c r="D22" s="607"/>
      <c r="E22" s="607" t="str">
        <f>'Commercial Needs Analysis'!B30</f>
        <v>n/a</v>
      </c>
      <c r="F22" s="607"/>
      <c r="G22" s="607"/>
      <c r="H22" s="607"/>
      <c r="I22" s="607" t="str">
        <f>IF('Commercial Needs Analysis'!D30=0,"",'Commercial Needs Analysis'!D30)</f>
        <v>n/a</v>
      </c>
      <c r="J22" s="607"/>
      <c r="K22" s="607"/>
      <c r="L22" s="607"/>
      <c r="M22" s="114"/>
    </row>
    <row r="23" spans="1:15" ht="28.5" customHeight="1" x14ac:dyDescent="0.2">
      <c r="A23" s="607" t="str">
        <f>'Commercial Needs Analysis'!A31</f>
        <v>n/a</v>
      </c>
      <c r="B23" s="607"/>
      <c r="C23" s="607"/>
      <c r="D23" s="607"/>
      <c r="E23" s="607" t="str">
        <f>'Commercial Needs Analysis'!B31</f>
        <v>n/a</v>
      </c>
      <c r="F23" s="607"/>
      <c r="G23" s="607"/>
      <c r="H23" s="607"/>
      <c r="I23" s="607" t="str">
        <f>IF('Commercial Needs Analysis'!D31=0,"",'Commercial Needs Analysis'!D31)</f>
        <v>n/a</v>
      </c>
      <c r="J23" s="607"/>
      <c r="K23" s="607"/>
      <c r="L23" s="607"/>
      <c r="M23" s="114"/>
    </row>
    <row r="24" spans="1:15" x14ac:dyDescent="0.2">
      <c r="A24" s="115"/>
      <c r="C24" s="611"/>
      <c r="D24" s="611"/>
      <c r="E24" s="611"/>
      <c r="F24" s="611"/>
      <c r="G24" s="611"/>
      <c r="H24" s="611"/>
      <c r="I24" s="611"/>
      <c r="J24" s="611"/>
      <c r="K24" s="611"/>
      <c r="L24" s="611"/>
      <c r="M24" s="611"/>
      <c r="N24" s="611"/>
    </row>
    <row r="25" spans="1:15" x14ac:dyDescent="0.2">
      <c r="A25" s="612" t="s">
        <v>764</v>
      </c>
      <c r="B25" s="613"/>
      <c r="C25" s="613"/>
      <c r="D25" s="613"/>
      <c r="E25" s="613"/>
      <c r="F25" s="613"/>
      <c r="G25" s="613"/>
      <c r="H25" s="613"/>
      <c r="I25" s="613"/>
      <c r="J25" s="613"/>
      <c r="K25" s="613"/>
      <c r="L25" s="613"/>
      <c r="M25" s="613"/>
      <c r="N25" s="613"/>
    </row>
    <row r="26" spans="1:15" x14ac:dyDescent="0.2">
      <c r="A26" s="115"/>
      <c r="C26" s="114"/>
      <c r="D26" s="114"/>
      <c r="E26" s="114"/>
      <c r="F26" s="114"/>
      <c r="G26" s="114"/>
      <c r="H26" s="114"/>
      <c r="I26" s="114"/>
      <c r="J26" s="114"/>
      <c r="K26" s="114"/>
      <c r="L26" s="114"/>
      <c r="M26" s="114"/>
      <c r="N26" s="114"/>
    </row>
    <row r="27" spans="1:15" s="116" customFormat="1" ht="15" customHeight="1" x14ac:dyDescent="0.2">
      <c r="A27" s="614" t="s">
        <v>765</v>
      </c>
      <c r="B27" s="614"/>
      <c r="C27" s="614"/>
      <c r="D27" s="113"/>
      <c r="E27" s="615" t="s">
        <v>766</v>
      </c>
      <c r="F27" s="615"/>
      <c r="G27" s="615"/>
      <c r="I27" s="282" t="s">
        <v>767</v>
      </c>
      <c r="J27" s="282"/>
      <c r="K27" s="282"/>
      <c r="L27" s="113"/>
      <c r="M27" s="113"/>
      <c r="N27" s="113"/>
      <c r="O27" s="281"/>
    </row>
    <row r="28" spans="1:15" s="116" customFormat="1" ht="15" customHeight="1" x14ac:dyDescent="0.2">
      <c r="A28" s="283"/>
      <c r="B28" s="283"/>
      <c r="C28" s="283"/>
      <c r="D28" s="113"/>
      <c r="E28" s="284"/>
      <c r="F28" s="284"/>
      <c r="G28" s="284"/>
      <c r="H28" s="283"/>
      <c r="I28" s="283"/>
      <c r="J28" s="283"/>
      <c r="K28" s="283"/>
      <c r="L28" s="113"/>
      <c r="M28" s="113"/>
      <c r="N28" s="113"/>
      <c r="O28" s="281"/>
    </row>
    <row r="29" spans="1:15" s="116" customFormat="1" ht="15" customHeight="1" x14ac:dyDescent="0.2">
      <c r="A29" s="616" t="s">
        <v>902</v>
      </c>
      <c r="B29" s="616"/>
      <c r="C29" s="616"/>
      <c r="D29" s="616"/>
      <c r="E29" s="616"/>
      <c r="F29" s="616"/>
      <c r="G29" s="616"/>
      <c r="H29" s="616"/>
      <c r="I29" s="616"/>
      <c r="J29" s="616"/>
      <c r="K29" s="616"/>
      <c r="L29" s="616"/>
      <c r="M29" s="616"/>
      <c r="N29" s="113"/>
      <c r="O29" s="281"/>
    </row>
    <row r="30" spans="1:15" s="116" customFormat="1" ht="15" customHeight="1" x14ac:dyDescent="0.2">
      <c r="N30" s="113"/>
      <c r="O30" s="281"/>
    </row>
    <row r="31" spans="1:15" s="116" customFormat="1" ht="38.25" customHeight="1" x14ac:dyDescent="0.2">
      <c r="A31" s="611" t="str">
        <f>CONCATENATE("I confirm that the advising broker ", Broker_Name, " has made his recommendations available to me and my financial position is as follows:")</f>
        <v>I confirm that the advising broker Warren Bennett has made his recommendations available to me and my financial position is as follows:</v>
      </c>
      <c r="B31" s="617"/>
      <c r="C31" s="617"/>
      <c r="D31" s="617"/>
      <c r="E31" s="617"/>
      <c r="F31" s="617"/>
      <c r="G31" s="617"/>
      <c r="H31" s="617"/>
      <c r="I31" s="617"/>
      <c r="J31" s="617"/>
      <c r="K31" s="617"/>
      <c r="L31" s="617"/>
      <c r="M31" s="617"/>
      <c r="N31" s="113"/>
      <c r="O31" s="281"/>
    </row>
    <row r="32" spans="1:15" s="116" customFormat="1" x14ac:dyDescent="0.2">
      <c r="A32" s="618"/>
      <c r="B32" s="618"/>
      <c r="C32" s="618"/>
      <c r="D32" s="618"/>
      <c r="E32" s="618"/>
      <c r="F32" s="618"/>
      <c r="G32" s="618"/>
      <c r="H32" s="618"/>
      <c r="I32" s="618"/>
      <c r="J32" s="618"/>
      <c r="K32" s="618"/>
      <c r="L32" s="618"/>
      <c r="M32" s="618"/>
      <c r="N32" s="113"/>
      <c r="O32" s="281"/>
    </row>
    <row r="33" spans="1:15" s="116" customFormat="1" x14ac:dyDescent="0.2">
      <c r="A33" s="619"/>
      <c r="B33" s="619"/>
      <c r="C33" s="619"/>
      <c r="D33" s="619"/>
      <c r="E33" s="619"/>
      <c r="F33" s="619"/>
      <c r="G33" s="619"/>
      <c r="H33" s="619"/>
      <c r="I33" s="619"/>
      <c r="J33" s="619"/>
      <c r="K33" s="619"/>
      <c r="L33" s="619"/>
      <c r="M33" s="619"/>
      <c r="N33" s="113"/>
      <c r="O33" s="281"/>
    </row>
    <row r="34" spans="1:15" s="116" customFormat="1" x14ac:dyDescent="0.2">
      <c r="A34" s="619"/>
      <c r="B34" s="619"/>
      <c r="C34" s="619"/>
      <c r="D34" s="619"/>
      <c r="E34" s="619"/>
      <c r="F34" s="619"/>
      <c r="G34" s="619"/>
      <c r="H34" s="619"/>
      <c r="I34" s="619"/>
      <c r="J34" s="619"/>
      <c r="K34" s="619"/>
      <c r="L34" s="619"/>
      <c r="M34" s="619"/>
      <c r="N34" s="113"/>
      <c r="O34" s="281"/>
    </row>
    <row r="35" spans="1:15" s="116" customFormat="1" x14ac:dyDescent="0.2">
      <c r="A35" s="619"/>
      <c r="B35" s="619"/>
      <c r="C35" s="619"/>
      <c r="D35" s="619"/>
      <c r="E35" s="619"/>
      <c r="F35" s="619"/>
      <c r="G35" s="619"/>
      <c r="H35" s="619"/>
      <c r="I35" s="619"/>
      <c r="J35" s="619"/>
      <c r="K35" s="619"/>
      <c r="L35" s="619"/>
      <c r="M35" s="619"/>
      <c r="N35" s="113"/>
      <c r="O35" s="281"/>
    </row>
    <row r="36" spans="1:15" s="116" customFormat="1" x14ac:dyDescent="0.2">
      <c r="A36" s="285"/>
      <c r="B36" s="285"/>
      <c r="C36" s="285"/>
      <c r="D36" s="285"/>
      <c r="E36" s="285"/>
      <c r="F36" s="285"/>
      <c r="G36" s="285"/>
      <c r="H36" s="285"/>
      <c r="I36" s="285"/>
      <c r="J36" s="285"/>
      <c r="K36" s="285"/>
      <c r="L36" s="285"/>
      <c r="M36" s="285"/>
      <c r="N36" s="113"/>
      <c r="O36" s="281"/>
    </row>
    <row r="37" spans="1:15" s="116" customFormat="1" ht="15" customHeight="1" x14ac:dyDescent="0.2">
      <c r="A37" s="614" t="s">
        <v>768</v>
      </c>
      <c r="B37" s="614"/>
      <c r="C37" s="614"/>
      <c r="D37" s="614"/>
      <c r="E37" s="614"/>
      <c r="F37" s="614"/>
      <c r="G37" s="614"/>
      <c r="H37" s="614"/>
      <c r="I37" s="614"/>
      <c r="J37" s="614"/>
      <c r="K37" s="614"/>
      <c r="L37" s="614"/>
      <c r="M37" s="614"/>
      <c r="N37" s="113"/>
      <c r="O37" s="281"/>
    </row>
    <row r="38" spans="1:15" s="116" customFormat="1" ht="15" customHeight="1" x14ac:dyDescent="0.2">
      <c r="A38" s="618"/>
      <c r="B38" s="618"/>
      <c r="C38" s="618"/>
      <c r="D38" s="618"/>
      <c r="E38" s="618"/>
      <c r="F38" s="618"/>
      <c r="G38" s="618"/>
      <c r="H38" s="618"/>
      <c r="I38" s="618"/>
      <c r="J38" s="618"/>
      <c r="K38" s="618"/>
      <c r="L38" s="618"/>
      <c r="M38" s="618"/>
      <c r="N38" s="113"/>
      <c r="O38" s="281"/>
    </row>
    <row r="39" spans="1:15" s="116" customFormat="1" ht="15" customHeight="1" x14ac:dyDescent="0.2">
      <c r="A39" s="619"/>
      <c r="B39" s="619"/>
      <c r="C39" s="619"/>
      <c r="D39" s="619"/>
      <c r="E39" s="619"/>
      <c r="F39" s="619"/>
      <c r="G39" s="619"/>
      <c r="H39" s="619"/>
      <c r="I39" s="619"/>
      <c r="J39" s="619"/>
      <c r="K39" s="619"/>
      <c r="L39" s="619"/>
      <c r="M39" s="619"/>
      <c r="N39" s="113"/>
      <c r="O39" s="281"/>
    </row>
    <row r="40" spans="1:15" s="116" customFormat="1" ht="15" customHeight="1" x14ac:dyDescent="0.2">
      <c r="A40" s="619"/>
      <c r="B40" s="619"/>
      <c r="C40" s="619"/>
      <c r="D40" s="619"/>
      <c r="E40" s="619"/>
      <c r="F40" s="619"/>
      <c r="G40" s="619"/>
      <c r="H40" s="619"/>
      <c r="I40" s="619"/>
      <c r="J40" s="619"/>
      <c r="K40" s="619"/>
      <c r="L40" s="619"/>
      <c r="M40" s="619"/>
      <c r="N40" s="113"/>
      <c r="O40" s="281"/>
    </row>
    <row r="41" spans="1:15" s="116" customFormat="1" ht="15" customHeight="1" x14ac:dyDescent="0.2">
      <c r="A41" s="619"/>
      <c r="B41" s="619"/>
      <c r="C41" s="619"/>
      <c r="D41" s="619"/>
      <c r="E41" s="619"/>
      <c r="F41" s="619"/>
      <c r="G41" s="619"/>
      <c r="H41" s="619"/>
      <c r="I41" s="619"/>
      <c r="J41" s="619"/>
      <c r="K41" s="619"/>
      <c r="L41" s="619"/>
      <c r="M41" s="619"/>
      <c r="N41" s="113"/>
      <c r="O41" s="281"/>
    </row>
    <row r="42" spans="1:15" s="116" customFormat="1" ht="15" customHeight="1" x14ac:dyDescent="0.2">
      <c r="A42" s="619"/>
      <c r="B42" s="619"/>
      <c r="C42" s="619"/>
      <c r="D42" s="619"/>
      <c r="E42" s="619"/>
      <c r="F42" s="619"/>
      <c r="G42" s="619"/>
      <c r="H42" s="619"/>
      <c r="I42" s="619"/>
      <c r="J42" s="619"/>
      <c r="K42" s="619"/>
      <c r="L42" s="619"/>
      <c r="M42" s="619"/>
      <c r="N42" s="113"/>
      <c r="O42" s="281"/>
    </row>
    <row r="43" spans="1:15" s="116" customFormat="1" ht="15" customHeight="1" x14ac:dyDescent="0.2">
      <c r="A43" s="619"/>
      <c r="B43" s="619"/>
      <c r="C43" s="619"/>
      <c r="D43" s="619"/>
      <c r="E43" s="619"/>
      <c r="F43" s="619"/>
      <c r="G43" s="619"/>
      <c r="H43" s="619"/>
      <c r="I43" s="619"/>
      <c r="J43" s="619"/>
      <c r="K43" s="619"/>
      <c r="L43" s="619"/>
      <c r="M43" s="619"/>
      <c r="N43" s="113"/>
      <c r="O43" s="281"/>
    </row>
    <row r="44" spans="1:15" s="116" customFormat="1" ht="15" customHeight="1" x14ac:dyDescent="0.2">
      <c r="A44" s="619"/>
      <c r="B44" s="619"/>
      <c r="C44" s="619"/>
      <c r="D44" s="619"/>
      <c r="E44" s="619"/>
      <c r="F44" s="619"/>
      <c r="G44" s="619"/>
      <c r="H44" s="619"/>
      <c r="I44" s="619"/>
      <c r="J44" s="619"/>
      <c r="K44" s="619"/>
      <c r="L44" s="619"/>
      <c r="M44" s="619"/>
      <c r="N44" s="113"/>
      <c r="O44" s="281"/>
    </row>
    <row r="45" spans="1:15" s="116" customFormat="1" ht="15" customHeight="1" x14ac:dyDescent="0.2">
      <c r="A45" s="619"/>
      <c r="B45" s="619"/>
      <c r="C45" s="619"/>
      <c r="D45" s="619"/>
      <c r="E45" s="619"/>
      <c r="F45" s="619"/>
      <c r="G45" s="619"/>
      <c r="H45" s="619"/>
      <c r="I45" s="619"/>
      <c r="J45" s="619"/>
      <c r="K45" s="619"/>
      <c r="L45" s="619"/>
      <c r="M45" s="619"/>
      <c r="N45" s="113"/>
      <c r="O45" s="281"/>
    </row>
    <row r="46" spans="1:15" s="116" customFormat="1" ht="15" customHeight="1" x14ac:dyDescent="0.2">
      <c r="A46" s="283"/>
      <c r="B46" s="283"/>
      <c r="C46" s="283"/>
      <c r="D46" s="284"/>
      <c r="E46" s="284"/>
      <c r="F46" s="284"/>
      <c r="G46" s="284"/>
      <c r="H46" s="283"/>
      <c r="I46" s="283"/>
      <c r="J46" s="283"/>
      <c r="K46" s="283"/>
      <c r="L46" s="284"/>
      <c r="M46" s="284"/>
      <c r="N46" s="113"/>
      <c r="O46" s="281"/>
    </row>
    <row r="47" spans="1:15" x14ac:dyDescent="0.2">
      <c r="A47" s="611" t="s">
        <v>769</v>
      </c>
      <c r="B47" s="617"/>
      <c r="C47" s="617"/>
      <c r="D47" s="617"/>
      <c r="E47" s="617"/>
      <c r="F47" s="617"/>
      <c r="G47" s="617"/>
      <c r="H47" s="617"/>
      <c r="I47" s="617"/>
      <c r="J47" s="617"/>
      <c r="K47" s="617"/>
      <c r="L47" s="617"/>
      <c r="M47" s="617"/>
      <c r="N47" s="279"/>
    </row>
    <row r="48" spans="1:15" x14ac:dyDescent="0.2">
      <c r="A48" s="611" t="s">
        <v>770</v>
      </c>
      <c r="B48" s="611"/>
      <c r="C48" s="611"/>
      <c r="D48" s="611"/>
      <c r="E48" s="611"/>
      <c r="F48" s="611"/>
      <c r="G48" s="611"/>
      <c r="H48" s="611"/>
      <c r="I48" s="611"/>
      <c r="J48" s="611"/>
      <c r="K48" s="611"/>
      <c r="L48" s="611"/>
      <c r="M48" s="611"/>
      <c r="N48" s="114"/>
    </row>
    <row r="49" spans="1:14" x14ac:dyDescent="0.2">
      <c r="A49" s="623"/>
      <c r="B49" s="623"/>
      <c r="C49" s="623"/>
      <c r="D49" s="623"/>
      <c r="E49" s="623"/>
      <c r="F49" s="623"/>
      <c r="G49" s="623"/>
      <c r="H49" s="623"/>
      <c r="I49" s="623"/>
      <c r="J49" s="623"/>
      <c r="K49" s="623"/>
      <c r="L49" s="623"/>
      <c r="M49" s="623"/>
      <c r="N49" s="279"/>
    </row>
    <row r="50" spans="1:14" x14ac:dyDescent="0.2">
      <c r="A50" s="622"/>
      <c r="B50" s="622"/>
      <c r="C50" s="622"/>
      <c r="D50" s="622"/>
      <c r="E50" s="622"/>
      <c r="F50" s="622"/>
      <c r="G50" s="622"/>
      <c r="H50" s="622"/>
      <c r="I50" s="622"/>
      <c r="J50" s="622"/>
      <c r="K50" s="622"/>
      <c r="L50" s="622"/>
      <c r="M50" s="622"/>
      <c r="N50" s="114"/>
    </row>
    <row r="51" spans="1:14" x14ac:dyDescent="0.2">
      <c r="A51" s="622"/>
      <c r="B51" s="622"/>
      <c r="C51" s="622"/>
      <c r="D51" s="622"/>
      <c r="E51" s="622"/>
      <c r="F51" s="622"/>
      <c r="G51" s="622"/>
      <c r="H51" s="622"/>
      <c r="I51" s="622"/>
      <c r="J51" s="622"/>
      <c r="K51" s="622"/>
      <c r="L51" s="622"/>
      <c r="M51" s="622"/>
      <c r="N51" s="115"/>
    </row>
    <row r="52" spans="1:14" x14ac:dyDescent="0.2">
      <c r="A52" s="622"/>
      <c r="B52" s="622"/>
      <c r="C52" s="622"/>
      <c r="D52" s="622"/>
      <c r="E52" s="622"/>
      <c r="F52" s="622"/>
      <c r="G52" s="622"/>
      <c r="H52" s="622"/>
      <c r="I52" s="622"/>
      <c r="J52" s="622"/>
      <c r="K52" s="622"/>
      <c r="L52" s="622"/>
      <c r="M52" s="622"/>
      <c r="N52" s="114"/>
    </row>
    <row r="53" spans="1:14" x14ac:dyDescent="0.2">
      <c r="A53" s="622"/>
      <c r="B53" s="622"/>
      <c r="C53" s="622"/>
      <c r="D53" s="622"/>
      <c r="E53" s="622"/>
      <c r="F53" s="622"/>
      <c r="G53" s="622"/>
      <c r="H53" s="622"/>
      <c r="I53" s="622"/>
      <c r="J53" s="622"/>
      <c r="K53" s="622"/>
      <c r="L53" s="622"/>
      <c r="M53" s="622"/>
      <c r="N53" s="114"/>
    </row>
    <row r="54" spans="1:14" x14ac:dyDescent="0.2">
      <c r="A54" s="622"/>
      <c r="B54" s="622"/>
      <c r="C54" s="622"/>
      <c r="D54" s="622"/>
      <c r="E54" s="622"/>
      <c r="F54" s="622"/>
      <c r="G54" s="622"/>
      <c r="H54" s="622"/>
      <c r="I54" s="622"/>
      <c r="J54" s="622"/>
      <c r="K54" s="622"/>
      <c r="L54" s="622"/>
      <c r="M54" s="622"/>
    </row>
    <row r="55" spans="1:14" ht="17.25" customHeight="1" x14ac:dyDescent="0.2">
      <c r="A55" s="624" t="s">
        <v>771</v>
      </c>
      <c r="B55" s="624"/>
      <c r="C55" s="624"/>
      <c r="D55" s="624"/>
      <c r="E55" s="624"/>
      <c r="F55" s="624"/>
      <c r="G55" s="624"/>
      <c r="H55" s="624"/>
      <c r="I55" s="625" t="str">
        <f>CONCATENATE('Commercial Needs Analysis'!B28," / ",'Commercial Needs Analysis'!B29," / ",'Commercial Needs Analysis'!B30," / ",'Commercial Needs Analysis'!B31)</f>
        <v>n/a / n/a / n/a / n/a</v>
      </c>
      <c r="J55" s="625"/>
      <c r="K55" s="625"/>
      <c r="L55" s="625"/>
      <c r="M55" s="108" t="s">
        <v>772</v>
      </c>
    </row>
    <row r="56" spans="1:14" ht="117" customHeight="1" x14ac:dyDescent="0.2">
      <c r="A56" s="611" t="s">
        <v>773</v>
      </c>
      <c r="B56" s="617"/>
      <c r="C56" s="617"/>
      <c r="D56" s="617"/>
      <c r="E56" s="617"/>
      <c r="F56" s="617"/>
      <c r="G56" s="617"/>
      <c r="H56" s="617"/>
      <c r="I56" s="617"/>
      <c r="J56" s="617"/>
      <c r="K56" s="617"/>
      <c r="L56" s="617"/>
      <c r="M56" s="617"/>
    </row>
    <row r="57" spans="1:14" ht="37.5" customHeight="1" x14ac:dyDescent="0.2">
      <c r="A57" s="611" t="s">
        <v>774</v>
      </c>
      <c r="B57" s="617"/>
      <c r="C57" s="617"/>
      <c r="D57" s="617"/>
      <c r="E57" s="617"/>
      <c r="F57" s="617"/>
      <c r="G57" s="617"/>
      <c r="H57" s="617"/>
      <c r="I57" s="617"/>
      <c r="J57" s="617"/>
      <c r="K57" s="617"/>
      <c r="L57" s="617"/>
      <c r="M57" s="617"/>
    </row>
    <row r="58" spans="1:14" ht="172.5" customHeight="1" x14ac:dyDescent="0.2">
      <c r="A58" s="611" t="s">
        <v>888</v>
      </c>
      <c r="B58" s="617"/>
      <c r="C58" s="617"/>
      <c r="D58" s="617"/>
      <c r="E58" s="617"/>
      <c r="F58" s="617"/>
      <c r="G58" s="617"/>
      <c r="H58" s="617"/>
      <c r="I58" s="617"/>
      <c r="J58" s="617"/>
      <c r="K58" s="617"/>
      <c r="L58" s="617"/>
      <c r="M58" s="617"/>
    </row>
    <row r="59" spans="1:14" ht="32.25" customHeight="1" x14ac:dyDescent="0.2">
      <c r="A59" s="611" t="s">
        <v>775</v>
      </c>
      <c r="B59" s="611"/>
      <c r="C59" s="611"/>
      <c r="D59" s="611"/>
      <c r="E59" s="611"/>
      <c r="F59" s="611"/>
      <c r="G59" s="611"/>
      <c r="H59" s="611"/>
      <c r="I59" s="611"/>
      <c r="J59" s="611"/>
      <c r="K59" s="611"/>
      <c r="L59" s="611"/>
      <c r="M59" s="611"/>
    </row>
    <row r="60" spans="1:14" x14ac:dyDescent="0.2">
      <c r="A60" s="620"/>
      <c r="B60" s="620"/>
      <c r="C60" s="620"/>
      <c r="D60" s="620"/>
      <c r="E60" s="620"/>
      <c r="F60" s="620"/>
      <c r="G60" s="620"/>
      <c r="H60" s="620"/>
      <c r="I60" s="620"/>
      <c r="J60" s="620"/>
      <c r="K60" s="620"/>
      <c r="L60" s="620"/>
      <c r="M60" s="620"/>
    </row>
    <row r="61" spans="1:14" x14ac:dyDescent="0.2">
      <c r="A61" s="621"/>
      <c r="B61" s="621"/>
      <c r="C61" s="621"/>
      <c r="D61" s="621"/>
      <c r="E61" s="621"/>
      <c r="F61" s="621"/>
      <c r="G61" s="621"/>
      <c r="H61" s="621"/>
      <c r="I61" s="621"/>
      <c r="J61" s="621"/>
      <c r="K61" s="621"/>
      <c r="L61" s="621"/>
      <c r="M61" s="621"/>
    </row>
    <row r="62" spans="1:14" x14ac:dyDescent="0.2">
      <c r="A62" s="621"/>
      <c r="B62" s="621"/>
      <c r="C62" s="621"/>
      <c r="D62" s="621"/>
      <c r="E62" s="621"/>
      <c r="F62" s="621"/>
      <c r="G62" s="621"/>
      <c r="H62" s="621"/>
      <c r="I62" s="621"/>
      <c r="J62" s="621"/>
      <c r="K62" s="621"/>
      <c r="L62" s="621"/>
      <c r="M62" s="621"/>
    </row>
    <row r="63" spans="1:14" x14ac:dyDescent="0.2">
      <c r="A63" s="621"/>
      <c r="B63" s="621"/>
      <c r="C63" s="621"/>
      <c r="D63" s="621"/>
      <c r="E63" s="621"/>
      <c r="F63" s="621"/>
      <c r="G63" s="621"/>
      <c r="H63" s="621"/>
      <c r="I63" s="621"/>
      <c r="J63" s="621"/>
      <c r="K63" s="621"/>
      <c r="L63" s="621"/>
      <c r="M63" s="621"/>
    </row>
    <row r="64" spans="1:14" x14ac:dyDescent="0.2">
      <c r="A64" s="621"/>
      <c r="B64" s="621"/>
      <c r="C64" s="621"/>
      <c r="D64" s="621"/>
      <c r="E64" s="621"/>
      <c r="F64" s="621"/>
      <c r="G64" s="621"/>
      <c r="H64" s="621"/>
      <c r="I64" s="621"/>
      <c r="J64" s="621"/>
      <c r="K64" s="621"/>
      <c r="L64" s="621"/>
      <c r="M64" s="621"/>
    </row>
    <row r="65" spans="1:13" x14ac:dyDescent="0.2">
      <c r="A65" s="621"/>
      <c r="B65" s="621"/>
      <c r="C65" s="621"/>
      <c r="D65" s="621"/>
      <c r="E65" s="621"/>
      <c r="F65" s="621"/>
      <c r="G65" s="621"/>
      <c r="H65" s="621"/>
      <c r="I65" s="621"/>
      <c r="J65" s="621"/>
      <c r="K65" s="621"/>
      <c r="L65" s="621"/>
      <c r="M65" s="621"/>
    </row>
    <row r="66" spans="1:13" x14ac:dyDescent="0.2">
      <c r="A66" s="621"/>
      <c r="B66" s="621"/>
      <c r="C66" s="621"/>
      <c r="D66" s="621"/>
      <c r="E66" s="621"/>
      <c r="F66" s="621"/>
      <c r="G66" s="621"/>
      <c r="H66" s="621"/>
      <c r="I66" s="621"/>
      <c r="J66" s="621"/>
      <c r="K66" s="621"/>
      <c r="L66" s="621"/>
      <c r="M66" s="621"/>
    </row>
    <row r="67" spans="1:13" x14ac:dyDescent="0.2">
      <c r="A67" s="117"/>
      <c r="B67" s="117"/>
      <c r="C67" s="117"/>
      <c r="D67" s="117"/>
      <c r="E67" s="117"/>
      <c r="F67" s="117"/>
      <c r="G67" s="117"/>
      <c r="H67" s="117"/>
      <c r="I67" s="117"/>
      <c r="J67" s="117"/>
      <c r="K67" s="117"/>
      <c r="L67" s="117"/>
      <c r="M67" s="117"/>
    </row>
    <row r="68" spans="1:13" x14ac:dyDescent="0.2">
      <c r="A68" s="626" t="s">
        <v>776</v>
      </c>
      <c r="B68" s="626"/>
      <c r="C68" s="626"/>
      <c r="D68" s="626"/>
      <c r="E68" s="626"/>
      <c r="F68" s="626"/>
      <c r="G68" s="626"/>
      <c r="H68" s="626"/>
      <c r="I68" s="626"/>
      <c r="J68" s="626"/>
      <c r="K68" s="626"/>
      <c r="L68" s="626"/>
      <c r="M68" s="626"/>
    </row>
    <row r="70" spans="1:13" x14ac:dyDescent="0.2">
      <c r="A70" s="626" t="s">
        <v>777</v>
      </c>
      <c r="B70" s="626"/>
    </row>
    <row r="71" spans="1:13" x14ac:dyDescent="0.2">
      <c r="A71" s="626" t="s">
        <v>778</v>
      </c>
      <c r="B71" s="626"/>
    </row>
    <row r="72" spans="1:13" x14ac:dyDescent="0.2">
      <c r="A72" s="626" t="s">
        <v>779</v>
      </c>
      <c r="B72" s="626"/>
    </row>
    <row r="73" spans="1:13" x14ac:dyDescent="0.2">
      <c r="A73" s="626" t="s">
        <v>780</v>
      </c>
      <c r="B73" s="626"/>
      <c r="C73" s="626"/>
      <c r="D73" s="626"/>
      <c r="E73" s="626"/>
      <c r="F73" s="626"/>
      <c r="G73" s="626"/>
      <c r="H73" s="626"/>
      <c r="I73" s="626"/>
      <c r="J73" s="626"/>
      <c r="K73" s="626"/>
      <c r="L73" s="626"/>
      <c r="M73" s="626"/>
    </row>
    <row r="75" spans="1:13" ht="47.25" customHeight="1" x14ac:dyDescent="0.2">
      <c r="A75" s="611" t="s">
        <v>781</v>
      </c>
      <c r="B75" s="617"/>
      <c r="C75" s="617"/>
      <c r="D75" s="617"/>
      <c r="E75" s="617"/>
      <c r="F75" s="617"/>
      <c r="G75" s="617"/>
      <c r="H75" s="617"/>
      <c r="I75" s="617"/>
      <c r="J75" s="617"/>
      <c r="K75" s="617"/>
      <c r="L75" s="617"/>
      <c r="M75" s="617"/>
    </row>
    <row r="77" spans="1:13" ht="30.75" customHeight="1" x14ac:dyDescent="0.2">
      <c r="A77" s="611" t="s">
        <v>782</v>
      </c>
      <c r="B77" s="617"/>
      <c r="C77" s="617"/>
      <c r="D77" s="617"/>
      <c r="E77" s="617"/>
      <c r="F77" s="617"/>
      <c r="G77" s="617"/>
      <c r="H77" s="617"/>
      <c r="I77" s="617"/>
      <c r="J77" s="617"/>
      <c r="K77" s="617"/>
      <c r="L77" s="617"/>
      <c r="M77" s="617"/>
    </row>
    <row r="78" spans="1:13" x14ac:dyDescent="0.2">
      <c r="A78" s="108" t="s">
        <v>783</v>
      </c>
      <c r="E78" s="620"/>
      <c r="F78" s="620"/>
      <c r="G78" s="620"/>
      <c r="H78" s="620"/>
      <c r="I78" s="620"/>
      <c r="J78" s="620"/>
      <c r="K78" s="620"/>
      <c r="L78" s="626" t="s">
        <v>784</v>
      </c>
      <c r="M78" s="626"/>
    </row>
    <row r="80" spans="1:13" x14ac:dyDescent="0.2">
      <c r="A80" s="626" t="s">
        <v>785</v>
      </c>
      <c r="B80" s="626"/>
      <c r="C80" s="626"/>
      <c r="D80" s="626"/>
      <c r="E80" s="626"/>
      <c r="F80" s="626"/>
      <c r="G80" s="626"/>
      <c r="H80" s="626"/>
      <c r="I80" s="626"/>
      <c r="J80" s="626"/>
      <c r="K80" s="626"/>
      <c r="L80" s="626"/>
      <c r="M80" s="626"/>
    </row>
    <row r="82" spans="1:13" x14ac:dyDescent="0.2">
      <c r="A82" s="108" t="s">
        <v>786</v>
      </c>
    </row>
    <row r="83" spans="1:13" x14ac:dyDescent="0.2">
      <c r="A83" s="108" t="s">
        <v>787</v>
      </c>
    </row>
    <row r="84" spans="1:13" x14ac:dyDescent="0.2">
      <c r="A84" s="108" t="s">
        <v>278</v>
      </c>
    </row>
    <row r="85" spans="1:13" x14ac:dyDescent="0.2">
      <c r="A85" s="108" t="s">
        <v>788</v>
      </c>
      <c r="D85" s="290"/>
      <c r="E85" s="290"/>
      <c r="F85" s="290"/>
      <c r="G85" s="290"/>
      <c r="H85" s="290"/>
      <c r="I85" s="290"/>
      <c r="J85" s="290"/>
      <c r="K85" s="290"/>
    </row>
    <row r="87" spans="1:13" ht="38.25" customHeight="1" x14ac:dyDescent="0.2">
      <c r="A87" s="611" t="s">
        <v>898</v>
      </c>
      <c r="B87" s="617"/>
      <c r="C87" s="617"/>
      <c r="D87" s="617"/>
      <c r="E87" s="617"/>
      <c r="F87" s="617"/>
      <c r="G87" s="617"/>
      <c r="H87" s="617"/>
      <c r="I87" s="617"/>
      <c r="J87" s="617"/>
      <c r="K87" s="617"/>
      <c r="L87" s="617"/>
      <c r="M87" s="617"/>
    </row>
    <row r="88" spans="1:13" ht="34.5" customHeight="1" x14ac:dyDescent="0.2">
      <c r="A88" s="611" t="s">
        <v>789</v>
      </c>
      <c r="B88" s="611"/>
      <c r="C88" s="611"/>
      <c r="D88" s="611"/>
      <c r="E88" s="611"/>
      <c r="F88" s="611"/>
      <c r="G88" s="611"/>
      <c r="H88" s="611"/>
      <c r="I88" s="611"/>
      <c r="J88" s="611"/>
      <c r="K88" s="611"/>
      <c r="L88" s="611"/>
      <c r="M88" s="611"/>
    </row>
    <row r="89" spans="1:13" x14ac:dyDescent="0.2">
      <c r="A89" s="114" t="s">
        <v>790</v>
      </c>
      <c r="B89" s="617" t="s">
        <v>791</v>
      </c>
      <c r="C89" s="617"/>
      <c r="D89" s="617"/>
      <c r="E89" s="617"/>
      <c r="F89" s="617"/>
      <c r="G89" s="617"/>
      <c r="H89" s="617"/>
      <c r="I89" s="617"/>
      <c r="J89" s="617"/>
      <c r="K89" s="617"/>
      <c r="L89" s="617"/>
      <c r="M89" s="617"/>
    </row>
    <row r="90" spans="1:13" x14ac:dyDescent="0.2">
      <c r="A90" s="114" t="s">
        <v>790</v>
      </c>
      <c r="B90" s="617" t="s">
        <v>792</v>
      </c>
      <c r="C90" s="617"/>
      <c r="D90" s="617"/>
      <c r="E90" s="617"/>
      <c r="F90" s="617"/>
      <c r="G90" s="617"/>
      <c r="H90" s="617"/>
      <c r="I90" s="617"/>
      <c r="J90" s="617"/>
      <c r="K90" s="617"/>
      <c r="L90" s="617"/>
      <c r="M90" s="617"/>
    </row>
    <row r="91" spans="1:13" x14ac:dyDescent="0.2">
      <c r="A91" s="114" t="s">
        <v>790</v>
      </c>
      <c r="B91" s="617" t="s">
        <v>793</v>
      </c>
      <c r="C91" s="617"/>
      <c r="D91" s="617"/>
      <c r="E91" s="617"/>
      <c r="F91" s="617"/>
      <c r="G91" s="617"/>
      <c r="H91" s="617"/>
      <c r="I91" s="617"/>
      <c r="J91" s="617"/>
      <c r="K91" s="617"/>
      <c r="L91" s="617"/>
      <c r="M91" s="617"/>
    </row>
    <row r="92" spans="1:13" x14ac:dyDescent="0.2">
      <c r="A92" s="114" t="s">
        <v>790</v>
      </c>
      <c r="B92" s="617" t="s">
        <v>889</v>
      </c>
      <c r="C92" s="617"/>
      <c r="D92" s="617"/>
      <c r="E92" s="617"/>
      <c r="F92" s="617"/>
      <c r="G92" s="617"/>
      <c r="H92" s="617"/>
      <c r="I92" s="617"/>
      <c r="J92" s="617"/>
      <c r="K92" s="617"/>
      <c r="L92" s="617"/>
      <c r="M92" s="617"/>
    </row>
    <row r="93" spans="1:13" x14ac:dyDescent="0.2">
      <c r="A93" s="114" t="s">
        <v>790</v>
      </c>
      <c r="B93" s="617" t="s">
        <v>794</v>
      </c>
      <c r="C93" s="617"/>
      <c r="D93" s="617"/>
      <c r="E93" s="617"/>
      <c r="F93" s="617"/>
      <c r="G93" s="617"/>
      <c r="H93" s="617"/>
      <c r="I93" s="617"/>
      <c r="J93" s="617"/>
      <c r="K93" s="617"/>
      <c r="L93" s="617"/>
      <c r="M93" s="617"/>
    </row>
    <row r="94" spans="1:13" ht="28.5" customHeight="1" x14ac:dyDescent="0.2">
      <c r="A94" s="114" t="s">
        <v>790</v>
      </c>
      <c r="B94" s="611" t="s">
        <v>795</v>
      </c>
      <c r="C94" s="611"/>
      <c r="D94" s="611"/>
      <c r="E94" s="611"/>
      <c r="F94" s="611"/>
      <c r="G94" s="611"/>
      <c r="H94" s="611"/>
      <c r="I94" s="611"/>
      <c r="J94" s="611"/>
      <c r="K94" s="611"/>
      <c r="L94" s="611"/>
      <c r="M94" s="611"/>
    </row>
    <row r="95" spans="1:13" x14ac:dyDescent="0.2">
      <c r="A95" s="114" t="s">
        <v>790</v>
      </c>
      <c r="B95" s="617" t="s">
        <v>796</v>
      </c>
      <c r="C95" s="617"/>
      <c r="D95" s="617"/>
      <c r="E95" s="617"/>
      <c r="F95" s="617"/>
      <c r="G95" s="617"/>
      <c r="H95" s="617"/>
      <c r="I95" s="617"/>
      <c r="J95" s="617"/>
      <c r="K95" s="617"/>
      <c r="L95" s="617"/>
      <c r="M95" s="617"/>
    </row>
    <row r="96" spans="1:13" x14ac:dyDescent="0.2">
      <c r="A96" s="114" t="s">
        <v>790</v>
      </c>
      <c r="B96" s="617" t="s">
        <v>797</v>
      </c>
      <c r="C96" s="617"/>
      <c r="D96" s="617"/>
      <c r="E96" s="617"/>
      <c r="F96" s="617"/>
      <c r="G96" s="617"/>
      <c r="H96" s="617"/>
      <c r="I96" s="617"/>
      <c r="J96" s="617"/>
      <c r="K96" s="617"/>
      <c r="L96" s="617"/>
      <c r="M96" s="617"/>
    </row>
    <row r="97" spans="1:13" ht="28.5" customHeight="1" x14ac:dyDescent="0.2">
      <c r="A97" s="114" t="s">
        <v>790</v>
      </c>
      <c r="B97" s="611" t="s">
        <v>798</v>
      </c>
      <c r="C97" s="611"/>
      <c r="D97" s="611"/>
      <c r="E97" s="611"/>
      <c r="F97" s="611"/>
      <c r="G97" s="611"/>
      <c r="H97" s="611"/>
      <c r="I97" s="611"/>
      <c r="J97" s="611"/>
      <c r="K97" s="611"/>
      <c r="L97" s="611"/>
      <c r="M97" s="611"/>
    </row>
    <row r="100" spans="1:13" x14ac:dyDescent="0.2">
      <c r="A100" s="626" t="s">
        <v>799</v>
      </c>
      <c r="B100" s="626"/>
      <c r="C100" s="626"/>
      <c r="D100" s="620"/>
      <c r="E100" s="620"/>
      <c r="F100" s="620"/>
      <c r="G100" s="620"/>
      <c r="H100" s="620"/>
      <c r="J100" s="108" t="s">
        <v>4</v>
      </c>
      <c r="K100" s="627" t="str">
        <f ca="1">TEXT(TODAY(),"dd/mm/yyyy")</f>
        <v>05/06/2023</v>
      </c>
      <c r="L100" s="627"/>
      <c r="M100" s="627"/>
    </row>
    <row r="102" spans="1:13" x14ac:dyDescent="0.2">
      <c r="A102" s="626" t="s">
        <v>800</v>
      </c>
      <c r="B102" s="626"/>
      <c r="C102" s="626"/>
      <c r="D102" s="620" t="str">
        <f>IF('Commercial Needs Analysis'!B23=0,"",'Commercial Needs Analysis'!B23)</f>
        <v/>
      </c>
      <c r="E102" s="620"/>
      <c r="F102" s="620"/>
      <c r="G102" s="620"/>
      <c r="H102" s="620"/>
    </row>
    <row r="105" spans="1:13" x14ac:dyDescent="0.2">
      <c r="A105" s="629" t="s">
        <v>801</v>
      </c>
      <c r="B105" s="629"/>
      <c r="C105" s="629"/>
      <c r="D105" s="629"/>
      <c r="E105" s="629"/>
      <c r="F105" s="629"/>
      <c r="G105" s="629"/>
      <c r="H105" s="629"/>
      <c r="I105" s="629"/>
      <c r="J105" s="629"/>
      <c r="K105" s="629"/>
      <c r="L105" s="629"/>
      <c r="M105" s="629"/>
    </row>
    <row r="107" spans="1:13" ht="28.5" customHeight="1" x14ac:dyDescent="0.2">
      <c r="A107" s="630" t="s">
        <v>802</v>
      </c>
      <c r="B107" s="630"/>
      <c r="C107" s="630"/>
      <c r="D107" s="630"/>
      <c r="E107" s="630"/>
      <c r="F107" s="630"/>
      <c r="G107" s="630"/>
      <c r="H107" s="630"/>
      <c r="I107" s="630"/>
      <c r="J107" s="630"/>
      <c r="K107" s="630"/>
      <c r="L107" s="630"/>
      <c r="M107" s="630"/>
    </row>
    <row r="109" spans="1:13" ht="42.75" customHeight="1" x14ac:dyDescent="0.2">
      <c r="A109" s="630" t="s">
        <v>803</v>
      </c>
      <c r="B109" s="630"/>
      <c r="C109" s="630"/>
      <c r="D109" s="630"/>
      <c r="E109" s="630"/>
      <c r="F109" s="630"/>
      <c r="G109" s="630"/>
      <c r="H109" s="630"/>
      <c r="I109" s="630"/>
      <c r="J109" s="630"/>
      <c r="K109" s="630"/>
      <c r="L109" s="630"/>
      <c r="M109" s="630"/>
    </row>
    <row r="111" spans="1:13" ht="28.5" customHeight="1" x14ac:dyDescent="0.2">
      <c r="A111" s="630" t="s">
        <v>804</v>
      </c>
      <c r="B111" s="630"/>
      <c r="C111" s="630"/>
      <c r="D111" s="630"/>
      <c r="E111" s="630"/>
      <c r="F111" s="630"/>
      <c r="G111" s="630"/>
      <c r="H111" s="630"/>
      <c r="I111" s="630"/>
      <c r="J111" s="630"/>
      <c r="K111" s="630"/>
      <c r="L111" s="630"/>
      <c r="M111" s="630"/>
    </row>
    <row r="113" spans="1:9" x14ac:dyDescent="0.2">
      <c r="A113" s="117"/>
      <c r="B113" s="117"/>
      <c r="C113" s="117"/>
    </row>
    <row r="114" spans="1:9" x14ac:dyDescent="0.2">
      <c r="A114" s="626" t="s">
        <v>805</v>
      </c>
      <c r="B114" s="626"/>
      <c r="C114" s="626"/>
      <c r="D114" s="620" t="str">
        <f>Broker_Name</f>
        <v>Warren Bennett</v>
      </c>
      <c r="E114" s="620"/>
      <c r="F114" s="620"/>
      <c r="G114" s="620"/>
      <c r="H114" s="620"/>
      <c r="I114" s="620"/>
    </row>
    <row r="115" spans="1:9" x14ac:dyDescent="0.2">
      <c r="A115" s="117"/>
      <c r="B115" s="117"/>
      <c r="C115" s="117"/>
      <c r="D115" s="117"/>
      <c r="E115" s="117"/>
      <c r="F115" s="117"/>
      <c r="G115" s="117"/>
      <c r="H115" s="117"/>
      <c r="I115" s="117"/>
    </row>
    <row r="116" spans="1:9" x14ac:dyDescent="0.2">
      <c r="A116" s="626" t="s">
        <v>806</v>
      </c>
      <c r="B116" s="626"/>
      <c r="C116" s="626"/>
      <c r="D116" s="620">
        <f>IFERROR(VLOOKUP(Broker_House,Logos,3,FALSE),"")</f>
        <v>43148</v>
      </c>
      <c r="E116" s="620"/>
      <c r="F116" s="620"/>
      <c r="G116" s="620"/>
      <c r="H116" s="620"/>
      <c r="I116" s="620"/>
    </row>
    <row r="117" spans="1:9" x14ac:dyDescent="0.2">
      <c r="A117" s="117"/>
      <c r="B117" s="117"/>
      <c r="C117" s="117"/>
      <c r="D117" s="117"/>
      <c r="E117" s="117"/>
      <c r="F117" s="117"/>
      <c r="G117" s="117"/>
      <c r="H117" s="117"/>
      <c r="I117" s="117"/>
    </row>
    <row r="118" spans="1:9" x14ac:dyDescent="0.2">
      <c r="A118" s="626" t="s">
        <v>807</v>
      </c>
      <c r="B118" s="626"/>
      <c r="C118" s="626"/>
      <c r="D118" s="620"/>
      <c r="E118" s="620"/>
      <c r="F118" s="620"/>
      <c r="G118" s="620"/>
      <c r="H118" s="620"/>
      <c r="I118" s="620"/>
    </row>
    <row r="119" spans="1:9" x14ac:dyDescent="0.2">
      <c r="A119" s="117"/>
      <c r="B119" s="117"/>
      <c r="C119" s="117"/>
      <c r="D119" s="286"/>
      <c r="E119" s="286"/>
      <c r="F119" s="286"/>
      <c r="G119" s="286"/>
      <c r="H119" s="286"/>
      <c r="I119" s="286"/>
    </row>
    <row r="120" spans="1:9" x14ac:dyDescent="0.2">
      <c r="A120" s="628" t="s">
        <v>808</v>
      </c>
      <c r="B120" s="628"/>
      <c r="C120" s="628"/>
      <c r="D120" s="620" t="str">
        <f>IFERROR(VLOOKUP(Broker_Name,Broker_Table,5,FALSE),"")</f>
        <v>warren@smitk.co.za</v>
      </c>
      <c r="E120" s="620"/>
      <c r="F120" s="620"/>
      <c r="G120" s="620"/>
      <c r="H120" s="620"/>
      <c r="I120" s="620"/>
    </row>
    <row r="132" ht="15.75" customHeight="1" x14ac:dyDescent="0.2"/>
  </sheetData>
  <mergeCells count="101">
    <mergeCell ref="A118:C118"/>
    <mergeCell ref="D118:I118"/>
    <mergeCell ref="A120:C120"/>
    <mergeCell ref="D120:I120"/>
    <mergeCell ref="A114:C114"/>
    <mergeCell ref="D114:I114"/>
    <mergeCell ref="A116:C116"/>
    <mergeCell ref="D116:I116"/>
    <mergeCell ref="A102:C102"/>
    <mergeCell ref="D102:H102"/>
    <mergeCell ref="A105:M105"/>
    <mergeCell ref="A107:M107"/>
    <mergeCell ref="A109:M109"/>
    <mergeCell ref="A111:M111"/>
    <mergeCell ref="B93:M93"/>
    <mergeCell ref="B94:M94"/>
    <mergeCell ref="B95:M95"/>
    <mergeCell ref="B96:M96"/>
    <mergeCell ref="B97:M97"/>
    <mergeCell ref="A100:C100"/>
    <mergeCell ref="D100:H100"/>
    <mergeCell ref="K100:M100"/>
    <mergeCell ref="A87:M87"/>
    <mergeCell ref="A88:M88"/>
    <mergeCell ref="B89:M89"/>
    <mergeCell ref="B90:M90"/>
    <mergeCell ref="B91:M91"/>
    <mergeCell ref="B92:M92"/>
    <mergeCell ref="A73:M73"/>
    <mergeCell ref="A75:M75"/>
    <mergeCell ref="A77:M77"/>
    <mergeCell ref="E78:K78"/>
    <mergeCell ref="L78:M78"/>
    <mergeCell ref="A80:M80"/>
    <mergeCell ref="A65:M65"/>
    <mergeCell ref="A66:M66"/>
    <mergeCell ref="A68:M68"/>
    <mergeCell ref="A70:B70"/>
    <mergeCell ref="A71:B71"/>
    <mergeCell ref="A72:B72"/>
    <mergeCell ref="A59:M59"/>
    <mergeCell ref="A60:M60"/>
    <mergeCell ref="A61:M61"/>
    <mergeCell ref="A62:M62"/>
    <mergeCell ref="A63:M63"/>
    <mergeCell ref="A64:M64"/>
    <mergeCell ref="A47:M47"/>
    <mergeCell ref="A37:M37"/>
    <mergeCell ref="A38:M38"/>
    <mergeCell ref="A39:M39"/>
    <mergeCell ref="A40:M40"/>
    <mergeCell ref="A54:M54"/>
    <mergeCell ref="A56:M56"/>
    <mergeCell ref="A57:M57"/>
    <mergeCell ref="A58:M58"/>
    <mergeCell ref="A48:M48"/>
    <mergeCell ref="A49:M49"/>
    <mergeCell ref="A50:M50"/>
    <mergeCell ref="A51:M51"/>
    <mergeCell ref="A52:M52"/>
    <mergeCell ref="A53:M53"/>
    <mergeCell ref="A55:H55"/>
    <mergeCell ref="I55:L55"/>
    <mergeCell ref="A32:M32"/>
    <mergeCell ref="A33:M33"/>
    <mergeCell ref="A34:M34"/>
    <mergeCell ref="A35:M35"/>
    <mergeCell ref="A41:M41"/>
    <mergeCell ref="A42:M42"/>
    <mergeCell ref="A43:M43"/>
    <mergeCell ref="A44:M44"/>
    <mergeCell ref="A45:M45"/>
    <mergeCell ref="C24:N24"/>
    <mergeCell ref="A25:N25"/>
    <mergeCell ref="A27:C27"/>
    <mergeCell ref="E27:G27"/>
    <mergeCell ref="A29:M29"/>
    <mergeCell ref="A31:M31"/>
    <mergeCell ref="A21:D21"/>
    <mergeCell ref="E21:H21"/>
    <mergeCell ref="I21:L21"/>
    <mergeCell ref="A22:D22"/>
    <mergeCell ref="E22:H22"/>
    <mergeCell ref="I22:L22"/>
    <mergeCell ref="A23:D23"/>
    <mergeCell ref="E23:H23"/>
    <mergeCell ref="I23:L23"/>
    <mergeCell ref="A12:M12"/>
    <mergeCell ref="A17:N17"/>
    <mergeCell ref="A19:D19"/>
    <mergeCell ref="E19:H19"/>
    <mergeCell ref="I19:L19"/>
    <mergeCell ref="A20:D20"/>
    <mergeCell ref="E20:H20"/>
    <mergeCell ref="I20:L20"/>
    <mergeCell ref="A14:F14"/>
    <mergeCell ref="G14:M14"/>
    <mergeCell ref="A15:F15"/>
    <mergeCell ref="G15:M15"/>
    <mergeCell ref="A16:C16"/>
    <mergeCell ref="D16:I16"/>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25</xdr:row>
                    <xdr:rowOff>133350</xdr:rowOff>
                  </from>
                  <to>
                    <xdr:col>2</xdr:col>
                    <xdr:colOff>609600</xdr:colOff>
                    <xdr:row>27</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25</xdr:row>
                    <xdr:rowOff>142875</xdr:rowOff>
                  </from>
                  <to>
                    <xdr:col>6</xdr:col>
                    <xdr:colOff>171450</xdr:colOff>
                    <xdr:row>27</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25</xdr:row>
                    <xdr:rowOff>142875</xdr:rowOff>
                  </from>
                  <to>
                    <xdr:col>10</xdr:col>
                    <xdr:colOff>57150</xdr:colOff>
                    <xdr:row>27</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80</xdr:row>
                    <xdr:rowOff>152400</xdr:rowOff>
                  </from>
                  <to>
                    <xdr:col>2</xdr:col>
                    <xdr:colOff>180975</xdr:colOff>
                    <xdr:row>82</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81</xdr:row>
                    <xdr:rowOff>142875</xdr:rowOff>
                  </from>
                  <to>
                    <xdr:col>2</xdr:col>
                    <xdr:colOff>180975</xdr:colOff>
                    <xdr:row>83</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82</xdr:row>
                    <xdr:rowOff>133350</xdr:rowOff>
                  </from>
                  <to>
                    <xdr:col>2</xdr:col>
                    <xdr:colOff>180975</xdr:colOff>
                    <xdr:row>84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83</xdr:row>
                    <xdr:rowOff>123825</xdr:rowOff>
                  </from>
                  <to>
                    <xdr:col>2</xdr:col>
                    <xdr:colOff>180975</xdr:colOff>
                    <xdr:row>85</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171450</xdr:colOff>
                    <xdr:row>68</xdr:row>
                    <xdr:rowOff>133350</xdr:rowOff>
                  </from>
                  <to>
                    <xdr:col>3</xdr:col>
                    <xdr:colOff>409575</xdr:colOff>
                    <xdr:row>70</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171450</xdr:colOff>
                    <xdr:row>69</xdr:row>
                    <xdr:rowOff>142875</xdr:rowOff>
                  </from>
                  <to>
                    <xdr:col>3</xdr:col>
                    <xdr:colOff>409575</xdr:colOff>
                    <xdr:row>71</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171450</xdr:colOff>
                    <xdr:row>70</xdr:row>
                    <xdr:rowOff>142875</xdr:rowOff>
                  </from>
                  <to>
                    <xdr:col>3</xdr:col>
                    <xdr:colOff>409575</xdr:colOff>
                    <xdr:row>72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Lists</vt:lpstr>
      <vt:lpstr>Commercial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'Commercial Needs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Melissa de Beer</cp:lastModifiedBy>
  <cp:lastPrinted>2023-04-19T13:02:27Z</cp:lastPrinted>
  <dcterms:created xsi:type="dcterms:W3CDTF">2022-07-04T09:19:51Z</dcterms:created>
  <dcterms:modified xsi:type="dcterms:W3CDTF">2023-06-05T06:15:05Z</dcterms:modified>
</cp:coreProperties>
</file>