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I:\Shared drives\Needs Analysis (Warren)\TZANEEN\"/>
    </mc:Choice>
  </mc:AlternateContent>
  <xr:revisionPtr revIDLastSave="0" documentId="13_ncr:1_{A6AE4FA4-6078-4C99-99D3-68D0B14B304D}"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Agri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'Agri Needs Analysis'!$A$1089:$F$1121</definedName>
    <definedName name="_xlnm._FilterDatabase" localSheetId="0" hidden="1">Lists!$A$28:$H$28</definedName>
    <definedName name="Admin_Logo">IF(Lists!$O$2='Agri Needs Analysis'!$B$16,Lists!$P$3,Lists!$P$2)</definedName>
    <definedName name="Broker_House">'Agri Needs Analysis'!$B$16</definedName>
    <definedName name="Broker_Name">Lists!$A$26</definedName>
    <definedName name="Broker_Table">Lists!$A$28:$H$80</definedName>
    <definedName name="Business">'Agri Needs Analysis'!$B$19</definedName>
    <definedName name="Client">'Agri Needs Analysis'!$B$18</definedName>
    <definedName name="Client_And_Business">'Agri Needs Analysis'!$B$18:$G$19</definedName>
    <definedName name="logo">INDEX(Lists!$C$2:$C$16,MATCH('Agri Needs Analysis'!$B$16,Lists!$B$2:$B$16,0))</definedName>
    <definedName name="Logos">Lists!$B$2:$I$16</definedName>
    <definedName name="_xlnm.Print_Area" localSheetId="1">'Agri Needs Analysis'!$A$1:$G$1364</definedName>
    <definedName name="_xlnm.Print_Area" localSheetId="3">'Authority to Obtain Information'!$A$1:$P$52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A22" i="11"/>
  <c r="E21" i="11"/>
  <c r="A21" i="11"/>
  <c r="E20" i="11"/>
  <c r="A20" i="11"/>
  <c r="A19" i="11"/>
  <c r="E19" i="11"/>
  <c r="F24" i="8"/>
  <c r="F23" i="8"/>
  <c r="F22" i="8"/>
  <c r="A24" i="8"/>
  <c r="A23" i="8"/>
  <c r="A22" i="8"/>
  <c r="A21" i="8"/>
  <c r="F21" i="8"/>
  <c r="I55" i="11" l="1"/>
  <c r="G263" i="3" l="1"/>
  <c r="G12" i="8" l="1"/>
  <c r="G11" i="8"/>
  <c r="G308" i="3" l="1"/>
  <c r="G218" i="3"/>
  <c r="G1239" i="3"/>
  <c r="G1240" i="3"/>
  <c r="G1241" i="3"/>
  <c r="G1242" i="3"/>
  <c r="G1243" i="3"/>
  <c r="G1244" i="3"/>
  <c r="G1247" i="3"/>
  <c r="G1248" i="3"/>
  <c r="G1249" i="3"/>
  <c r="G1250" i="3"/>
  <c r="G1251" i="3"/>
  <c r="G1252" i="3"/>
  <c r="G1258" i="3"/>
  <c r="G1270" i="3"/>
  <c r="F1296" i="3"/>
  <c r="G380" i="3"/>
  <c r="I20" i="11"/>
  <c r="I21" i="11"/>
  <c r="I22" i="11"/>
  <c r="I19" i="11"/>
  <c r="J22" i="8"/>
  <c r="J23" i="8"/>
  <c r="J24" i="8"/>
  <c r="J21" i="8"/>
  <c r="D16" i="9" l="1"/>
  <c r="G1154" i="3" l="1"/>
  <c r="G422" i="3"/>
  <c r="D102" i="11" l="1"/>
  <c r="D15" i="9"/>
  <c r="G14" i="11"/>
  <c r="G13" i="11"/>
  <c r="F31" i="6"/>
  <c r="F29" i="6"/>
  <c r="D120" i="11"/>
  <c r="D114" i="11"/>
  <c r="A30" i="11"/>
  <c r="C19" i="6" l="1"/>
  <c r="C16" i="6"/>
  <c r="C15" i="6"/>
  <c r="B16" i="3" l="1"/>
  <c r="C18" i="6" s="1"/>
  <c r="B2" i="3" l="1"/>
  <c r="A6" i="3"/>
  <c r="A27" i="9"/>
  <c r="A29" i="8"/>
  <c r="D14" i="9"/>
  <c r="D13" i="9"/>
  <c r="A20" i="9"/>
  <c r="A16" i="8"/>
  <c r="F6" i="3"/>
  <c r="D116" i="11"/>
  <c r="C22" i="6"/>
  <c r="B3" i="3" l="1"/>
  <c r="B5" i="3"/>
  <c r="B4" i="3"/>
  <c r="K31" i="9"/>
  <c r="K51" i="8"/>
  <c r="G1350" i="3" l="1"/>
  <c r="G1339" i="3"/>
  <c r="I1342" i="3"/>
  <c r="G1231" i="3"/>
  <c r="G1204" i="3"/>
  <c r="G1189" i="3"/>
  <c r="G1175" i="3"/>
  <c r="G1139" i="3"/>
  <c r="G1111" i="3"/>
  <c r="G1105" i="3"/>
  <c r="G1085" i="3"/>
  <c r="G1051" i="3"/>
  <c r="G1028" i="3"/>
  <c r="G1010" i="3"/>
  <c r="A1001" i="3"/>
  <c r="F981" i="3"/>
  <c r="F980" i="3"/>
  <c r="F979" i="3"/>
  <c r="F978" i="3"/>
  <c r="F977" i="3"/>
  <c r="F976" i="3"/>
  <c r="D908" i="3"/>
  <c r="C908" i="3"/>
  <c r="B908" i="3"/>
  <c r="D907" i="3"/>
  <c r="C907" i="3"/>
  <c r="B907" i="3"/>
  <c r="A907" i="3"/>
  <c r="D906" i="3"/>
  <c r="C906" i="3"/>
  <c r="B906" i="3"/>
  <c r="A906" i="3"/>
  <c r="D905" i="3"/>
  <c r="C905" i="3"/>
  <c r="B905" i="3"/>
  <c r="A905" i="3"/>
  <c r="D904" i="3"/>
  <c r="C904" i="3"/>
  <c r="B904" i="3"/>
  <c r="A904" i="3"/>
  <c r="D903" i="3"/>
  <c r="C903" i="3"/>
  <c r="B903" i="3"/>
  <c r="A903" i="3"/>
  <c r="D902" i="3"/>
  <c r="C902" i="3"/>
  <c r="B902" i="3"/>
  <c r="A902" i="3"/>
  <c r="D901" i="3"/>
  <c r="C901" i="3"/>
  <c r="B901" i="3"/>
  <c r="A901" i="3"/>
  <c r="D900" i="3"/>
  <c r="C900" i="3"/>
  <c r="B900" i="3"/>
  <c r="A900" i="3"/>
  <c r="D899" i="3"/>
  <c r="C899" i="3"/>
  <c r="B899" i="3"/>
  <c r="A899" i="3"/>
  <c r="D898" i="3"/>
  <c r="C898" i="3"/>
  <c r="B898" i="3"/>
  <c r="A898" i="3"/>
  <c r="D897" i="3"/>
  <c r="C897" i="3"/>
  <c r="B897" i="3"/>
  <c r="A897" i="3"/>
  <c r="D896" i="3"/>
  <c r="C896" i="3"/>
  <c r="B896" i="3"/>
  <c r="A896" i="3"/>
  <c r="G873" i="3"/>
  <c r="A754" i="3"/>
  <c r="G720" i="3"/>
  <c r="A708" i="3"/>
  <c r="G679" i="3"/>
  <c r="G683" i="3" s="1"/>
  <c r="G597" i="3"/>
  <c r="A592" i="3"/>
  <c r="A587" i="3"/>
  <c r="A582" i="3"/>
  <c r="G554" i="3"/>
  <c r="A547" i="3"/>
  <c r="G545" i="3"/>
  <c r="A538" i="3"/>
  <c r="G536" i="3"/>
  <c r="A529" i="3"/>
  <c r="G521" i="3"/>
  <c r="G509" i="3"/>
  <c r="G502" i="3"/>
  <c r="G495" i="3"/>
  <c r="G441" i="3"/>
  <c r="G463" i="3" s="1"/>
  <c r="G411" i="3"/>
  <c r="G410" i="3"/>
  <c r="G407" i="3"/>
  <c r="A405" i="3"/>
  <c r="G402" i="3"/>
  <c r="G401" i="3"/>
  <c r="G398" i="3"/>
  <c r="A396" i="3"/>
  <c r="G393" i="3"/>
  <c r="G392" i="3"/>
  <c r="G389" i="3"/>
  <c r="A387" i="3"/>
  <c r="G367" i="3"/>
  <c r="G372" i="3" s="1"/>
  <c r="A363" i="3"/>
  <c r="G356" i="3"/>
  <c r="G361" i="3" s="1"/>
  <c r="A352" i="3"/>
  <c r="G345" i="3"/>
  <c r="G350" i="3" s="1"/>
  <c r="A341" i="3"/>
  <c r="G332" i="3"/>
  <c r="A265" i="3"/>
  <c r="A504" i="3" s="1"/>
  <c r="G220" i="3"/>
  <c r="A220" i="3"/>
  <c r="A702" i="3" s="1"/>
  <c r="A175" i="3"/>
  <c r="A1067" i="3" s="1"/>
  <c r="G387" i="3" l="1"/>
  <c r="G396" i="3" s="1"/>
  <c r="G405" i="3" s="1"/>
  <c r="G265" i="3"/>
  <c r="G412" i="3"/>
  <c r="G686" i="3"/>
  <c r="G394" i="3"/>
  <c r="A497" i="3"/>
  <c r="G403" i="3"/>
  <c r="A472" i="3"/>
  <c r="A1151" i="3"/>
  <c r="A490" i="3"/>
  <c r="A615" i="3"/>
  <c r="A1023" i="3"/>
  <c r="A1091" i="3"/>
  <c r="A432" i="3"/>
  <c r="A1042" i="3"/>
  <c r="A696" i="3"/>
  <c r="G316" i="3"/>
  <c r="G311" i="3"/>
  <c r="G312" i="3"/>
  <c r="G320" i="3" l="1"/>
</calcChain>
</file>

<file path=xl/sharedStrings.xml><?xml version="1.0" encoding="utf-8"?>
<sst xmlns="http://schemas.openxmlformats.org/spreadsheetml/2006/main" count="2702" uniqueCount="1139">
  <si>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</si>
  <si>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</si>
  <si>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</si>
  <si>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</si>
  <si>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</si>
  <si>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</si>
  <si>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</si>
  <si>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</si>
  <si>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</si>
  <si>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</si>
  <si>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</si>
  <si>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</si>
  <si>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</si>
  <si>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</si>
  <si>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</si>
  <si>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</si>
  <si>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</si>
  <si>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</si>
  <si>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</si>
  <si>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</si>
  <si>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</si>
  <si>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</si>
  <si>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</si>
  <si>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</si>
  <si>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</si>
  <si>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</si>
  <si>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</si>
  <si>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</si>
  <si>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</si>
  <si>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</si>
  <si>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</si>
  <si>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</si>
  <si>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</si>
  <si>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</si>
  <si>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</si>
  <si>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</si>
  <si>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</si>
  <si>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</si>
  <si>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</si>
  <si>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</si>
  <si>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</si>
  <si>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</si>
  <si>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</si>
  <si>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</si>
  <si>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</si>
  <si>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</si>
  <si>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</si>
  <si>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</si>
  <si>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</si>
  <si>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</si>
  <si>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</si>
  <si>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</si>
  <si>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</si>
  <si>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</si>
  <si>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</si>
  <si>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</si>
  <si>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</si>
  <si>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</si>
  <si>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</si>
  <si>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</si>
  <si>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</si>
  <si>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</si>
  <si>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</si>
  <si>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</si>
  <si>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</si>
  <si>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</si>
  <si>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</si>
  <si>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</si>
  <si>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</si>
  <si>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</si>
  <si>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</si>
  <si>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</si>
  <si>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</si>
  <si>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</si>
  <si>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</si>
  <si>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</si>
  <si>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</si>
  <si>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</si>
  <si>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</si>
  <si>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</si>
  <si>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</si>
  <si>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</si>
  <si>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</si>
  <si>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</si>
  <si>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</si>
  <si>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</si>
  <si>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</si>
  <si>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</si>
  <si>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</si>
  <si>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</si>
  <si>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</si>
  <si>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</si>
  <si>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</si>
  <si>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</si>
  <si>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</si>
  <si>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</si>
  <si>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</si>
  <si>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</si>
  <si>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</si>
  <si>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</si>
  <si>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</si>
  <si>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</si>
  <si>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</si>
  <si>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</si>
  <si>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</si>
  <si>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</si>
  <si>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</si>
  <si>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</si>
  <si>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</si>
  <si>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</si>
  <si>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</si>
  <si>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</si>
  <si>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</si>
  <si>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</si>
  <si>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</si>
  <si>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</si>
  <si>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</si>
  <si>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</si>
  <si>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</si>
  <si>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</si>
  <si>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</si>
  <si>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</si>
  <si>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</si>
  <si>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</si>
  <si>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</si>
  <si>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</si>
  <si>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</si>
  <si>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</si>
  <si>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</si>
  <si>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</si>
  <si>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</si>
  <si>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</si>
  <si>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</si>
  <si>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</si>
  <si>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</si>
  <si>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</si>
  <si>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</si>
  <si>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</si>
  <si>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</si>
  <si>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</si>
  <si>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</si>
  <si>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</si>
  <si>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</si>
  <si>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</si>
  <si>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</si>
  <si>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</si>
  <si>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</si>
  <si>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</si>
  <si>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</si>
  <si>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</si>
  <si>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</si>
  <si>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</si>
  <si>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</si>
  <si>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</si>
  <si>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</si>
  <si>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</si>
  <si>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</si>
  <si>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</si>
  <si>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</si>
  <si>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</si>
  <si>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</si>
  <si>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</si>
  <si>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</si>
  <si>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</si>
  <si>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</si>
  <si>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</si>
  <si>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</si>
  <si>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</si>
  <si>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</si>
  <si>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</si>
  <si>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</si>
  <si>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</si>
  <si>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</si>
  <si>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</si>
  <si>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</si>
  <si>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</si>
  <si>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</si>
  <si>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</si>
  <si>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</si>
  <si>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</si>
  <si>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</si>
  <si>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</si>
  <si>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</si>
  <si>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</si>
  <si>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</si>
  <si>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</si>
  <si>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</si>
  <si>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</si>
  <si>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</si>
  <si>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</si>
  <si>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</si>
  <si>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</si>
  <si>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</si>
  <si>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</si>
  <si>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</si>
  <si>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</si>
  <si>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</si>
  <si>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</si>
  <si>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</si>
  <si>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</si>
  <si>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</si>
  <si>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</si>
  <si>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</si>
  <si>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</si>
  <si>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</si>
  <si>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</si>
  <si>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</si>
  <si>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</si>
  <si>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</si>
  <si>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</si>
  <si>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</si>
  <si>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</si>
  <si>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</si>
  <si>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</si>
  <si>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</si>
  <si>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</si>
  <si>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</si>
  <si>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</si>
  <si>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</si>
  <si>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</si>
  <si>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</si>
  <si>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</si>
  <si>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</si>
  <si>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</si>
  <si>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</si>
  <si>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</si>
  <si>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</si>
  <si>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</si>
  <si>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</si>
  <si>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</si>
  <si>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</si>
  <si>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</si>
  <si>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</si>
  <si>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</si>
  <si>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</si>
  <si>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</si>
  <si>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</si>
  <si>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</si>
  <si>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</si>
  <si>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</si>
  <si>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</si>
  <si>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</si>
  <si>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</si>
  <si>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</si>
  <si>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</si>
  <si>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</si>
  <si>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</si>
  <si>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</si>
  <si>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</si>
  <si>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</si>
  <si>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</si>
  <si>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</si>
  <si>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</si>
  <si>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</si>
  <si>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</si>
  <si>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</si>
  <si>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</si>
  <si>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</si>
  <si>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</si>
  <si>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</si>
  <si>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</si>
  <si>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</si>
  <si>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</si>
  <si>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</si>
  <si>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</si>
  <si>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</si>
  <si>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</si>
  <si>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</si>
  <si>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</si>
  <si>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</si>
  <si>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</si>
  <si>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</si>
  <si>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</si>
  <si>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</si>
  <si>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</si>
  <si>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</si>
  <si>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</si>
  <si>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</si>
  <si>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</si>
  <si>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</si>
  <si>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</si>
  <si>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</si>
  <si>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</si>
  <si>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</si>
  <si>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</si>
  <si>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</si>
  <si>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</si>
  <si>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</si>
  <si>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</si>
  <si>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</si>
  <si>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</si>
  <si>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</si>
  <si>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</si>
  <si>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</si>
  <si>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</si>
  <si>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</si>
  <si>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</si>
  <si>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</si>
  <si>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</si>
  <si>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</si>
  <si>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</si>
  <si>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</si>
  <si>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</si>
  <si>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</si>
  <si>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</si>
  <si>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</si>
  <si>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</si>
  <si>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</si>
  <si>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</si>
  <si>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</si>
  <si>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</si>
  <si>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</si>
  <si>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</si>
  <si>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</si>
  <si>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</si>
  <si>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</si>
  <si>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</si>
  <si>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</si>
  <si>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</si>
  <si>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</si>
  <si>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</si>
  <si>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</si>
  <si>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</si>
  <si>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</si>
  <si>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</si>
  <si>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</si>
  <si>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</si>
  <si>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</si>
  <si>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</si>
  <si>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</si>
  <si>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</si>
  <si>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</si>
  <si>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</si>
  <si>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</si>
  <si>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</si>
  <si>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</si>
  <si>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</si>
  <si>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</si>
  <si>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</si>
  <si>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</si>
  <si>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</si>
  <si>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</si>
  <si>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</si>
  <si>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</si>
  <si>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</si>
  <si>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</si>
  <si>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</si>
  <si>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</si>
  <si>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</si>
  <si>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</si>
  <si>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</si>
  <si>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</si>
  <si>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</si>
  <si>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</si>
  <si>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</si>
  <si>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</si>
  <si>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</si>
  <si>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</si>
  <si>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</si>
  <si>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</si>
  <si>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</si>
  <si>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</si>
  <si>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</si>
  <si>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</si>
  <si>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</si>
  <si>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</si>
  <si>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</si>
  <si>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</si>
  <si>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</si>
  <si>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</si>
  <si>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</si>
  <si>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</si>
  <si>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</si>
  <si>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</si>
  <si>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</si>
  <si>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</si>
  <si>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</si>
  <si>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</si>
  <si>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</si>
  <si>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</si>
  <si>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</si>
  <si>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</si>
  <si>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</si>
  <si>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</si>
  <si>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</si>
  <si>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</si>
  <si>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</si>
  <si>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</si>
  <si>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</si>
  <si>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</si>
  <si>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</si>
  <si>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</si>
  <si>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</si>
  <si>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</si>
  <si>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</si>
  <si>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</si>
  <si>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</si>
  <si>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</si>
  <si>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</si>
  <si>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</si>
  <si>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</si>
  <si>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</si>
  <si>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</si>
  <si>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</si>
  <si>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</si>
  <si>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</si>
  <si>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</si>
  <si>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</si>
  <si>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</si>
  <si>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</si>
  <si>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</si>
  <si>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</si>
  <si>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</si>
  <si>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</si>
  <si>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</si>
  <si>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</si>
  <si>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</si>
  <si>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</si>
  <si>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</si>
  <si>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</si>
  <si>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</si>
  <si>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</si>
  <si>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</si>
  <si>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</si>
  <si>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</si>
  <si>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</si>
  <si>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</si>
  <si>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</si>
  <si>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</si>
  <si>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</si>
  <si>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</si>
  <si>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</si>
  <si>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</si>
  <si>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</si>
  <si>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</si>
  <si>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</si>
  <si>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</si>
  <si>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</si>
  <si>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</si>
  <si>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</si>
  <si>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</si>
  <si>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</si>
  <si>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</si>
  <si>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</si>
  <si>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</si>
  <si>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</si>
  <si>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</si>
  <si>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</si>
  <si>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</si>
  <si>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</si>
  <si>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</si>
  <si>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</si>
  <si>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</si>
  <si>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</si>
  <si>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</si>
  <si>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</si>
  <si>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</si>
  <si>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</si>
  <si>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</si>
  <si>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</si>
  <si>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</si>
  <si>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</si>
  <si>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</si>
  <si>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</si>
  <si>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</si>
  <si>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</si>
  <si>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</si>
  <si>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</si>
  <si>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</si>
  <si>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</si>
  <si>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</si>
  <si>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</si>
  <si>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</si>
  <si>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</si>
  <si>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</si>
  <si>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</si>
  <si>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</si>
  <si>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</si>
  <si>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</si>
  <si>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</si>
  <si>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</si>
  <si>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</si>
  <si>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</si>
  <si>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</si>
  <si>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</si>
  <si>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</si>
  <si>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</si>
  <si>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</si>
  <si>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</si>
  <si>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</si>
  <si>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</si>
  <si>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</si>
  <si>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</si>
  <si>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</si>
  <si>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</si>
  <si>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</si>
  <si>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</si>
  <si>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</si>
  <si>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</si>
  <si>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</si>
  <si>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</si>
  <si>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</si>
  <si>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</si>
  <si>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</si>
  <si>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</si>
  <si>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</si>
  <si>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</si>
  <si>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</si>
  <si>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</si>
  <si>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</si>
  <si>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</si>
  <si>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</si>
  <si>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</si>
  <si>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</si>
  <si>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</si>
  <si>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</si>
  <si>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</si>
  <si>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</si>
  <si>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</si>
  <si>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</si>
  <si>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</si>
  <si>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</si>
  <si>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</si>
  <si>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</si>
  <si>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</si>
  <si>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</si>
  <si>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</si>
  <si>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</si>
  <si>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</si>
  <si>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</si>
  <si>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</si>
  <si>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</si>
  <si>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</si>
  <si>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</si>
  <si>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</si>
  <si>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</si>
  <si>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</si>
  <si>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</si>
  <si>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</si>
  <si>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</si>
  <si>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</si>
  <si>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</si>
  <si>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</si>
  <si>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</si>
  <si>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</si>
  <si>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</si>
  <si>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</si>
  <si>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</si>
  <si>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</si>
  <si>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</si>
  <si>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</si>
  <si>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</si>
  <si>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</si>
  <si>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</si>
  <si>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</si>
  <si>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</si>
  <si>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</si>
  <si>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</si>
  <si>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</si>
  <si>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</si>
  <si>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</si>
  <si>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</si>
  <si>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</si>
  <si>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</si>
  <si>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</si>
  <si>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</si>
  <si>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</si>
  <si>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</si>
  <si>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</si>
  <si>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</si>
  <si>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</si>
  <si>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</si>
  <si>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</si>
  <si>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</si>
  <si>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</si>
  <si>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</si>
  <si>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</si>
  <si>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</si>
  <si>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</si>
  <si>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</si>
  <si>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</si>
  <si>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</si>
  <si>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</si>
  <si>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</si>
  <si>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</si>
  <si>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</si>
  <si>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</si>
  <si>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</si>
  <si>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</si>
  <si>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</si>
  <si>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</si>
  <si>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</si>
  <si>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</si>
  <si>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</si>
  <si>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</si>
  <si>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</si>
  <si>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</si>
  <si>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</si>
  <si>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</si>
  <si>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</si>
  <si>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</si>
  <si>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</si>
  <si>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</si>
  <si>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</si>
  <si>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</si>
  <si>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</si>
  <si>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</si>
  <si>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</si>
  <si>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</si>
  <si>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</si>
  <si>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</si>
  <si>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</si>
  <si>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</si>
  <si>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</si>
  <si>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</si>
  <si>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</si>
  <si>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</si>
  <si>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</si>
  <si>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</si>
  <si>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</si>
  <si>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</si>
  <si>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</si>
  <si>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</si>
  <si>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</si>
  <si>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</si>
  <si>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</si>
  <si>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</si>
  <si>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</si>
  <si>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</si>
  <si>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</si>
  <si>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</si>
  <si>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</si>
  <si>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</si>
  <si>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</si>
  <si>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</si>
  <si>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</si>
  <si>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</si>
  <si>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</si>
  <si>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</si>
  <si>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</si>
  <si>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</si>
  <si>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</si>
  <si>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</si>
  <si>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</si>
  <si>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</si>
  <si>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</si>
  <si>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</si>
  <si>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</si>
  <si>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</si>
  <si>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</si>
  <si>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</si>
  <si>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</si>
  <si>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</si>
  <si>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</si>
  <si>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</si>
  <si>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</si>
  <si>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</si>
  <si>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</si>
  <si>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</si>
  <si>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</si>
  <si>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</si>
  <si>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</si>
  <si>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</si>
  <si>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</si>
  <si>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</si>
  <si>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</si>
  <si>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</si>
  <si>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</si>
  <si>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</si>
  <si>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</si>
  <si>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</si>
  <si>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</si>
  <si>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</si>
  <si>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</si>
  <si>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</si>
  <si>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</si>
  <si>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</si>
  <si>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</si>
  <si>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</si>
  <si>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</si>
  <si>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</si>
  <si>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</si>
  <si>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</si>
  <si>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</si>
  <si>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</si>
  <si>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</si>
  <si>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</si>
  <si>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</si>
  <si>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</si>
  <si>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</si>
  <si>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</si>
  <si>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</si>
  <si>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</si>
  <si>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</si>
  <si>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</si>
  <si>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</si>
  <si>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</si>
  <si>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</si>
  <si>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</si>
  <si>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</si>
  <si>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</si>
  <si>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</si>
  <si>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</si>
  <si>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</si>
  <si>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</si>
  <si>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</si>
  <si>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</si>
  <si>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</si>
  <si>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</si>
  <si>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</si>
  <si>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</si>
  <si>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</si>
  <si>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</si>
  <si>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</si>
  <si>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</si>
  <si>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</si>
  <si>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</si>
  <si>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</si>
  <si>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</si>
  <si>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</si>
  <si>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</si>
  <si>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</si>
  <si>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</si>
  <si>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</si>
  <si>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</si>
  <si>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</si>
  <si>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</si>
  <si>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</si>
  <si>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</si>
  <si>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</si>
  <si>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</si>
  <si>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</si>
  <si>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</si>
  <si>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</si>
  <si>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</si>
  <si>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</si>
  <si>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</si>
  <si>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</si>
  <si>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</si>
  <si>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</si>
  <si>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</si>
  <si>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</si>
  <si>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</si>
  <si>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</si>
  <si>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</si>
  <si>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</si>
  <si>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</si>
  <si>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</si>
  <si>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</si>
  <si>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</si>
  <si>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</si>
  <si>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</si>
  <si>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</si>
  <si>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</si>
  <si>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</si>
  <si>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</si>
  <si>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</si>
  <si>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</si>
  <si>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</si>
  <si>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</si>
  <si>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</si>
  <si>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</si>
  <si>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</si>
  <si>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</si>
  <si>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</si>
  <si>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</si>
  <si>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</si>
  <si>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</si>
  <si>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</si>
  <si>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</si>
  <si>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</si>
  <si>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</si>
  <si>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</si>
  <si>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</si>
  <si>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</si>
  <si>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</si>
  <si>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</si>
  <si>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</si>
  <si>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</si>
  <si>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</si>
  <si>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</si>
  <si>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</si>
  <si>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</si>
  <si>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</si>
  <si>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</si>
  <si>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</si>
  <si>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</si>
  <si>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</si>
  <si>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</si>
  <si>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</si>
  <si>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Completed Application, Needs and Risk Assessment / Renewal</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</si>
  <si>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</si>
  <si>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</si>
  <si>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</si>
  <si>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</si>
  <si>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</si>
  <si>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</si>
  <si>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</si>
  <si>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</si>
  <si>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</si>
  <si>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</si>
  <si>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</si>
  <si>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</si>
  <si>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</si>
  <si>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</si>
  <si>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</si>
  <si>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</si>
  <si>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</si>
  <si>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</si>
  <si>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</si>
  <si>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</si>
  <si>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</si>
  <si>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</si>
  <si>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</si>
  <si>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</si>
  <si>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</si>
  <si>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</si>
  <si>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</si>
  <si>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</si>
  <si>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</si>
  <si>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</si>
  <si>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</si>
  <si>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</si>
  <si>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</si>
  <si>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</si>
  <si>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</si>
  <si>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</si>
  <si>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</si>
  <si>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</si>
  <si>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</si>
  <si>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</si>
  <si>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</si>
  <si>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</si>
  <si>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 xml:space="preserve">ADDITIONAL NOTES: </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</si>
  <si>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</si>
  <si>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</si>
  <si>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</si>
  <si>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</si>
  <si>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</si>
  <si>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</si>
  <si>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</si>
  <si>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</si>
  <si>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</si>
  <si>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</si>
  <si>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</si>
  <si>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</si>
  <si>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</si>
  <si>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</si>
  <si>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</si>
  <si>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</si>
  <si>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</si>
  <si>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</si>
  <si>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</si>
  <si>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</si>
  <si>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</si>
  <si>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</si>
  <si>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</si>
  <si>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</si>
  <si>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</si>
  <si>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</si>
  <si>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</si>
  <si>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</si>
  <si>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</si>
  <si>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</si>
  <si>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</si>
  <si>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</si>
  <si>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</si>
  <si>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</si>
  <si>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</si>
  <si>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</si>
  <si>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</si>
  <si>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</si>
  <si>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</si>
  <si>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</si>
  <si>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</si>
  <si>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Windmills</t>
  </si>
  <si>
    <t>Number of windmills</t>
  </si>
  <si>
    <t>Value per Windmills</t>
  </si>
  <si>
    <t>New Replacement Value Applicable</t>
  </si>
  <si>
    <t>Self Feeders fed directly by Hammer mill</t>
  </si>
  <si>
    <t>Number of Self Feeders</t>
  </si>
  <si>
    <t>Value per self feeder:</t>
  </si>
  <si>
    <t>All perils except impact damage by animals</t>
  </si>
  <si>
    <t>Self Feeders not fed directly by Hammer mill</t>
  </si>
  <si>
    <t>Hammer mills</t>
  </si>
  <si>
    <t>Number of Hammer Mill:</t>
  </si>
  <si>
    <t>Value per Hammer Mill:</t>
  </si>
  <si>
    <t>Electric / Game Fencing and Gates (full cover)</t>
  </si>
  <si>
    <t>Electric / Game Fencing and Gates (Fire and lightning only)</t>
  </si>
  <si>
    <t>Fodder in the Open (Storage &amp; processing of hay fodder and chaff condition applicable)</t>
  </si>
  <si>
    <t>Fodder in a building of standard constriction only (Storage &amp; processing of hay fodder and chaff condition applicable)</t>
  </si>
  <si>
    <t>Livestock (fire only)</t>
  </si>
  <si>
    <t>Type of livestock</t>
  </si>
  <si>
    <t>Number of livestock</t>
  </si>
  <si>
    <t>Value per animal</t>
  </si>
  <si>
    <t>Livestock (Fire and lightning only)</t>
  </si>
  <si>
    <t>Chickens - Cage less than R500 000</t>
  </si>
  <si>
    <t>Fire And Smoke inhalation only (Average applies)</t>
  </si>
  <si>
    <t>Chickens - Cage more than R500 000</t>
  </si>
  <si>
    <t>Flood / Water damage to pumps / filtration plant</t>
  </si>
  <si>
    <t>This peril is limited to an event accumulation limit of R5 000 000</t>
  </si>
  <si>
    <t>Plastic tunnels - All perils except for crop</t>
  </si>
  <si>
    <t>Goods and equipment in the open</t>
  </si>
  <si>
    <t>Type of goods</t>
  </si>
  <si>
    <t>Select Category</t>
  </si>
  <si>
    <t>Frostbite and freezing of livestock extension</t>
  </si>
  <si>
    <t>INSURED</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</si>
  <si>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</si>
  <si>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</si>
  <si>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</si>
  <si>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Albert Sweetnam</t>
  </si>
  <si>
    <t>alberts@smitk.co.za</t>
  </si>
  <si>
    <t xml:space="preserve">Bellgrove Straat 11, North End, Port Elizabeth, 6001. </t>
  </si>
  <si>
    <t>Andre Roelofse</t>
  </si>
  <si>
    <t>andre@smitk.co.za</t>
  </si>
  <si>
    <t>TZANEEN</t>
  </si>
  <si>
    <t>Anton Fourie</t>
  </si>
  <si>
    <t>anton.fourie@smitk.co.za</t>
  </si>
  <si>
    <t>Brumilda Erasmus</t>
  </si>
  <si>
    <t>brumilda@smitk.co.za</t>
  </si>
  <si>
    <t>Burger Grobler</t>
  </si>
  <si>
    <t>1.2 and 1.6</t>
  </si>
  <si>
    <t>burger@mcbrokers.co.za</t>
  </si>
  <si>
    <t>POLOKWANE</t>
  </si>
  <si>
    <t>Charmaine Thompson</t>
  </si>
  <si>
    <t>charmaine@smitk.co.za</t>
  </si>
  <si>
    <t>Darius Geldenhuys</t>
  </si>
  <si>
    <t>darius@smitk.co.za</t>
  </si>
  <si>
    <t>PAARL</t>
  </si>
  <si>
    <t>Darius Wyngaardt</t>
  </si>
  <si>
    <t>dariuswyngaardt@smitk.co.za</t>
  </si>
  <si>
    <t>502, 20ste Laan VILLIERIA, PRETORIA 0186.</t>
  </si>
  <si>
    <t>Derick Saaiman</t>
  </si>
  <si>
    <t>RUSTENBURG</t>
  </si>
  <si>
    <t>Elsabé van Staden</t>
  </si>
  <si>
    <t>elsabe@zcp.co.za</t>
  </si>
  <si>
    <t>LOUIS TRICHARDT</t>
  </si>
  <si>
    <t>Emmarentia de Bruin</t>
  </si>
  <si>
    <t>emmarentia@smitk.co.za</t>
  </si>
  <si>
    <t>SECUNDA</t>
  </si>
  <si>
    <t>Etienne Naude</t>
  </si>
  <si>
    <t>etienne@smitk.co.za</t>
  </si>
  <si>
    <t>Eunice Louw</t>
  </si>
  <si>
    <t>enuice@smitk.co.za</t>
  </si>
  <si>
    <t xml:space="preserve">25 Rubens straat, Sasolburg, 1947.  </t>
  </si>
  <si>
    <t>Francious Potgieter</t>
  </si>
  <si>
    <t>Chatim Financial Service</t>
  </si>
  <si>
    <t>chatimcc@gmail.com</t>
  </si>
  <si>
    <t>Francois du Toit</t>
  </si>
  <si>
    <t>francois@smitk.co.za</t>
  </si>
  <si>
    <t>Gericke du Plessis</t>
  </si>
  <si>
    <t>gericke@smitk.co.za</t>
  </si>
  <si>
    <t>Gustav le Grange</t>
  </si>
  <si>
    <t>gustav@smitk.co.za</t>
  </si>
  <si>
    <t>Helena de Jager</t>
  </si>
  <si>
    <t>ktv@zcp.co.za</t>
  </si>
  <si>
    <t>Hendrik Smit</t>
  </si>
  <si>
    <t xml:space="preserve">6 Tinktinkie Laan, Safari Tuine Rustenburg. </t>
  </si>
  <si>
    <t>Henk Smit</t>
  </si>
  <si>
    <t>PRETORIA</t>
  </si>
  <si>
    <t>Jacolien Smit</t>
  </si>
  <si>
    <t>jacolien@smitk.co.za</t>
  </si>
  <si>
    <t>Sasolburg</t>
  </si>
  <si>
    <t>James Campbell</t>
  </si>
  <si>
    <t>james@salvus.co.za</t>
  </si>
  <si>
    <t>Jennifer Henning</t>
  </si>
  <si>
    <t>allanforbes@mweb.co.za</t>
  </si>
  <si>
    <t>Johannes Jochemus Robertson</t>
  </si>
  <si>
    <t>hannes@smitk.co.za</t>
  </si>
  <si>
    <t xml:space="preserve">Joubert Straat 169 Rustenburg, 0299. </t>
  </si>
  <si>
    <t>JP van der Riet</t>
  </si>
  <si>
    <t>jp@smitk.co.za</t>
  </si>
  <si>
    <t>10 Villa Amiel, Riviera Laan, Homes Haven, KRUGERSDORP, 1739</t>
  </si>
  <si>
    <t>Julius Fichardt</t>
  </si>
  <si>
    <t>PHALABORWA</t>
  </si>
  <si>
    <t>Koos Smit</t>
  </si>
  <si>
    <t>koos@smitk.co.za</t>
  </si>
  <si>
    <t>Lezanne Liebenberg</t>
  </si>
  <si>
    <t>lezanne@smitk.co.za</t>
  </si>
  <si>
    <t>Liezel Otto</t>
  </si>
  <si>
    <t>liezel@ngbrokers.co.za</t>
  </si>
  <si>
    <t>Louis Naudé</t>
  </si>
  <si>
    <t>louis@ngbrokers.co.za</t>
  </si>
  <si>
    <t>Louise du Plessis</t>
  </si>
  <si>
    <t>louise@smitk.co.za</t>
  </si>
  <si>
    <t>Lephalale</t>
  </si>
  <si>
    <t>Maricia Booysen</t>
  </si>
  <si>
    <t>booysenm@telkomsa.net</t>
  </si>
  <si>
    <t>Plaas Onverwacht, TULI Road, Bronkhorstspruit, 1020.</t>
  </si>
  <si>
    <t>Maurice Stander</t>
  </si>
  <si>
    <t>mauric@mcbrokers.co.za</t>
  </si>
  <si>
    <t>Phillip de Wet</t>
  </si>
  <si>
    <t>phillip@smitk.co.za</t>
  </si>
  <si>
    <t>Swart Straat 62, Eldoraigne, Centurion, PRETORIA.</t>
  </si>
  <si>
    <t>Retief Jacobsz</t>
  </si>
  <si>
    <t>retief@smitk.co.za</t>
  </si>
  <si>
    <t>Ryno Louw</t>
  </si>
  <si>
    <t>ryno@smitk.co.za</t>
  </si>
  <si>
    <t>SASOLBURG</t>
  </si>
  <si>
    <t>Salome O’Connell</t>
  </si>
  <si>
    <t>aforbes@mweb.co.za</t>
  </si>
  <si>
    <t>Sanet van Deventer</t>
  </si>
  <si>
    <t>sanet@smitk.co.za</t>
  </si>
  <si>
    <t xml:space="preserve">NATORP STRAAT 26, FAUNA PARK, POLOKWANE, LIMPOPO. </t>
  </si>
  <si>
    <t>Stuart Miller</t>
  </si>
  <si>
    <t>stuat@mcbrokers.co.za</t>
  </si>
  <si>
    <t>Tilana Kolver</t>
  </si>
  <si>
    <t>Walter Herfurth</t>
  </si>
  <si>
    <t>walter@smitk.co.za</t>
  </si>
  <si>
    <t>Werner Buys</t>
  </si>
  <si>
    <t>werner@smitk.co.za</t>
  </si>
  <si>
    <t>Willie Kruger</t>
  </si>
  <si>
    <t>willie.kruger@meridafin.co.za</t>
  </si>
  <si>
    <t>ZC Pretorius</t>
  </si>
  <si>
    <t>zc@zcp.co.za</t>
  </si>
  <si>
    <t>082 789 3559 / 015 307 5587</t>
  </si>
  <si>
    <t>083 449 0186 / 015 307 5587</t>
  </si>
  <si>
    <t>083 305 9928 / 015 307 5587</t>
  </si>
  <si>
    <t>083 566 1532 / 015 307 5587</t>
  </si>
  <si>
    <t>015 295 8820 / 015 307 5587</t>
  </si>
  <si>
    <t>071 116 3570 / 015 307 5587</t>
  </si>
  <si>
    <t>076 618 8058 / 015 307 5587</t>
  </si>
  <si>
    <t>082 928 9541 / 015 307 5587</t>
  </si>
  <si>
    <t>060 828 6075 / 015 307 5587</t>
  </si>
  <si>
    <t>083 417 7374 / 015 307 5587</t>
  </si>
  <si>
    <t>060 507 2835 / 015 307 5587</t>
  </si>
  <si>
    <t>083 499 3835 / 015 307 5587</t>
  </si>
  <si>
    <t>082 893 4041 / 015 307 5587</t>
  </si>
  <si>
    <t>082 442 5473 / 015 307 5587</t>
  </si>
  <si>
    <t>066 258 2853 / 015 307 5587</t>
  </si>
  <si>
    <t>083 239 6126 / 015 307 5587</t>
  </si>
  <si>
    <t>084 998 3453 / 015 307 5587</t>
  </si>
  <si>
    <t>076 642 1952 / 015 307 5587</t>
  </si>
  <si>
    <t>015 590 0244 / 015 307 5587</t>
  </si>
  <si>
    <t>073 412 3998 / 015 307 5587</t>
  </si>
  <si>
    <t>082 955 6074 / 015 307 5587</t>
  </si>
  <si>
    <t>079 318 4504 / 015 307 5587</t>
  </si>
  <si>
    <t>083 227 8287 / 015 307 5587</t>
  </si>
  <si>
    <t>082 466 9884 / 015 307 5587</t>
  </si>
  <si>
    <t>083 250 9594 / 015 307 5587</t>
  </si>
  <si>
    <t>079 165 1127 / 015 307 5587</t>
  </si>
  <si>
    <t>082 808 0811 / 015 307 5587</t>
  </si>
  <si>
    <t>015 295 8820 / 015 307 5587</t>
  </si>
  <si>
    <t>076 100 4148 / 015 307 5587</t>
  </si>
  <si>
    <t>082 850 9499 / 015 307 5587</t>
  </si>
  <si>
    <t>083 788 5027 / 015 307 5587</t>
  </si>
  <si>
    <t>078 404 5415 / 015 307 5587</t>
  </si>
  <si>
    <t>071 410 2107 / 015 307 5587</t>
  </si>
  <si>
    <t>082 771 2655 / 015 307 5587</t>
  </si>
  <si>
    <t>083 232 2470 / 015 307 5587</t>
  </si>
  <si>
    <t>081 8480 530 / 015 307 5587</t>
  </si>
  <si>
    <t>082 871 2994 / 015 307 5587</t>
  </si>
  <si>
    <t>082 464 0928 / 015 307 5587</t>
  </si>
  <si>
    <t>Client’s own word choice:_________________________________________________________________________________</t>
  </si>
  <si>
    <t>PDW Insurance Brokers (Pty) Ltd</t>
  </si>
  <si>
    <t>NO 3 De Camdeboo, 62 Swart Street, Eldoraigne 0157</t>
  </si>
  <si>
    <t>ID number/Registration number:</t>
  </si>
  <si>
    <t>Client/Business Name:</t>
  </si>
  <si>
    <t>Client Signature:</t>
  </si>
  <si>
    <t>ID number/Company Registration Number</t>
  </si>
  <si>
    <t>ID number/ Company Registration Number:</t>
  </si>
  <si>
    <t>If I would like to add / delete my cover or make any changes to it, I need to confirm by fax, phone or email to my advising broker.</t>
  </si>
  <si>
    <t>Broker Fee</t>
  </si>
  <si>
    <t>Declaration by Client</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</si>
  <si>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</si>
  <si>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Contractors Public Liability</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</si>
  <si>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</si>
  <si>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</si>
  <si>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</si>
  <si>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a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</si>
  <si>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</si>
  <si>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</si>
  <si>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</si>
  <si>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</si>
  <si>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</si>
  <si>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</si>
  <si>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</si>
  <si>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 </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</si>
  <si>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</si>
  <si>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</si>
  <si>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</si>
  <si>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</si>
  <si>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</si>
  <si>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</si>
  <si>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</si>
  <si>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t>Remote Jamming</t>
  </si>
  <si>
    <t>(Under supervision of Ryno Louw)</t>
  </si>
  <si>
    <t>(Under supervision of Elsabé van Staden)</t>
  </si>
  <si>
    <t>(Under supervision of Jennifer Henning)</t>
  </si>
  <si>
    <t>Jacques Lambrecht</t>
  </si>
  <si>
    <t>082 469 7558 / 015 306 0087</t>
  </si>
  <si>
    <t>jacques@integrifin.co.za</t>
  </si>
  <si>
    <t>074 960 9234 / 015 516 5620</t>
  </si>
  <si>
    <t>079 955 3741 / 015 516 5620</t>
  </si>
  <si>
    <t>082 493 1133 / 015 516 5620</t>
  </si>
  <si>
    <t>Desmond Jordaan</t>
  </si>
  <si>
    <t>(Under supervision of Anton Fourie)</t>
  </si>
  <si>
    <t>desmond@smitk.co.za</t>
  </si>
  <si>
    <t>076 480 5355 / 015 307 5587</t>
  </si>
  <si>
    <t>Jaco Verster</t>
  </si>
  <si>
    <t>jaco@smitk.co.za</t>
  </si>
  <si>
    <t>071 206 7555 / 015 307 5587</t>
  </si>
  <si>
    <t xml:space="preserve">This mandate shall remain in force until cancelled by giving 30 days’ notice in writing to Smit and Kie Brokers (Pty) Ltd and/or its Authorised Agents and/or Cessionary. Cancellation of this mandate does not cancel the Agreement. </t>
  </si>
  <si>
    <t xml:space="preserve">AUTHORITY 
a) I hereby Authorise Smit and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Brokers (Pty) Ltd.  I confirm that the amount debited from my account may be paid to an Insurer/s (by the Beneficiary) for Insurance Cover. 
b) I acknowledge that all payment instructions issued by Smit and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</si>
  <si>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</si>
  <si>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</si>
  <si>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</si>
  <si>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Adele Seiros</t>
  </si>
  <si>
    <t>adele@smitk.co.za</t>
  </si>
  <si>
    <t>082 366 6817 / 015 307 5587</t>
  </si>
  <si>
    <t>3 Fleck Street, Sasolburg, 1947</t>
  </si>
  <si>
    <t>(Under supervision of Gericke du Plessis)</t>
  </si>
  <si>
    <t>064 506 8863/ 012 881 5377 / 015 307 5587</t>
  </si>
  <si>
    <t>082 782 7818 / 015 307 5587</t>
  </si>
  <si>
    <t>082 300 9957 / 015 307 5587</t>
  </si>
  <si>
    <t>Renske Liebenberg</t>
  </si>
  <si>
    <t>(Under supervision of Brumilda Erasmus)</t>
  </si>
  <si>
    <t>renske@smitk.co.za</t>
  </si>
  <si>
    <t>072 934 5884 / 015 307 5587</t>
  </si>
  <si>
    <t>tilana@fbrokers.co.za</t>
  </si>
  <si>
    <t>FINANCIAL ADVISOR APPOINTMENT AND/OR AUTHORITY TO OBTAIN INFORMATION</t>
  </si>
  <si>
    <t>Wyngaardt Brokers (Pty) Ltd</t>
  </si>
  <si>
    <t>502 20th Avenue, Villiera, Pretoria, 0084</t>
  </si>
  <si>
    <t>012 881 5377</t>
  </si>
  <si>
    <r>
      <rPr>
        <b/>
        <sz val="11"/>
        <color theme="1"/>
        <rFont val="Tahoma"/>
        <family val="2"/>
      </rPr>
      <t xml:space="preserve">List of broker services
</t>
    </r>
    <r>
      <rPr>
        <sz val="11"/>
        <color theme="1"/>
        <rFont val="Tahoma"/>
        <family val="2"/>
      </rPr>
      <t>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r>
      <rPr>
        <b/>
        <sz val="11"/>
        <color theme="1"/>
        <rFont val="Tahoma"/>
        <family val="2"/>
      </rPr>
      <t>.</t>
    </r>
  </si>
  <si>
    <r>
      <rPr>
        <b/>
        <sz val="11"/>
        <color theme="1"/>
        <rFont val="Tahoma"/>
        <family val="2"/>
      </rPr>
      <t>Outsourced Fee:</t>
    </r>
    <r>
      <rPr>
        <sz val="11"/>
        <color theme="1"/>
        <rFont val="Tahoma"/>
        <family val="2"/>
      </rPr>
      <t xml:space="preserve">
Carnection
Smit &amp; Kie Assist
RSUM</t>
    </r>
  </si>
  <si>
    <t>AJ Bruwer</t>
  </si>
  <si>
    <t>aj@smitk.co.za</t>
  </si>
  <si>
    <t>064 759 8363 / 015 307 5587</t>
  </si>
  <si>
    <t>(Under supervision of Louis Naude)</t>
  </si>
  <si>
    <t>Kayla Armstrong</t>
  </si>
  <si>
    <t>(Under supervision of Andre Roelofse)</t>
  </si>
  <si>
    <t>kayla@smitk.co.za</t>
  </si>
  <si>
    <t>072 770 1805 / 015 307 5587</t>
  </si>
  <si>
    <t>Jeanette Marx</t>
  </si>
  <si>
    <t>(Under supervision of Koos Smit)</t>
  </si>
  <si>
    <t>jeanette@smitk.co.za</t>
  </si>
  <si>
    <t>082 835 9230 / 015 307 5587</t>
  </si>
  <si>
    <t>NYLSTROOM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</si>
</sst>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 numFmtId="170" formatCode="[$R-1C09]#,##0.00;\-[$R-1C09]#,##0.00"/>
  </numFmts>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
      <sz val="1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54">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0" fontId="38" fillId="4" borderId="0" xfId="5" applyFont="1" applyFill="1" applyAlignment="1">
      <alignment horizontal="left" vertical="top"/>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40" fillId="0" borderId="0" xfId="0" applyFont="1"/>
    <xf numFmtId="0" fontId="6" fillId="0" borderId="0" xfId="0" applyFont="1" applyAlignment="1">
      <alignment wrapText="1"/>
    </xf>
    <xf numFmtId="0" fontId="42" fillId="0" borderId="0" xfId="0" applyFont="1" applyAlignment="1">
      <alignment horizontal="left" wrapText="1"/>
    </xf>
    <xf numFmtId="0" fontId="42"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center"/>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left" vertical="top"/>
    </xf>
    <xf numFmtId="0" fontId="29" fillId="4" borderId="0" xfId="8" applyFont="1" applyFill="1" applyAlignment="1">
      <alignment horizontal="left" vertical="top"/>
    </xf>
    <xf numFmtId="0" fontId="5" fillId="0" borderId="41" xfId="4" applyFont="1" applyBorder="1" applyAlignment="1">
      <alignment horizontal="center"/>
    </xf>
    <xf numFmtId="0" fontId="7" fillId="0" borderId="0" xfId="4" applyFont="1" applyAlignment="1">
      <alignment wrapText="1"/>
    </xf>
    <xf numFmtId="0" fontId="5" fillId="0" borderId="18" xfId="4" applyFont="1" applyBorder="1" applyAlignment="1">
      <alignment horizontal="left" wrapText="1" indent="2"/>
    </xf>
    <xf numFmtId="170" fontId="5" fillId="0" borderId="41" xfId="7" applyNumberFormat="1" applyFont="1" applyBorder="1" applyAlignment="1">
      <alignment horizontal="center"/>
    </xf>
    <xf numFmtId="0" fontId="5" fillId="0" borderId="18" xfId="4" applyFont="1" applyBorder="1" applyAlignment="1">
      <alignment horizontal="left" wrapText="1" indent="1"/>
    </xf>
    <xf numFmtId="168" fontId="5" fillId="0" borderId="41" xfId="4" applyNumberFormat="1" applyFont="1" applyBorder="1" applyAlignment="1">
      <alignment horizontal="center"/>
    </xf>
    <xf numFmtId="0" fontId="44" fillId="0" borderId="41" xfId="4" applyFont="1" applyBorder="1" applyAlignment="1">
      <alignment horizontal="center" vertical="center" wrapText="1"/>
    </xf>
    <xf numFmtId="0" fontId="5" fillId="0" borderId="18" xfId="0" applyFont="1" applyBorder="1" applyAlignment="1">
      <alignment horizontal="left" wrapText="1" indent="1"/>
    </xf>
    <xf numFmtId="49" fontId="39" fillId="4" borderId="0" xfId="8" applyNumberFormat="1" applyFont="1" applyFill="1" applyAlignment="1">
      <alignment horizontal="center"/>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49" fontId="39" fillId="4" borderId="0" xfId="5" applyNumberFormat="1" applyFont="1" applyFill="1" applyAlignment="1">
      <alignment horizontal="center"/>
    </xf>
    <xf numFmtId="0" fontId="29" fillId="4" borderId="0" xfId="5" applyFont="1" applyFill="1" applyAlignment="1">
      <alignment horizontal="center" vertical="top"/>
    </xf>
    <xf numFmtId="0" fontId="29" fillId="4" borderId="0" xfId="5" applyFont="1" applyFill="1" applyAlignment="1">
      <alignment horizontal="right"/>
    </xf>
    <xf numFmtId="49" fontId="39" fillId="4" borderId="0" xfId="5" applyNumberFormat="1" applyFont="1" applyFill="1"/>
    <xf numFmtId="49" fontId="39" fillId="4" borderId="0" xfId="8" applyNumberFormat="1" applyFont="1" applyFill="1" applyAlignment="1">
      <alignment wrapText="1"/>
    </xf>
    <xf numFmtId="49" fontId="29" fillId="4" borderId="9" xfId="8" applyNumberFormat="1" applyFont="1" applyFill="1" applyBorder="1" applyAlignment="1">
      <alignment horizontal="left" vertical="top"/>
    </xf>
    <xf numFmtId="49" fontId="29" fillId="4" borderId="9" xfId="8" applyNumberFormat="1" applyFont="1" applyFill="1" applyBorder="1" applyAlignment="1">
      <alignment horizontal="left" vertical="top" wrapText="1"/>
    </xf>
    <xf numFmtId="0" fontId="29" fillId="4" borderId="39" xfId="8" applyFont="1" applyFill="1" applyBorder="1" applyAlignment="1">
      <alignment horizontal="left"/>
    </xf>
    <xf numFmtId="49" fontId="37" fillId="4" borderId="0" xfId="5" applyNumberFormat="1" applyFont="1" applyFill="1"/>
    <xf numFmtId="0" fontId="29" fillId="4" borderId="0" xfId="5" applyFont="1" applyFill="1" applyAlignment="1">
      <alignment wrapText="1"/>
    </xf>
    <xf numFmtId="49" fontId="37" fillId="4" borderId="0" xfId="8" applyNumberFormat="1" applyFont="1" applyFill="1"/>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0" fillId="6" borderId="0" xfId="4" applyFont="1" applyFill="1"/>
    <xf numFmtId="0" fontId="14" fillId="0" borderId="0" xfId="3"/>
    <xf numFmtId="0" fontId="4" fillId="0" borderId="0" xfId="4" applyAlignment="1">
      <alignment horizontal="left"/>
    </xf>
    <xf numFmtId="0" fontId="4" fillId="6" borderId="0" xfId="4" applyFill="1"/>
    <xf numFmtId="49" fontId="40" fillId="0" borderId="0" xfId="0" applyNumberFormat="1" applyFont="1"/>
    <xf numFmtId="0" fontId="14" fillId="0" borderId="0" xfId="3" applyAlignment="1">
      <alignment wrapText="1"/>
    </xf>
    <xf numFmtId="0" fontId="4" fillId="0" borderId="66" xfId="4" applyBorder="1" applyAlignment="1">
      <alignment horizontal="center"/>
    </xf>
    <xf numFmtId="0" fontId="4" fillId="0" borderId="1" xfId="4" applyBorder="1" applyAlignment="1">
      <alignment horizontal="center"/>
    </xf>
    <xf numFmtId="0" fontId="41"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23" fillId="0" borderId="45" xfId="0" applyFont="1" applyBorder="1" applyAlignment="1">
      <alignment horizontal="center" wrapText="1"/>
    </xf>
    <xf numFmtId="0" fontId="5" fillId="0" borderId="46" xfId="0" applyFont="1" applyBorder="1" applyAlignment="1">
      <alignment horizontal="center" wrapText="1"/>
    </xf>
    <xf numFmtId="0" fontId="5" fillId="0" borderId="44" xfId="0" applyFont="1" applyBorder="1" applyAlignment="1">
      <alignment horizontal="center" wrapText="1"/>
    </xf>
    <xf numFmtId="0" fontId="5" fillId="0" borderId="46" xfId="4" applyFont="1" applyBorder="1" applyAlignment="1">
      <alignment horizontal="center" wrapText="1"/>
    </xf>
    <xf numFmtId="0" fontId="5" fillId="0" borderId="0" xfId="4" applyFont="1" applyAlignment="1">
      <alignment horizontal="center" wrapText="1"/>
    </xf>
    <xf numFmtId="0" fontId="5" fillId="0" borderId="44" xfId="4" applyFont="1" applyBorder="1" applyAlignment="1">
      <alignment horizontal="center" wrapText="1"/>
    </xf>
    <xf numFmtId="0" fontId="5" fillId="0" borderId="0" xfId="0" applyFont="1" applyAlignment="1">
      <alignment horizontal="center" wrapText="1"/>
    </xf>
    <xf numFmtId="0" fontId="12" fillId="0" borderId="31" xfId="0" applyFont="1" applyBorder="1" applyAlignment="1">
      <alignment horizontal="left" vertical="top" wrapText="1"/>
    </xf>
    <xf numFmtId="0" fontId="6" fillId="0" borderId="0" xfId="0" applyFont="1" applyAlignment="1">
      <alignment horizontal="left" vertical="top" wrapText="1"/>
    </xf>
    <xf numFmtId="0" fontId="6" fillId="0" borderId="44" xfId="0" applyFont="1" applyBorder="1" applyAlignment="1">
      <alignment horizontal="left" vertical="top"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6" fillId="2" borderId="3" xfId="0" applyFont="1" applyFill="1" applyBorder="1" applyAlignment="1">
      <alignment horizontal="center" vertical="center"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39" xfId="0" applyFont="1" applyFill="1" applyBorder="1" applyAlignment="1">
      <alignment horizontal="left" vertical="top" wrapText="1"/>
    </xf>
    <xf numFmtId="0" fontId="5" fillId="2" borderId="52" xfId="0" applyFont="1" applyFill="1" applyBorder="1" applyAlignment="1">
      <alignment horizontal="left" vertical="top"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31" xfId="0" applyFont="1" applyBorder="1" applyAlignment="1">
      <alignment horizontal="left" wrapText="1"/>
    </xf>
    <xf numFmtId="0" fontId="6" fillId="0" borderId="0" xfId="0" applyFont="1" applyAlignment="1">
      <alignment horizontal="left" wrapText="1"/>
    </xf>
    <xf numFmtId="0" fontId="6" fillId="0" borderId="44" xfId="0" applyFont="1" applyBorder="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8" xfId="2" applyNumberFormat="1" applyFont="1" applyBorder="1" applyAlignment="1">
      <alignment horizontal="left" wrapText="1"/>
    </xf>
    <xf numFmtId="49" fontId="5" fillId="0" borderId="14" xfId="2" applyNumberFormat="1" applyFont="1" applyBorder="1" applyAlignment="1">
      <alignment horizontal="left" wrapText="1"/>
    </xf>
    <xf numFmtId="49" fontId="5" fillId="0" borderId="9" xfId="0" applyNumberFormat="1" applyFont="1" applyBorder="1" applyAlignment="1">
      <alignment horizontal="left" wrapText="1"/>
    </xf>
    <xf numFmtId="49" fontId="5" fillId="0" borderId="19" xfId="0" applyNumberFormat="1" applyFont="1" applyBorder="1" applyAlignment="1">
      <alignment horizontal="center" wrapText="1"/>
    </xf>
    <xf numFmtId="49" fontId="5" fillId="0" borderId="20" xfId="0" applyNumberFormat="1" applyFont="1" applyBorder="1" applyAlignment="1">
      <alignment horizont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0" fontId="8" fillId="0" borderId="0" xfId="0" applyFont="1" applyAlignment="1">
      <alignment horizontal="left" wrapText="1"/>
    </xf>
    <xf numFmtId="0" fontId="8" fillId="0" borderId="1" xfId="0" applyFont="1" applyBorder="1" applyAlignment="1">
      <alignment horizontal="left"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0" fontId="15" fillId="0" borderId="12" xfId="3"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5" fillId="0" borderId="8" xfId="1" applyNumberFormat="1" applyFont="1" applyFill="1" applyBorder="1" applyAlignment="1">
      <alignment horizontal="left" vertic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164" fontId="36" fillId="0" borderId="0" xfId="1" applyFont="1" applyBorder="1" applyAlignment="1">
      <alignment horizontal="center" vertical="center" wrapText="1"/>
    </xf>
    <xf numFmtId="0" fontId="5" fillId="0" borderId="27" xfId="0" applyFont="1" applyBorder="1" applyAlignment="1">
      <alignment horizontal="center" wrapText="1"/>
    </xf>
    <xf numFmtId="0" fontId="5" fillId="0" borderId="9" xfId="0" applyFont="1" applyBorder="1" applyAlignment="1">
      <alignment horizontal="center"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9" xfId="2" applyNumberFormat="1" applyFont="1" applyBorder="1" applyAlignment="1">
      <alignment horizontal="lef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49" fontId="5" fillId="0" borderId="62" xfId="0" applyNumberFormat="1" applyFont="1" applyBorder="1" applyAlignment="1">
      <alignment horizontal="center"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6" fillId="0" borderId="14" xfId="0"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0" fontId="5" fillId="2" borderId="27"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164" fontId="5" fillId="0" borderId="8" xfId="1"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5" fillId="0" borderId="12" xfId="0" applyFont="1" applyBorder="1" applyAlignment="1">
      <alignment horizontal="left"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164" fontId="5" fillId="0" borderId="46" xfId="1" applyFont="1" applyBorder="1" applyAlignment="1">
      <alignment horizontal="center" wrapText="1"/>
    </xf>
    <xf numFmtId="164" fontId="5" fillId="0" borderId="44" xfId="1" applyFont="1" applyBorder="1" applyAlignment="1">
      <alignment horizont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8" xfId="0" applyFont="1" applyFill="1" applyBorder="1" applyAlignment="1">
      <alignment horizontal="left" vertical="center" wrapText="1"/>
    </xf>
    <xf numFmtId="0" fontId="6" fillId="0" borderId="46" xfId="0" applyFont="1" applyBorder="1" applyAlignment="1">
      <alignment horizontal="center" wrapText="1"/>
    </xf>
    <xf numFmtId="0" fontId="6" fillId="0" borderId="44" xfId="0" applyFont="1" applyBorder="1" applyAlignment="1">
      <alignment horizontal="center" wrapText="1"/>
    </xf>
    <xf numFmtId="0" fontId="5" fillId="2" borderId="26" xfId="0" applyFont="1" applyFill="1" applyBorder="1" applyAlignment="1">
      <alignment horizontal="left" wrapText="1"/>
    </xf>
    <xf numFmtId="0" fontId="5" fillId="2" borderId="28" xfId="0" applyFont="1" applyFill="1" applyBorder="1" applyAlignment="1">
      <alignment horizontal="left"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3" xfId="0" applyFont="1" applyFill="1" applyBorder="1" applyAlignment="1">
      <alignment horizontal="left" vertical="center" wrapText="1"/>
    </xf>
    <xf numFmtId="49" fontId="37" fillId="4" borderId="0" xfId="5" applyNumberFormat="1" applyFont="1" applyFill="1" applyAlignment="1">
      <alignment horizontal="center"/>
    </xf>
    <xf numFmtId="0" fontId="29" fillId="4" borderId="27" xfId="5" applyFont="1" applyFill="1" applyBorder="1" applyAlignment="1">
      <alignment horizontal="left"/>
    </xf>
    <xf numFmtId="0" fontId="29" fillId="4" borderId="27" xfId="5" applyFont="1" applyFill="1" applyBorder="1" applyAlignment="1">
      <alignment horizontal="center"/>
    </xf>
    <xf numFmtId="0" fontId="29" fillId="4" borderId="0" xfId="5" applyFont="1" applyFill="1" applyAlignment="1">
      <alignment horizontal="left" vertical="top" wrapText="1"/>
    </xf>
    <xf numFmtId="49" fontId="29" fillId="4" borderId="0" xfId="5" applyNumberFormat="1" applyFont="1" applyFill="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29" fillId="4" borderId="0" xfId="5" applyFont="1" applyFill="1" applyAlignment="1">
      <alignment horizontal="left"/>
    </xf>
    <xf numFmtId="22" fontId="29" fillId="4" borderId="27" xfId="5" applyNumberFormat="1" applyFont="1" applyFill="1" applyBorder="1" applyAlignment="1">
      <alignment horizontal="center"/>
    </xf>
    <xf numFmtId="0" fontId="29" fillId="4" borderId="0" xfId="5" applyFont="1" applyFill="1" applyAlignment="1">
      <alignment horizontal="left" vertical="top"/>
    </xf>
    <xf numFmtId="0" fontId="39" fillId="0" borderId="12" xfId="8" applyFont="1" applyBorder="1"/>
    <xf numFmtId="0" fontId="29" fillId="4" borderId="12" xfId="5" applyFont="1" applyFill="1" applyBorder="1" applyAlignment="1">
      <alignment horizontal="left" wrapText="1"/>
    </xf>
    <xf numFmtId="49" fontId="29" fillId="4" borderId="0" xfId="5" applyNumberFormat="1" applyFont="1" applyFill="1" applyAlignment="1">
      <alignment horizontal="left" wrapText="1"/>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29" fillId="4" borderId="9" xfId="8" applyFont="1" applyFill="1" applyBorder="1" applyAlignment="1">
      <alignment horizontal="left" wrapText="1"/>
    </xf>
    <xf numFmtId="49" fontId="39" fillId="4" borderId="0" xfId="5" applyNumberFormat="1" applyFont="1" applyFill="1" applyAlignment="1">
      <alignment horizontal="center"/>
    </xf>
    <xf numFmtId="0" fontId="39" fillId="4" borderId="0" xfId="5" applyFont="1" applyFill="1" applyAlignment="1">
      <alignment horizontal="left" vertical="top"/>
    </xf>
    <xf numFmtId="0" fontId="39" fillId="4" borderId="27" xfId="5" applyFont="1" applyFill="1" applyBorder="1" applyAlignment="1">
      <alignment horizontal="center" vertical="top"/>
    </xf>
    <xf numFmtId="0" fontId="43" fillId="4" borderId="0" xfId="5" applyFont="1" applyFill="1" applyAlignment="1">
      <alignment horizontal="left" vertical="top"/>
    </xf>
    <xf numFmtId="0" fontId="29" fillId="4" borderId="27" xfId="5" applyFont="1" applyFill="1" applyBorder="1" applyAlignment="1">
      <alignment horizontal="center" wrapText="1"/>
    </xf>
    <xf numFmtId="0" fontId="38" fillId="4" borderId="0" xfId="5" applyFont="1" applyFill="1" applyAlignment="1">
      <alignment horizontal="left" vertical="top" wrapText="1"/>
    </xf>
    <xf numFmtId="49" fontId="29" fillId="4" borderId="0" xfId="5" quotePrefix="1" applyNumberFormat="1" applyFont="1" applyFill="1" applyAlignment="1">
      <alignment horizontal="left"/>
    </xf>
    <xf numFmtId="0" fontId="29" fillId="4" borderId="9" xfId="5" applyFont="1" applyFill="1" applyBorder="1" applyAlignment="1">
      <alignment horizontal="center" wrapText="1"/>
    </xf>
    <xf numFmtId="49" fontId="29" fillId="4" borderId="0" xfId="5" applyNumberFormat="1" applyFont="1" applyFill="1" applyAlignment="1">
      <alignment horizontal="left" vertical="top"/>
    </xf>
    <xf numFmtId="49" fontId="29" fillId="4" borderId="0" xfId="5" applyNumberFormat="1" applyFont="1" applyFill="1" applyAlignment="1">
      <alignment horizontal="center" wrapText="1"/>
    </xf>
    <xf numFmtId="49" fontId="29" fillId="4" borderId="0" xfId="5" applyNumberFormat="1" applyFont="1" applyFill="1" applyAlignment="1">
      <alignment horizontal="left"/>
    </xf>
    <xf numFmtId="0" fontId="37" fillId="4" borderId="0" xfId="5" applyFont="1" applyFill="1" applyAlignment="1">
      <alignment horizontal="left" vertical="top"/>
    </xf>
    <xf numFmtId="49" fontId="37" fillId="4" borderId="0" xfId="8" applyNumberFormat="1" applyFont="1" applyFill="1" applyAlignment="1">
      <alignment horizontal="center"/>
    </xf>
    <xf numFmtId="0" fontId="29" fillId="4" borderId="0" xfId="8" applyFont="1" applyFill="1" applyAlignment="1">
      <alignment horizontal="left"/>
    </xf>
    <xf numFmtId="0" fontId="29" fillId="4" borderId="27" xfId="8" applyFont="1" applyFill="1" applyBorder="1" applyAlignment="1">
      <alignment horizontal="left"/>
    </xf>
    <xf numFmtId="0" fontId="29" fillId="4" borderId="0" xfId="8" applyFont="1" applyFill="1" applyAlignment="1">
      <alignment horizontal="center"/>
    </xf>
    <xf numFmtId="0" fontId="39" fillId="4" borderId="0" xfId="8" applyFont="1" applyFill="1" applyAlignment="1">
      <alignment horizontal="left"/>
    </xf>
    <xf numFmtId="0" fontId="29" fillId="4" borderId="0" xfId="8" applyFont="1" applyFill="1" applyAlignment="1">
      <alignment horizontal="left" wrapText="1"/>
    </xf>
    <xf numFmtId="0" fontId="29" fillId="4" borderId="0" xfId="8" applyFont="1" applyFill="1" applyAlignment="1">
      <alignment horizontal="left" vertical="top"/>
    </xf>
    <xf numFmtId="0" fontId="29" fillId="4" borderId="0" xfId="8" applyFont="1" applyFill="1" applyAlignment="1">
      <alignment horizontal="left" vertical="top" wrapText="1"/>
    </xf>
    <xf numFmtId="0" fontId="29" fillId="4" borderId="27" xfId="8" applyFont="1" applyFill="1" applyBorder="1" applyAlignment="1">
      <alignment horizontal="center"/>
    </xf>
    <xf numFmtId="0" fontId="29" fillId="4" borderId="9" xfId="8" applyFont="1" applyFill="1" applyBorder="1" applyAlignment="1">
      <alignment horizontal="left"/>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49" fontId="29" fillId="4" borderId="9" xfId="8" applyNumberFormat="1" applyFont="1" applyFill="1" applyBorder="1" applyAlignment="1">
      <alignment horizontal="left" vertical="top"/>
    </xf>
    <xf numFmtId="49" fontId="29" fillId="4" borderId="0" xfId="8" applyNumberFormat="1" applyFont="1" applyFill="1" applyAlignment="1">
      <alignment horizontal="left" vertical="top"/>
    </xf>
    <xf numFmtId="49" fontId="29" fillId="4" borderId="27" xfId="8" applyNumberFormat="1" applyFont="1" applyFill="1" applyBorder="1" applyAlignment="1">
      <alignment horizontal="left" vertical="top"/>
    </xf>
    <xf numFmtId="0" fontId="43" fillId="4" borderId="0" xfId="8" applyFont="1" applyFill="1" applyAlignment="1">
      <alignment horizontal="left" vertical="top" wrapText="1"/>
    </xf>
    <xf numFmtId="0" fontId="43" fillId="4" borderId="0" xfId="8" applyFont="1" applyFill="1" applyAlignment="1">
      <alignment horizontal="left" vertical="top"/>
    </xf>
    <xf numFmtId="49" fontId="29" fillId="4" borderId="0" xfId="8" applyNumberFormat="1" applyFont="1" applyFill="1" applyAlignment="1">
      <alignment horizontal="left" vertical="top" wrapText="1"/>
    </xf>
    <xf numFmtId="49" fontId="39" fillId="4" borderId="0" xfId="8" applyNumberFormat="1" applyFont="1" applyFill="1" applyAlignment="1">
      <alignment horizontal="left" vertical="top"/>
    </xf>
    <xf numFmtId="0" fontId="29" fillId="4" borderId="12" xfId="8" applyFont="1" applyFill="1" applyBorder="1" applyAlignment="1">
      <alignment wrapText="1"/>
    </xf>
    <xf numFmtId="49" fontId="29" fillId="4" borderId="0" xfId="8" quotePrefix="1" applyNumberFormat="1" applyFont="1" applyFill="1" applyAlignment="1">
      <alignment horizontal="left"/>
    </xf>
    <xf numFmtId="49" fontId="39" fillId="4" borderId="45" xfId="8" applyNumberFormat="1" applyFont="1" applyFill="1" applyBorder="1" applyAlignment="1">
      <alignment horizontal="left" vertical="center"/>
    </xf>
    <xf numFmtId="49" fontId="39" fillId="4" borderId="45" xfId="8" applyNumberFormat="1" applyFont="1" applyFill="1" applyBorder="1" applyAlignment="1">
      <alignment horizontal="left" vertical="center" wrapText="1"/>
    </xf>
    <xf numFmtId="0" fontId="29" fillId="4" borderId="27" xfId="8" applyFont="1" applyFill="1" applyBorder="1" applyAlignment="1">
      <alignment horizontal="center" wrapText="1"/>
    </xf>
    <xf numFmtId="0" fontId="29" fillId="4" borderId="9" xfId="8" applyFont="1" applyFill="1" applyBorder="1" applyAlignment="1">
      <alignment horizontal="center"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9.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2073701</xdr:colOff>
      <xdr:row>12</xdr:row>
      <xdr:rowOff>1505645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2680040</xdr:colOff>
      <xdr:row>2</xdr:row>
      <xdr:rowOff>1396367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2387634</xdr:colOff>
      <xdr:row>8</xdr:row>
      <xdr:rowOff>1316578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2601879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2307195</xdr:colOff>
      <xdr:row>13</xdr:row>
      <xdr:rowOff>1082042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2499294</xdr:colOff>
      <xdr:row>4</xdr:row>
      <xdr:rowOff>1358267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2073701</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2383620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7794" y="24552090"/>
          <a:ext cx="2376000" cy="832882"/>
        </a:xfrm>
        <a:prstGeom prst="rect">
          <a:avLst/>
        </a:prstGeom>
      </xdr:spPr>
    </xdr:pic>
    <xdr:clientData/>
  </xdr:twoCellAnchor>
  <xdr:twoCellAnchor editAs="oneCell">
    <xdr:from>
      <xdr:col>2</xdr:col>
      <xdr:colOff>381000</xdr:colOff>
      <xdr:row>14</xdr:row>
      <xdr:rowOff>19050</xdr:rowOff>
    </xdr:from>
    <xdr:to>
      <xdr:col>2</xdr:col>
      <xdr:colOff>2495550</xdr:colOff>
      <xdr:row>14</xdr:row>
      <xdr:rowOff>1589097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620000" y="24136350"/>
          <a:ext cx="2114550" cy="1573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22531"/>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22532"/>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66675</xdr:rowOff>
        </xdr:from>
        <xdr:to>
          <xdr:col>0</xdr:col>
          <xdr:colOff>4267200</xdr:colOff>
          <xdr:row>15</xdr:row>
          <xdr:rowOff>352425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22533"/>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22534"/>
                </a:ext>
              </a:extLst>
            </xdr:cNvPicPr>
          </xdr:nvPicPr>
          <xdr:blipFill>
            <a:blip xmlns:r="http://schemas.openxmlformats.org/officeDocument/2006/relationships" r:embed="rId2"/>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4</xdr:col>
          <xdr:colOff>333375</xdr:colOff>
          <xdr:row>8</xdr:row>
          <xdr:rowOff>85725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18447"/>
                </a:ext>
              </a:extLst>
            </xdr:cNvPicPr>
          </xdr:nvPicPr>
          <xdr:blipFill>
            <a:blip xmlns:r="http://schemas.openxmlformats.org/officeDocument/2006/relationships" r:embed="rId1"/>
            <a:srcRect r="11366" b="13712"/>
            <a:stretch>
              <a:fillRect/>
            </a:stretch>
          </xdr:blipFill>
          <xdr:spPr bwMode="auto">
            <a:xfrm>
              <a:off x="0" y="3810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0</xdr:row>
          <xdr:rowOff>38100</xdr:rowOff>
        </xdr:from>
        <xdr:to>
          <xdr:col>12</xdr:col>
          <xdr:colOff>152400</xdr:colOff>
          <xdr:row>8</xdr:row>
          <xdr:rowOff>95250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18448"/>
                </a:ext>
              </a:extLst>
            </xdr:cNvPicPr>
          </xdr:nvPicPr>
          <xdr:blipFill>
            <a:blip xmlns:r="http://schemas.openxmlformats.org/officeDocument/2006/relationships" r:embed="rId2"/>
            <a:srcRect l="9375" t="9203" r="7813" b="8591"/>
            <a:stretch>
              <a:fillRect/>
            </a:stretch>
          </xdr:blipFill>
          <xdr:spPr bwMode="auto">
            <a:xfrm>
              <a:off x="5838825" y="3810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161925</xdr:rowOff>
        </xdr:from>
        <xdr:to>
          <xdr:col>0</xdr:col>
          <xdr:colOff>314325</xdr:colOff>
          <xdr:row>43</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42</xdr:row>
          <xdr:rowOff>152400</xdr:rowOff>
        </xdr:from>
        <xdr:to>
          <xdr:col>0</xdr:col>
          <xdr:colOff>314325</xdr:colOff>
          <xdr:row>44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6978"/>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6725</xdr:colOff>
          <xdr:row>8</xdr:row>
          <xdr:rowOff>53788</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6979"/>
                </a:ext>
              </a:extLst>
            </xdr:cNvPicPr>
          </xdr:nvPicPr>
          <xdr:blipFill rotWithShape="1">
            <a:blip xmlns:r="http://schemas.openxmlformats.org/officeDocument/2006/relationships" r:embed="rId2"/>
            <a:srcRect l="9375" t="9202" r="7812" b="8590"/>
            <a:stretch>
              <a:fillRect/>
            </a:stretch>
          </xdr:blipFill>
          <xdr:spPr>
            <a:xfrm>
              <a:off x="5781675" y="0"/>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66675</xdr:rowOff>
        </xdr:from>
        <xdr:to>
          <xdr:col>4</xdr:col>
          <xdr:colOff>361952</xdr:colOff>
          <xdr:row>8</xdr:row>
          <xdr:rowOff>66677</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7990"/>
                </a:ext>
              </a:extLst>
            </xdr:cNvPicPr>
          </xdr:nvPicPr>
          <xdr:blipFill rotWithShape="1">
            <a:blip xmlns:r="http://schemas.openxmlformats.org/officeDocument/2006/relationships" r:embed="rId1"/>
            <a:srcRect r="11366" b="16460"/>
            <a:stretch>
              <a:fillRect/>
            </a:stretch>
          </xdr:blipFill>
          <xdr:spPr bwMode="auto">
            <a:xfrm>
              <a:off x="0" y="66675"/>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0</xdr:row>
          <xdr:rowOff>66675</xdr:rowOff>
        </xdr:from>
        <xdr:to>
          <xdr:col>12</xdr:col>
          <xdr:colOff>44825</xdr:colOff>
          <xdr:row>8</xdr:row>
          <xdr:rowOff>120463</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7991"/>
                </a:ext>
              </a:extLst>
            </xdr:cNvPicPr>
          </xdr:nvPicPr>
          <xdr:blipFill rotWithShape="1">
            <a:blip xmlns:r="http://schemas.openxmlformats.org/officeDocument/2006/relationships" r:embed="rId2"/>
            <a:srcRect l="9375" t="9202" r="7812" b="8590"/>
            <a:stretch>
              <a:fillRect/>
            </a:stretch>
          </xdr:blipFill>
          <xdr:spPr>
            <a:xfrm>
              <a:off x="5819775" y="66675"/>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68</xdr:row>
          <xdr:rowOff>133350</xdr:rowOff>
        </xdr:from>
        <xdr:to>
          <xdr:col>3</xdr:col>
          <xdr:colOff>600075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69</xdr:row>
          <xdr:rowOff>142875</xdr:rowOff>
        </xdr:from>
        <xdr:to>
          <xdr:col>3</xdr:col>
          <xdr:colOff>600075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70</xdr:row>
          <xdr:rowOff>142875</xdr:rowOff>
        </xdr:from>
        <xdr:to>
          <xdr:col>3</xdr:col>
          <xdr:colOff>600075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47625</xdr:rowOff>
        </xdr:from>
        <xdr:to>
          <xdr:col>4</xdr:col>
          <xdr:colOff>9527</xdr:colOff>
          <xdr:row>7</xdr:row>
          <xdr:rowOff>114302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3009"/>
                </a:ext>
              </a:extLst>
            </xdr:cNvPicPr>
          </xdr:nvPicPr>
          <xdr:blipFill rotWithShape="1">
            <a:blip xmlns:r="http://schemas.openxmlformats.org/officeDocument/2006/relationships" r:embed="rId1"/>
            <a:srcRect r="11366" b="16460"/>
            <a:stretch>
              <a:fillRect/>
            </a:stretch>
          </xdr:blipFill>
          <xdr:spPr bwMode="auto">
            <a:xfrm>
              <a:off x="19050" y="47625"/>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0</xdr:row>
          <xdr:rowOff>47625</xdr:rowOff>
        </xdr:from>
        <xdr:to>
          <xdr:col>12</xdr:col>
          <xdr:colOff>444875</xdr:colOff>
          <xdr:row>7</xdr:row>
          <xdr:rowOff>168088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3010"/>
                </a:ext>
              </a:extLst>
            </xdr:cNvPicPr>
          </xdr:nvPicPr>
          <xdr:blipFill rotWithShape="1">
            <a:blip xmlns:r="http://schemas.openxmlformats.org/officeDocument/2006/relationships" r:embed="rId2"/>
            <a:srcRect l="9375" t="9202" r="7812" b="8590"/>
            <a:stretch>
              <a:fillRect/>
            </a:stretch>
          </xdr:blipFill>
          <xdr:spPr>
            <a:xfrm>
              <a:off x="6096000" y="47625"/>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ilana@fbrokers.co.za" TargetMode="External"/><Relationship Id="rId13" Type="http://schemas.openxmlformats.org/officeDocument/2006/relationships/drawing" Target="../drawings/drawing1.xml"/><Relationship Id="rId3" Type="http://schemas.openxmlformats.org/officeDocument/2006/relationships/hyperlink" Target="mailto:desmond@smitk.co.za" TargetMode="External"/><Relationship Id="rId7" Type="http://schemas.openxmlformats.org/officeDocument/2006/relationships/hyperlink" Target="mailto:renske@smitk.co.za" TargetMode="External"/><Relationship Id="rId12" Type="http://schemas.openxmlformats.org/officeDocument/2006/relationships/printerSettings" Target="../printerSettings/printerSettings1.bin"/><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adele@smitk.co.za" TargetMode="External"/><Relationship Id="rId11" Type="http://schemas.openxmlformats.org/officeDocument/2006/relationships/hyperlink" Target="mailto:jeanette@smitk.co.za" TargetMode="External"/><Relationship Id="rId5" Type="http://schemas.openxmlformats.org/officeDocument/2006/relationships/hyperlink" Target="mailto:aj@smitk.co.za" TargetMode="External"/><Relationship Id="rId10" Type="http://schemas.openxmlformats.org/officeDocument/2006/relationships/hyperlink" Target="mailto:kayla@smitk.co.za" TargetMode="External"/><Relationship Id="rId4" Type="http://schemas.openxmlformats.org/officeDocument/2006/relationships/hyperlink" Target="mailto:jaco@smitk.co.za" TargetMode="External"/><Relationship Id="rId9" Type="http://schemas.openxmlformats.org/officeDocument/2006/relationships/hyperlink" Target="mailto:info@smitk.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7"/>
  <sheetViews>
    <sheetView topLeftCell="A31" zoomScale="80" zoomScaleNormal="80" workbookViewId="0">
      <selection activeCell="B46" sqref="B46"/>
    </sheetView>
  </sheetViews>
  <sheetFormatPr defaultColWidth="9.140625"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313" t="s">
        <v>740</v>
      </c>
      <c r="B1" s="313"/>
      <c r="C1" s="313"/>
      <c r="D1" s="313"/>
      <c r="E1" s="313"/>
      <c r="F1" s="313"/>
      <c r="G1" s="313"/>
      <c r="H1" s="313"/>
      <c r="I1" s="313"/>
      <c r="J1" s="79"/>
      <c r="K1" s="80"/>
      <c r="L1" s="89"/>
      <c r="O1" s="315" t="s">
        <v>832</v>
      </c>
      <c r="P1" s="315"/>
    </row>
    <row r="2" spans="1:16" ht="144" customHeight="1" x14ac:dyDescent="0.25">
      <c r="A2" s="79"/>
      <c r="B2" s="80" t="s">
        <v>688</v>
      </c>
      <c r="C2" s="80"/>
      <c r="D2" s="80"/>
      <c r="E2" s="97" t="s">
        <v>694</v>
      </c>
      <c r="F2" s="97" t="s">
        <v>695</v>
      </c>
      <c r="G2" s="97" t="s">
        <v>696</v>
      </c>
      <c r="H2" s="97" t="s">
        <v>697</v>
      </c>
      <c r="I2" s="97" t="s">
        <v>698</v>
      </c>
      <c r="J2" s="81" t="s">
        <v>682</v>
      </c>
      <c r="K2" s="90" t="s">
        <v>511</v>
      </c>
      <c r="L2" s="91">
        <v>0</v>
      </c>
      <c r="O2" s="75" t="s">
        <v>747</v>
      </c>
    </row>
    <row r="3" spans="1:16" ht="144" customHeight="1" x14ac:dyDescent="0.2">
      <c r="A3" s="81" t="s">
        <v>3</v>
      </c>
      <c r="B3" s="75" t="s">
        <v>636</v>
      </c>
      <c r="C3" s="77"/>
      <c r="D3" s="77">
        <v>15415</v>
      </c>
      <c r="E3" s="98" t="s">
        <v>699</v>
      </c>
      <c r="F3" s="98" t="s">
        <v>700</v>
      </c>
      <c r="G3" s="98" t="s">
        <v>701</v>
      </c>
      <c r="H3" s="98" t="s">
        <v>702</v>
      </c>
      <c r="I3" s="75" t="s">
        <v>703</v>
      </c>
      <c r="J3" s="81"/>
      <c r="L3" s="91">
        <v>5000000</v>
      </c>
    </row>
    <row r="4" spans="1:16" ht="144" customHeight="1" x14ac:dyDescent="0.2">
      <c r="A4" s="81"/>
      <c r="B4" s="75" t="s">
        <v>638</v>
      </c>
      <c r="C4" s="77"/>
      <c r="D4" s="77">
        <v>38838</v>
      </c>
      <c r="E4" s="98"/>
      <c r="F4" s="98"/>
      <c r="G4" s="98"/>
      <c r="J4" s="81"/>
      <c r="L4" s="91">
        <v>10000000</v>
      </c>
    </row>
    <row r="5" spans="1:16" ht="144" customHeight="1" x14ac:dyDescent="0.2">
      <c r="A5" s="81"/>
      <c r="B5" s="75" t="s">
        <v>644</v>
      </c>
      <c r="C5" s="77"/>
      <c r="D5" s="77">
        <v>12774</v>
      </c>
      <c r="E5" s="98" t="s">
        <v>704</v>
      </c>
      <c r="F5" s="98" t="s">
        <v>705</v>
      </c>
      <c r="G5" s="98" t="s">
        <v>706</v>
      </c>
      <c r="I5" s="75" t="s">
        <v>707</v>
      </c>
      <c r="J5" s="81"/>
      <c r="L5" s="91">
        <v>15000000</v>
      </c>
    </row>
    <row r="6" spans="1:16" ht="144" customHeight="1" x14ac:dyDescent="0.2">
      <c r="A6" s="81"/>
      <c r="B6" s="75" t="s">
        <v>637</v>
      </c>
      <c r="C6" s="77"/>
      <c r="D6" s="77">
        <v>1325</v>
      </c>
      <c r="E6" s="98" t="s">
        <v>708</v>
      </c>
      <c r="F6" s="98" t="s">
        <v>709</v>
      </c>
      <c r="G6" s="98" t="s">
        <v>710</v>
      </c>
      <c r="I6" s="75" t="s">
        <v>711</v>
      </c>
      <c r="J6" s="81"/>
      <c r="L6" s="91">
        <v>20000000</v>
      </c>
    </row>
    <row r="7" spans="1:16" ht="144" customHeight="1" x14ac:dyDescent="0.2">
      <c r="A7" s="81"/>
      <c r="B7" s="119" t="s">
        <v>806</v>
      </c>
      <c r="C7" s="77"/>
      <c r="D7" s="77">
        <v>29627</v>
      </c>
      <c r="E7" s="98" t="s">
        <v>808</v>
      </c>
      <c r="F7" s="98" t="s">
        <v>808</v>
      </c>
      <c r="G7" s="98" t="s">
        <v>807</v>
      </c>
      <c r="I7" s="75" t="s">
        <v>749</v>
      </c>
      <c r="J7" s="81"/>
      <c r="L7" s="91">
        <v>25000000</v>
      </c>
    </row>
    <row r="8" spans="1:16" ht="144" customHeight="1" x14ac:dyDescent="0.2">
      <c r="A8" s="81"/>
      <c r="B8" s="75" t="s">
        <v>639</v>
      </c>
      <c r="C8" s="77"/>
      <c r="D8" s="77">
        <v>29627</v>
      </c>
      <c r="E8" s="98" t="s">
        <v>810</v>
      </c>
      <c r="F8" s="98" t="s">
        <v>810</v>
      </c>
      <c r="G8" s="98" t="s">
        <v>809</v>
      </c>
      <c r="I8" s="75" t="s">
        <v>748</v>
      </c>
      <c r="J8" s="81"/>
      <c r="L8" s="91" t="s">
        <v>811</v>
      </c>
    </row>
    <row r="9" spans="1:16" ht="144" customHeight="1" x14ac:dyDescent="0.25">
      <c r="A9" s="81"/>
      <c r="B9" s="75" t="s">
        <v>641</v>
      </c>
      <c r="C9" s="77"/>
      <c r="D9" s="77">
        <v>44928</v>
      </c>
      <c r="E9" s="98" t="s">
        <v>712</v>
      </c>
      <c r="F9" s="98" t="s">
        <v>713</v>
      </c>
      <c r="G9" s="98" t="s">
        <v>714</v>
      </c>
      <c r="H9" s="98" t="s">
        <v>715</v>
      </c>
      <c r="I9" s="75" t="s">
        <v>716</v>
      </c>
      <c r="J9" s="81"/>
      <c r="K9" s="90" t="s">
        <v>512</v>
      </c>
      <c r="L9" s="91">
        <v>0</v>
      </c>
    </row>
    <row r="10" spans="1:16" ht="144" customHeight="1" x14ac:dyDescent="0.2">
      <c r="A10" s="81"/>
      <c r="B10" s="56" t="s">
        <v>642</v>
      </c>
      <c r="C10" s="77"/>
      <c r="D10" s="77">
        <v>46257</v>
      </c>
      <c r="E10" s="98" t="s">
        <v>717</v>
      </c>
      <c r="F10" s="98" t="s">
        <v>718</v>
      </c>
      <c r="G10" s="98" t="s">
        <v>719</v>
      </c>
      <c r="H10" s="98" t="s">
        <v>720</v>
      </c>
      <c r="I10" s="75" t="s">
        <v>721</v>
      </c>
      <c r="J10" s="81"/>
      <c r="L10" s="91">
        <v>5000000</v>
      </c>
    </row>
    <row r="11" spans="1:16" ht="144" customHeight="1" x14ac:dyDescent="0.2">
      <c r="A11" s="81"/>
      <c r="B11" s="75" t="s">
        <v>640</v>
      </c>
      <c r="C11" s="77"/>
      <c r="D11" s="77">
        <v>7709</v>
      </c>
      <c r="E11" s="98" t="s">
        <v>722</v>
      </c>
      <c r="F11" s="98" t="s">
        <v>723</v>
      </c>
      <c r="G11" s="75" t="s">
        <v>724</v>
      </c>
      <c r="I11" s="75" t="s">
        <v>725</v>
      </c>
      <c r="J11" s="81"/>
      <c r="L11" s="91">
        <v>10000000</v>
      </c>
    </row>
    <row r="12" spans="1:16" ht="144" customHeight="1" x14ac:dyDescent="0.2">
      <c r="A12" s="81"/>
      <c r="B12" s="75" t="s">
        <v>747</v>
      </c>
      <c r="C12" s="77"/>
      <c r="D12" s="77">
        <v>11184</v>
      </c>
      <c r="E12" s="98" t="s">
        <v>726</v>
      </c>
      <c r="F12" s="98" t="s">
        <v>727</v>
      </c>
      <c r="G12" s="98" t="s">
        <v>728</v>
      </c>
      <c r="H12" s="98" t="s">
        <v>729</v>
      </c>
      <c r="I12" s="75" t="s">
        <v>730</v>
      </c>
      <c r="J12" s="81"/>
      <c r="L12" s="76">
        <v>15000000</v>
      </c>
    </row>
    <row r="13" spans="1:16" ht="144" customHeight="1" x14ac:dyDescent="0.2">
      <c r="A13" s="81"/>
      <c r="B13" s="75" t="s">
        <v>502</v>
      </c>
      <c r="C13" s="77"/>
      <c r="D13" s="77">
        <v>43148</v>
      </c>
      <c r="E13" s="98" t="s">
        <v>447</v>
      </c>
      <c r="F13" s="98" t="s">
        <v>0</v>
      </c>
      <c r="G13" s="98" t="s">
        <v>731</v>
      </c>
      <c r="H13" s="98" t="s">
        <v>732</v>
      </c>
      <c r="I13" s="75" t="s">
        <v>733</v>
      </c>
      <c r="J13" s="81"/>
      <c r="L13" s="76">
        <v>20000000</v>
      </c>
    </row>
    <row r="14" spans="1:16" ht="144" customHeight="1" x14ac:dyDescent="0.2">
      <c r="A14" s="81"/>
      <c r="B14" s="75" t="s">
        <v>643</v>
      </c>
      <c r="C14" s="78"/>
      <c r="D14" s="78">
        <v>24709</v>
      </c>
      <c r="E14" s="98" t="s">
        <v>734</v>
      </c>
      <c r="F14" s="98" t="s">
        <v>735</v>
      </c>
      <c r="G14" s="98" t="s">
        <v>736</v>
      </c>
      <c r="H14" s="98"/>
      <c r="I14" s="75" t="s">
        <v>737</v>
      </c>
      <c r="J14" s="81"/>
      <c r="L14" s="76">
        <v>25000000</v>
      </c>
    </row>
    <row r="15" spans="1:16" ht="144" customHeight="1" x14ac:dyDescent="0.2">
      <c r="A15" s="81"/>
      <c r="B15" s="119" t="s">
        <v>1121</v>
      </c>
      <c r="C15" s="78"/>
      <c r="D15" s="78">
        <v>53138</v>
      </c>
      <c r="E15" s="98" t="s">
        <v>1122</v>
      </c>
      <c r="F15" s="98" t="s">
        <v>1122</v>
      </c>
      <c r="G15" s="309" t="s">
        <v>1123</v>
      </c>
      <c r="H15" s="98"/>
      <c r="I15" s="306" t="s">
        <v>730</v>
      </c>
      <c r="J15" s="81"/>
      <c r="L15" s="91" t="s">
        <v>811</v>
      </c>
    </row>
    <row r="16" spans="1:16" ht="144" customHeight="1" x14ac:dyDescent="0.2">
      <c r="A16" s="81"/>
      <c r="B16" s="119" t="s">
        <v>1054</v>
      </c>
      <c r="C16" s="78"/>
      <c r="D16" s="78">
        <v>52637</v>
      </c>
      <c r="E16" s="98" t="s">
        <v>1055</v>
      </c>
      <c r="F16" s="98"/>
      <c r="G16" s="98"/>
      <c r="H16" s="98"/>
      <c r="J16" s="81"/>
    </row>
    <row r="17" spans="1:12" x14ac:dyDescent="0.2">
      <c r="A17" s="81"/>
      <c r="J17" s="81"/>
    </row>
    <row r="18" spans="1:12" ht="15.75" thickBot="1" x14ac:dyDescent="0.3">
      <c r="A18" s="311" t="s">
        <v>689</v>
      </c>
      <c r="B18" s="312"/>
      <c r="C18" s="82"/>
      <c r="D18" s="82"/>
      <c r="E18" s="96"/>
      <c r="F18" s="96"/>
      <c r="G18" s="96"/>
      <c r="H18" s="96"/>
      <c r="I18" s="96"/>
      <c r="J18" s="81"/>
      <c r="K18" s="90" t="s">
        <v>496</v>
      </c>
      <c r="L18" s="92">
        <v>0</v>
      </c>
    </row>
    <row r="19" spans="1:12" ht="15" x14ac:dyDescent="0.25">
      <c r="A19" s="79" t="s">
        <v>685</v>
      </c>
      <c r="B19" s="80" t="s">
        <v>686</v>
      </c>
      <c r="C19" s="80"/>
      <c r="D19" s="80"/>
      <c r="J19" s="81"/>
      <c r="L19" s="92">
        <v>5000000</v>
      </c>
    </row>
    <row r="20" spans="1:12" ht="51" x14ac:dyDescent="0.2">
      <c r="A20" s="81" t="s">
        <v>636</v>
      </c>
      <c r="B20" s="83" t="s">
        <v>690</v>
      </c>
      <c r="C20" s="84"/>
      <c r="D20" s="84"/>
      <c r="E20" s="84"/>
      <c r="F20" s="84"/>
      <c r="G20" s="84"/>
      <c r="H20" s="84"/>
      <c r="I20" s="84"/>
      <c r="J20" s="81"/>
      <c r="L20" s="91"/>
    </row>
    <row r="21" spans="1:12" ht="51.75" x14ac:dyDescent="0.25">
      <c r="A21" s="85" t="s">
        <v>637</v>
      </c>
      <c r="B21" s="84" t="s">
        <v>687</v>
      </c>
      <c r="J21" s="81"/>
      <c r="K21" s="90" t="s">
        <v>497</v>
      </c>
      <c r="L21" s="91">
        <v>0</v>
      </c>
    </row>
    <row r="22" spans="1:12" ht="38.25" x14ac:dyDescent="0.2">
      <c r="A22" s="81" t="s">
        <v>641</v>
      </c>
      <c r="B22" s="84" t="s">
        <v>653</v>
      </c>
      <c r="J22" s="81"/>
      <c r="L22" s="91">
        <v>2500000</v>
      </c>
    </row>
    <row r="23" spans="1:12" ht="38.25" x14ac:dyDescent="0.2">
      <c r="A23" s="81" t="s">
        <v>640</v>
      </c>
      <c r="B23" s="83" t="s">
        <v>691</v>
      </c>
      <c r="J23" s="81"/>
      <c r="L23" s="91">
        <v>5000000</v>
      </c>
    </row>
    <row r="24" spans="1:12" ht="38.25" x14ac:dyDescent="0.2">
      <c r="A24" s="86" t="s">
        <v>692</v>
      </c>
      <c r="B24" s="83" t="s">
        <v>653</v>
      </c>
      <c r="J24" s="81"/>
      <c r="L24" s="91"/>
    </row>
    <row r="25" spans="1:12" ht="15.75" thickBot="1" x14ac:dyDescent="0.3">
      <c r="A25" s="87"/>
      <c r="B25" s="88"/>
      <c r="C25" s="88"/>
      <c r="D25" s="88"/>
      <c r="J25" s="81"/>
      <c r="K25" s="90" t="s">
        <v>498</v>
      </c>
      <c r="L25" s="91">
        <v>0</v>
      </c>
    </row>
    <row r="26" spans="1:12" x14ac:dyDescent="0.2">
      <c r="A26" s="314" t="s">
        <v>1134</v>
      </c>
      <c r="B26" s="314"/>
      <c r="J26" s="81"/>
      <c r="L26" s="91">
        <v>5000000</v>
      </c>
    </row>
    <row r="27" spans="1:12" ht="27" thickBot="1" x14ac:dyDescent="0.45">
      <c r="A27" s="313" t="s">
        <v>738</v>
      </c>
      <c r="B27" s="313"/>
      <c r="C27" s="313"/>
      <c r="D27" s="313"/>
      <c r="E27" s="313"/>
      <c r="F27" s="313"/>
      <c r="G27" s="313"/>
      <c r="H27" s="313"/>
      <c r="I27" s="313"/>
      <c r="J27" s="81"/>
      <c r="L27" s="91">
        <v>10000000</v>
      </c>
    </row>
    <row r="28" spans="1:12" ht="15" x14ac:dyDescent="0.25">
      <c r="A28" s="99" t="s">
        <v>739</v>
      </c>
      <c r="B28" s="99" t="s">
        <v>740</v>
      </c>
      <c r="C28" s="99" t="s">
        <v>741</v>
      </c>
      <c r="D28" s="99" t="s">
        <v>742</v>
      </c>
      <c r="E28" s="99" t="s">
        <v>698</v>
      </c>
      <c r="F28" s="99" t="s">
        <v>743</v>
      </c>
      <c r="G28" s="100" t="s">
        <v>744</v>
      </c>
      <c r="H28" s="101" t="s">
        <v>745</v>
      </c>
      <c r="J28" s="81"/>
      <c r="L28" s="91">
        <v>15000000</v>
      </c>
    </row>
    <row r="29" spans="1:12" x14ac:dyDescent="0.2">
      <c r="A29" s="305" t="s">
        <v>1107</v>
      </c>
      <c r="B29" s="75" t="s">
        <v>746</v>
      </c>
      <c r="C29" s="75" t="s">
        <v>747</v>
      </c>
      <c r="D29" s="119" t="s">
        <v>1086</v>
      </c>
      <c r="E29" s="306" t="s">
        <v>1108</v>
      </c>
      <c r="F29" s="119" t="s">
        <v>1109</v>
      </c>
      <c r="G29" s="119" t="s">
        <v>1110</v>
      </c>
      <c r="H29" s="75">
        <v>2023</v>
      </c>
      <c r="J29" s="81"/>
      <c r="L29" s="91"/>
    </row>
    <row r="30" spans="1:12" ht="14.25" x14ac:dyDescent="0.2">
      <c r="A30" s="305" t="s">
        <v>1126</v>
      </c>
      <c r="B30" s="56" t="s">
        <v>746</v>
      </c>
      <c r="C30" s="75" t="s">
        <v>747</v>
      </c>
      <c r="D30" s="119" t="s">
        <v>1111</v>
      </c>
      <c r="E30" s="306" t="s">
        <v>1127</v>
      </c>
      <c r="F30" s="119" t="s">
        <v>1128</v>
      </c>
      <c r="G30" s="119" t="s">
        <v>915</v>
      </c>
      <c r="H30" s="75">
        <v>2023</v>
      </c>
      <c r="J30" s="81"/>
      <c r="L30" s="91"/>
    </row>
    <row r="31" spans="1:12" ht="26.25" x14ac:dyDescent="0.25">
      <c r="A31" s="102" t="s">
        <v>910</v>
      </c>
      <c r="B31" s="56" t="s">
        <v>746</v>
      </c>
      <c r="C31" s="119" t="s">
        <v>747</v>
      </c>
      <c r="D31" s="56"/>
      <c r="E31" t="s">
        <v>911</v>
      </c>
      <c r="F31" s="56" t="s">
        <v>1015</v>
      </c>
      <c r="G31" s="103" t="s">
        <v>912</v>
      </c>
      <c r="H31" s="104">
        <v>2006</v>
      </c>
      <c r="J31" s="81"/>
      <c r="K31" s="93" t="s">
        <v>431</v>
      </c>
      <c r="L31" s="91">
        <v>0</v>
      </c>
    </row>
    <row r="32" spans="1:12" ht="14.25" x14ac:dyDescent="0.2">
      <c r="A32" s="102" t="s">
        <v>913</v>
      </c>
      <c r="B32" s="56" t="s">
        <v>746</v>
      </c>
      <c r="C32" s="75" t="s">
        <v>747</v>
      </c>
      <c r="D32" s="56"/>
      <c r="E32" t="s">
        <v>914</v>
      </c>
      <c r="F32" s="56" t="s">
        <v>1016</v>
      </c>
      <c r="G32" s="103" t="s">
        <v>915</v>
      </c>
      <c r="H32" s="104">
        <v>1988</v>
      </c>
      <c r="J32" s="81"/>
      <c r="L32" s="91">
        <v>1000000</v>
      </c>
    </row>
    <row r="33" spans="1:12" ht="14.25" x14ac:dyDescent="0.2">
      <c r="A33" s="102" t="s">
        <v>916</v>
      </c>
      <c r="B33" s="56" t="s">
        <v>746</v>
      </c>
      <c r="C33" s="75" t="s">
        <v>747</v>
      </c>
      <c r="D33" s="56"/>
      <c r="E33" t="s">
        <v>917</v>
      </c>
      <c r="F33" s="56" t="s">
        <v>1017</v>
      </c>
      <c r="G33" s="103" t="s">
        <v>915</v>
      </c>
      <c r="H33" s="104">
        <v>2017</v>
      </c>
      <c r="J33" s="81"/>
      <c r="L33" s="91">
        <v>2500000</v>
      </c>
    </row>
    <row r="34" spans="1:12" ht="14.25" x14ac:dyDescent="0.2">
      <c r="A34" s="105" t="s">
        <v>918</v>
      </c>
      <c r="B34" s="56" t="s">
        <v>746</v>
      </c>
      <c r="C34" s="75" t="s">
        <v>747</v>
      </c>
      <c r="D34" s="56"/>
      <c r="E34" t="s">
        <v>919</v>
      </c>
      <c r="F34" s="56" t="s">
        <v>1018</v>
      </c>
      <c r="G34" s="103" t="s">
        <v>915</v>
      </c>
      <c r="H34" s="104">
        <v>2015</v>
      </c>
      <c r="J34" s="81"/>
      <c r="L34" s="91"/>
    </row>
    <row r="35" spans="1:12" ht="15" x14ac:dyDescent="0.25">
      <c r="A35" s="102" t="s">
        <v>920</v>
      </c>
      <c r="B35" s="56" t="s">
        <v>921</v>
      </c>
      <c r="C35" s="56" t="s">
        <v>641</v>
      </c>
      <c r="D35" s="56"/>
      <c r="E35" t="s">
        <v>922</v>
      </c>
      <c r="F35" s="56" t="s">
        <v>1019</v>
      </c>
      <c r="G35" s="103" t="s">
        <v>923</v>
      </c>
      <c r="H35" s="104">
        <v>2004</v>
      </c>
      <c r="J35" s="81"/>
      <c r="K35" s="90" t="s">
        <v>499</v>
      </c>
      <c r="L35" s="91">
        <v>0</v>
      </c>
    </row>
    <row r="36" spans="1:12" ht="14.25" x14ac:dyDescent="0.2">
      <c r="A36" s="102" t="s">
        <v>924</v>
      </c>
      <c r="B36" s="56" t="s">
        <v>746</v>
      </c>
      <c r="C36" s="75" t="s">
        <v>747</v>
      </c>
      <c r="D36" s="56"/>
      <c r="E36" t="s">
        <v>925</v>
      </c>
      <c r="F36" s="56" t="s">
        <v>1020</v>
      </c>
      <c r="G36" s="103" t="s">
        <v>915</v>
      </c>
      <c r="H36" s="104">
        <v>2011</v>
      </c>
      <c r="J36" s="81"/>
      <c r="L36" s="91">
        <v>2500000</v>
      </c>
    </row>
    <row r="37" spans="1:12" ht="14.25" x14ac:dyDescent="0.2">
      <c r="A37" s="102" t="s">
        <v>926</v>
      </c>
      <c r="B37" s="56" t="s">
        <v>746</v>
      </c>
      <c r="C37" s="75" t="s">
        <v>747</v>
      </c>
      <c r="D37" s="56"/>
      <c r="E37" t="s">
        <v>927</v>
      </c>
      <c r="F37" s="56" t="s">
        <v>1021</v>
      </c>
      <c r="G37" s="103" t="s">
        <v>928</v>
      </c>
      <c r="H37" s="104">
        <v>2006</v>
      </c>
      <c r="J37" s="81"/>
      <c r="L37" s="91">
        <v>5000000</v>
      </c>
    </row>
    <row r="38" spans="1:12" ht="28.5" x14ac:dyDescent="0.2">
      <c r="A38" s="102" t="s">
        <v>929</v>
      </c>
      <c r="B38" s="56" t="s">
        <v>746</v>
      </c>
      <c r="C38" s="75" t="s">
        <v>1121</v>
      </c>
      <c r="D38" s="56"/>
      <c r="E38" t="s">
        <v>930</v>
      </c>
      <c r="F38" s="56" t="s">
        <v>1112</v>
      </c>
      <c r="G38" s="103" t="s">
        <v>931</v>
      </c>
      <c r="H38" s="104">
        <v>2017</v>
      </c>
      <c r="J38" s="81"/>
      <c r="L38" s="91"/>
    </row>
    <row r="39" spans="1:12" ht="15" x14ac:dyDescent="0.25">
      <c r="A39" s="102" t="s">
        <v>932</v>
      </c>
      <c r="B39" s="56" t="s">
        <v>746</v>
      </c>
      <c r="C39" s="56" t="s">
        <v>644</v>
      </c>
      <c r="D39" s="56"/>
      <c r="E39" t="s">
        <v>707</v>
      </c>
      <c r="F39" s="56" t="s">
        <v>1022</v>
      </c>
      <c r="G39" s="103" t="s">
        <v>933</v>
      </c>
      <c r="H39" s="104"/>
      <c r="J39" s="81"/>
      <c r="K39" s="90" t="s">
        <v>421</v>
      </c>
      <c r="L39" s="91">
        <v>0</v>
      </c>
    </row>
    <row r="40" spans="1:12" ht="14.25" x14ac:dyDescent="0.2">
      <c r="A40" s="305" t="s">
        <v>1095</v>
      </c>
      <c r="B40" s="56" t="s">
        <v>746</v>
      </c>
      <c r="C40" s="75" t="s">
        <v>747</v>
      </c>
      <c r="D40" s="119" t="s">
        <v>1096</v>
      </c>
      <c r="E40" t="s">
        <v>1097</v>
      </c>
      <c r="F40" s="119" t="s">
        <v>1098</v>
      </c>
      <c r="G40" s="119" t="s">
        <v>915</v>
      </c>
      <c r="H40" s="307">
        <v>2023</v>
      </c>
      <c r="J40" s="81"/>
      <c r="L40" s="91">
        <v>2500000</v>
      </c>
    </row>
    <row r="41" spans="1:12" ht="14.25" x14ac:dyDescent="0.2">
      <c r="A41" s="102" t="s">
        <v>934</v>
      </c>
      <c r="B41" s="56" t="s">
        <v>746</v>
      </c>
      <c r="C41" s="56" t="s">
        <v>643</v>
      </c>
      <c r="D41" s="56"/>
      <c r="E41" t="s">
        <v>935</v>
      </c>
      <c r="F41" s="56" t="s">
        <v>1092</v>
      </c>
      <c r="G41" s="103" t="s">
        <v>936</v>
      </c>
      <c r="H41" s="104">
        <v>2012</v>
      </c>
      <c r="J41" s="81"/>
      <c r="L41" s="91"/>
    </row>
    <row r="42" spans="1:12" ht="15" x14ac:dyDescent="0.25">
      <c r="A42" s="102" t="s">
        <v>937</v>
      </c>
      <c r="B42" s="56" t="s">
        <v>746</v>
      </c>
      <c r="C42" s="75" t="s">
        <v>747</v>
      </c>
      <c r="D42" s="56"/>
      <c r="E42" t="s">
        <v>938</v>
      </c>
      <c r="F42" s="56" t="s">
        <v>1023</v>
      </c>
      <c r="G42" s="103" t="s">
        <v>939</v>
      </c>
      <c r="H42" s="104">
        <v>2015</v>
      </c>
      <c r="J42" s="81"/>
      <c r="K42" s="93" t="s">
        <v>513</v>
      </c>
      <c r="L42" s="91">
        <v>0</v>
      </c>
    </row>
    <row r="43" spans="1:12" ht="14.25" x14ac:dyDescent="0.2">
      <c r="A43" s="102" t="s">
        <v>940</v>
      </c>
      <c r="B43" s="56" t="s">
        <v>746</v>
      </c>
      <c r="C43" s="75" t="s">
        <v>747</v>
      </c>
      <c r="D43" s="56"/>
      <c r="E43" t="s">
        <v>941</v>
      </c>
      <c r="F43" s="56" t="s">
        <v>1024</v>
      </c>
      <c r="G43" s="103" t="s">
        <v>923</v>
      </c>
      <c r="H43" s="104">
        <v>2016</v>
      </c>
      <c r="J43" s="81"/>
      <c r="L43" s="91">
        <v>5000000</v>
      </c>
    </row>
    <row r="44" spans="1:12" ht="15" thickBot="1" x14ac:dyDescent="0.25">
      <c r="A44" s="102" t="s">
        <v>942</v>
      </c>
      <c r="B44" s="56" t="s">
        <v>746</v>
      </c>
      <c r="C44" s="75" t="s">
        <v>747</v>
      </c>
      <c r="D44" s="56" t="s">
        <v>1086</v>
      </c>
      <c r="E44" t="s">
        <v>943</v>
      </c>
      <c r="F44" s="56" t="s">
        <v>1025</v>
      </c>
      <c r="G44" s="103" t="s">
        <v>944</v>
      </c>
      <c r="H44" s="104">
        <v>2021</v>
      </c>
      <c r="J44" s="87"/>
      <c r="L44" s="91"/>
    </row>
    <row r="45" spans="1:12" ht="15" x14ac:dyDescent="0.25">
      <c r="A45" s="102" t="s">
        <v>945</v>
      </c>
      <c r="B45" s="56" t="s">
        <v>746</v>
      </c>
      <c r="C45" s="56" t="s">
        <v>946</v>
      </c>
      <c r="D45" s="56"/>
      <c r="E45" t="s">
        <v>947</v>
      </c>
      <c r="F45" s="56" t="s">
        <v>1026</v>
      </c>
      <c r="G45" s="103" t="s">
        <v>923</v>
      </c>
      <c r="H45" s="104">
        <v>2015</v>
      </c>
      <c r="K45" s="90" t="s">
        <v>501</v>
      </c>
      <c r="L45" s="91">
        <v>0</v>
      </c>
    </row>
    <row r="46" spans="1:12" ht="14.25" x14ac:dyDescent="0.2">
      <c r="A46" s="102" t="s">
        <v>948</v>
      </c>
      <c r="B46" s="56" t="s">
        <v>746</v>
      </c>
      <c r="C46" s="75" t="s">
        <v>747</v>
      </c>
      <c r="D46" s="56"/>
      <c r="E46" t="s">
        <v>949</v>
      </c>
      <c r="F46" s="56" t="s">
        <v>1027</v>
      </c>
      <c r="G46" s="103" t="s">
        <v>915</v>
      </c>
      <c r="H46" s="104">
        <v>1988</v>
      </c>
      <c r="L46" s="91">
        <v>2500000</v>
      </c>
    </row>
    <row r="47" spans="1:12" ht="14.25" x14ac:dyDescent="0.2">
      <c r="A47" s="102" t="s">
        <v>950</v>
      </c>
      <c r="B47" s="56" t="s">
        <v>746</v>
      </c>
      <c r="C47" s="75" t="s">
        <v>747</v>
      </c>
      <c r="D47" s="56"/>
      <c r="E47" t="s">
        <v>951</v>
      </c>
      <c r="F47" s="56" t="s">
        <v>1028</v>
      </c>
      <c r="G47" s="103" t="s">
        <v>915</v>
      </c>
      <c r="H47" s="104">
        <v>2015</v>
      </c>
      <c r="L47" s="91">
        <v>5000000</v>
      </c>
    </row>
    <row r="48" spans="1:12" ht="15" thickBot="1" x14ac:dyDescent="0.25">
      <c r="A48" s="102" t="s">
        <v>952</v>
      </c>
      <c r="B48" s="56" t="s">
        <v>746</v>
      </c>
      <c r="C48" s="75" t="s">
        <v>747</v>
      </c>
      <c r="D48" s="56"/>
      <c r="E48" t="s">
        <v>953</v>
      </c>
      <c r="F48" s="56" t="s">
        <v>1029</v>
      </c>
      <c r="G48" s="103" t="s">
        <v>939</v>
      </c>
      <c r="H48" s="104">
        <v>2003</v>
      </c>
      <c r="K48" s="88"/>
      <c r="L48" s="94">
        <v>7500000</v>
      </c>
    </row>
    <row r="49" spans="1:12" ht="14.25" x14ac:dyDescent="0.2">
      <c r="A49" s="102" t="s">
        <v>954</v>
      </c>
      <c r="B49" s="56" t="s">
        <v>746</v>
      </c>
      <c r="C49" s="56" t="s">
        <v>643</v>
      </c>
      <c r="D49" s="56" t="s">
        <v>1087</v>
      </c>
      <c r="E49" t="s">
        <v>955</v>
      </c>
      <c r="F49" s="56" t="s">
        <v>1093</v>
      </c>
      <c r="G49" s="103" t="s">
        <v>936</v>
      </c>
      <c r="H49" s="104">
        <v>2021</v>
      </c>
    </row>
    <row r="50" spans="1:12" ht="14.25" x14ac:dyDescent="0.2">
      <c r="A50" s="102" t="s">
        <v>956</v>
      </c>
      <c r="B50" s="56" t="s">
        <v>746</v>
      </c>
      <c r="C50" s="56" t="s">
        <v>639</v>
      </c>
      <c r="D50" s="56"/>
      <c r="E50" t="s">
        <v>748</v>
      </c>
      <c r="F50" s="56" t="s">
        <v>1030</v>
      </c>
      <c r="G50" s="103" t="s">
        <v>957</v>
      </c>
      <c r="H50" s="104">
        <v>1995</v>
      </c>
      <c r="K50" s="84" t="s">
        <v>500</v>
      </c>
      <c r="L50" s="76">
        <v>0</v>
      </c>
    </row>
    <row r="51" spans="1:12" ht="14.25" x14ac:dyDescent="0.2">
      <c r="A51" s="102" t="s">
        <v>958</v>
      </c>
      <c r="B51" s="56" t="s">
        <v>746</v>
      </c>
      <c r="C51" s="56" t="s">
        <v>806</v>
      </c>
      <c r="D51" s="56"/>
      <c r="E51" t="s">
        <v>749</v>
      </c>
      <c r="F51" s="56" t="s">
        <v>1031</v>
      </c>
      <c r="G51" s="103" t="s">
        <v>959</v>
      </c>
      <c r="H51" s="104">
        <v>2012</v>
      </c>
      <c r="L51" s="76">
        <v>10000000</v>
      </c>
    </row>
    <row r="52" spans="1:12" ht="14.25" x14ac:dyDescent="0.2">
      <c r="A52" s="305" t="s">
        <v>1099</v>
      </c>
      <c r="B52" s="56" t="s">
        <v>746</v>
      </c>
      <c r="C52" s="119" t="s">
        <v>642</v>
      </c>
      <c r="D52" s="119" t="s">
        <v>1129</v>
      </c>
      <c r="E52" t="s">
        <v>1100</v>
      </c>
      <c r="F52" s="119" t="s">
        <v>1101</v>
      </c>
      <c r="G52" s="119" t="s">
        <v>915</v>
      </c>
      <c r="H52" s="307">
        <v>2023</v>
      </c>
      <c r="L52" s="76">
        <v>12500000</v>
      </c>
    </row>
    <row r="53" spans="1:12" ht="14.25" x14ac:dyDescent="0.2">
      <c r="A53" s="102" t="s">
        <v>960</v>
      </c>
      <c r="B53" s="56" t="s">
        <v>746</v>
      </c>
      <c r="C53" s="75" t="s">
        <v>747</v>
      </c>
      <c r="D53" s="56"/>
      <c r="E53" t="s">
        <v>961</v>
      </c>
      <c r="F53" s="56" t="s">
        <v>1032</v>
      </c>
      <c r="G53" s="103" t="s">
        <v>962</v>
      </c>
      <c r="H53" s="104">
        <v>2020</v>
      </c>
      <c r="L53" s="76">
        <v>15000000</v>
      </c>
    </row>
    <row r="54" spans="1:12" x14ac:dyDescent="0.2">
      <c r="A54" s="308" t="s">
        <v>1089</v>
      </c>
      <c r="B54" s="75" t="s">
        <v>746</v>
      </c>
      <c r="C54" s="75" t="s">
        <v>642</v>
      </c>
      <c r="E54" s="75" t="s">
        <v>1091</v>
      </c>
      <c r="F54" s="75" t="s">
        <v>1090</v>
      </c>
      <c r="G54" s="75" t="s">
        <v>915</v>
      </c>
      <c r="H54" s="75">
        <v>2002</v>
      </c>
      <c r="L54" s="76">
        <v>17500000</v>
      </c>
    </row>
    <row r="55" spans="1:12" ht="14.25" x14ac:dyDescent="0.2">
      <c r="A55" s="102" t="s">
        <v>963</v>
      </c>
      <c r="B55" s="56" t="s">
        <v>746</v>
      </c>
      <c r="C55" s="56" t="s">
        <v>640</v>
      </c>
      <c r="D55" s="56"/>
      <c r="E55" t="s">
        <v>964</v>
      </c>
      <c r="F55" s="56" t="s">
        <v>1033</v>
      </c>
      <c r="G55" s="103" t="s">
        <v>923</v>
      </c>
      <c r="H55" s="104">
        <v>2004</v>
      </c>
      <c r="L55" s="76">
        <v>20000000</v>
      </c>
    </row>
    <row r="56" spans="1:12" ht="14.25" x14ac:dyDescent="0.2">
      <c r="A56" s="102" t="s">
        <v>1134</v>
      </c>
      <c r="B56" s="56" t="s">
        <v>746</v>
      </c>
      <c r="C56" s="56" t="s">
        <v>747</v>
      </c>
      <c r="D56" s="56" t="s">
        <v>1135</v>
      </c>
      <c r="E56" s="310" t="s">
        <v>1136</v>
      </c>
      <c r="F56" s="56" t="s">
        <v>1137</v>
      </c>
      <c r="G56" s="103" t="s">
        <v>1138</v>
      </c>
      <c r="H56" s="104">
        <v>2024</v>
      </c>
    </row>
    <row r="57" spans="1:12" ht="14.25" x14ac:dyDescent="0.2">
      <c r="A57" s="102" t="s">
        <v>965</v>
      </c>
      <c r="B57" s="56" t="s">
        <v>921</v>
      </c>
      <c r="C57" s="56" t="s">
        <v>636</v>
      </c>
      <c r="D57" s="56"/>
      <c r="E57" t="s">
        <v>966</v>
      </c>
      <c r="F57" s="56" t="s">
        <v>1034</v>
      </c>
      <c r="G57" s="103" t="s">
        <v>915</v>
      </c>
      <c r="H57" s="104">
        <v>2017</v>
      </c>
      <c r="L57" s="76">
        <v>22500000</v>
      </c>
    </row>
    <row r="58" spans="1:12" ht="28.5" x14ac:dyDescent="0.2">
      <c r="A58" s="102" t="s">
        <v>967</v>
      </c>
      <c r="B58" s="56" t="s">
        <v>746</v>
      </c>
      <c r="C58" s="75" t="s">
        <v>747</v>
      </c>
      <c r="D58" s="56"/>
      <c r="E58" t="s">
        <v>968</v>
      </c>
      <c r="F58" s="56" t="s">
        <v>1035</v>
      </c>
      <c r="G58" s="103" t="s">
        <v>969</v>
      </c>
      <c r="H58" s="104">
        <v>1997</v>
      </c>
    </row>
    <row r="59" spans="1:12" ht="25.5" x14ac:dyDescent="0.2">
      <c r="A59" s="102" t="s">
        <v>970</v>
      </c>
      <c r="B59" s="56" t="s">
        <v>746</v>
      </c>
      <c r="C59" s="75" t="s">
        <v>747</v>
      </c>
      <c r="D59" s="56"/>
      <c r="E59" t="s">
        <v>971</v>
      </c>
      <c r="F59" s="56" t="s">
        <v>1036</v>
      </c>
      <c r="G59" s="103" t="s">
        <v>972</v>
      </c>
      <c r="H59" s="104">
        <v>2016</v>
      </c>
      <c r="K59" s="75" t="s">
        <v>812</v>
      </c>
      <c r="L59" s="76">
        <v>0</v>
      </c>
    </row>
    <row r="60" spans="1:12" ht="14.25" x14ac:dyDescent="0.2">
      <c r="A60" s="102" t="s">
        <v>973</v>
      </c>
      <c r="B60" s="56" t="s">
        <v>746</v>
      </c>
      <c r="C60" s="56" t="s">
        <v>637</v>
      </c>
      <c r="D60" s="56"/>
      <c r="E60" t="s">
        <v>711</v>
      </c>
      <c r="F60" s="56" t="s">
        <v>1037</v>
      </c>
      <c r="G60" s="103" t="s">
        <v>974</v>
      </c>
      <c r="H60" s="104">
        <v>1988</v>
      </c>
      <c r="L60" s="76">
        <v>2500000</v>
      </c>
    </row>
    <row r="61" spans="1:12" ht="14.25" x14ac:dyDescent="0.2">
      <c r="A61" s="102" t="s">
        <v>1130</v>
      </c>
      <c r="B61" s="56" t="s">
        <v>746</v>
      </c>
      <c r="C61" s="56" t="s">
        <v>747</v>
      </c>
      <c r="D61" s="56" t="s">
        <v>1131</v>
      </c>
      <c r="E61" s="310" t="s">
        <v>1132</v>
      </c>
      <c r="F61" s="56" t="s">
        <v>1133</v>
      </c>
      <c r="G61" s="103" t="s">
        <v>915</v>
      </c>
      <c r="H61" s="104">
        <v>2023</v>
      </c>
    </row>
    <row r="62" spans="1:12" ht="14.25" x14ac:dyDescent="0.2">
      <c r="A62" s="102" t="s">
        <v>975</v>
      </c>
      <c r="B62" s="56" t="s">
        <v>746</v>
      </c>
      <c r="C62" s="75" t="s">
        <v>747</v>
      </c>
      <c r="D62" s="56"/>
      <c r="E62" t="s">
        <v>976</v>
      </c>
      <c r="F62" s="56" t="s">
        <v>1038</v>
      </c>
      <c r="G62" s="103" t="s">
        <v>915</v>
      </c>
      <c r="H62" s="104">
        <v>2004</v>
      </c>
      <c r="L62" s="76">
        <v>5000000</v>
      </c>
    </row>
    <row r="63" spans="1:12" ht="14.25" x14ac:dyDescent="0.2">
      <c r="A63" s="102" t="s">
        <v>977</v>
      </c>
      <c r="B63" s="56" t="s">
        <v>746</v>
      </c>
      <c r="C63" s="75" t="s">
        <v>747</v>
      </c>
      <c r="D63" s="56"/>
      <c r="E63" t="s">
        <v>978</v>
      </c>
      <c r="F63" s="56" t="s">
        <v>1039</v>
      </c>
      <c r="G63" s="103" t="s">
        <v>915</v>
      </c>
      <c r="H63" s="104">
        <v>2010</v>
      </c>
    </row>
    <row r="64" spans="1:12" ht="14.25" x14ac:dyDescent="0.2">
      <c r="A64" s="102" t="s">
        <v>979</v>
      </c>
      <c r="B64" s="56" t="s">
        <v>746</v>
      </c>
      <c r="C64" s="56" t="s">
        <v>642</v>
      </c>
      <c r="D64" s="56"/>
      <c r="E64" t="s">
        <v>980</v>
      </c>
      <c r="F64" s="56" t="s">
        <v>1113</v>
      </c>
      <c r="G64" s="103" t="s">
        <v>915</v>
      </c>
      <c r="H64" s="104">
        <v>2004</v>
      </c>
      <c r="K64" s="75" t="s">
        <v>813</v>
      </c>
      <c r="L64" s="76">
        <v>0</v>
      </c>
    </row>
    <row r="65" spans="1:12" ht="14.25" x14ac:dyDescent="0.2">
      <c r="A65" s="102" t="s">
        <v>981</v>
      </c>
      <c r="B65" s="56" t="s">
        <v>746</v>
      </c>
      <c r="C65" s="56" t="s">
        <v>642</v>
      </c>
      <c r="D65" s="56"/>
      <c r="E65" t="s">
        <v>982</v>
      </c>
      <c r="F65" s="56" t="s">
        <v>1114</v>
      </c>
      <c r="G65" s="103" t="s">
        <v>915</v>
      </c>
      <c r="H65" s="104">
        <v>2006</v>
      </c>
      <c r="L65" s="76">
        <v>5000000</v>
      </c>
    </row>
    <row r="66" spans="1:12" ht="14.25" x14ac:dyDescent="0.2">
      <c r="A66" s="102" t="s">
        <v>983</v>
      </c>
      <c r="B66" s="56" t="s">
        <v>746</v>
      </c>
      <c r="C66" s="75" t="s">
        <v>747</v>
      </c>
      <c r="D66" s="56"/>
      <c r="E66" t="s">
        <v>984</v>
      </c>
      <c r="F66" s="56" t="s">
        <v>1040</v>
      </c>
      <c r="G66" s="103" t="s">
        <v>985</v>
      </c>
      <c r="H66" s="104">
        <v>2015</v>
      </c>
    </row>
    <row r="67" spans="1:12" ht="25.5" x14ac:dyDescent="0.2">
      <c r="A67" s="102" t="s">
        <v>986</v>
      </c>
      <c r="B67" s="56" t="s">
        <v>746</v>
      </c>
      <c r="C67" s="75" t="s">
        <v>747</v>
      </c>
      <c r="D67" s="56"/>
      <c r="E67" t="s">
        <v>987</v>
      </c>
      <c r="F67" s="56" t="s">
        <v>1041</v>
      </c>
      <c r="G67" s="103" t="s">
        <v>988</v>
      </c>
      <c r="H67" s="104">
        <v>2007</v>
      </c>
      <c r="K67" s="75" t="s">
        <v>814</v>
      </c>
      <c r="L67" s="76">
        <v>0</v>
      </c>
    </row>
    <row r="68" spans="1:12" ht="14.25" x14ac:dyDescent="0.2">
      <c r="A68" s="105" t="s">
        <v>989</v>
      </c>
      <c r="B68" s="56" t="s">
        <v>921</v>
      </c>
      <c r="C68" s="56" t="s">
        <v>641</v>
      </c>
      <c r="D68" s="56"/>
      <c r="E68" t="s">
        <v>990</v>
      </c>
      <c r="F68" s="56" t="s">
        <v>1042</v>
      </c>
      <c r="G68" s="103" t="s">
        <v>923</v>
      </c>
      <c r="H68" s="104">
        <v>1981</v>
      </c>
      <c r="L68" s="76">
        <v>1000000</v>
      </c>
    </row>
    <row r="69" spans="1:12" ht="25.5" x14ac:dyDescent="0.2">
      <c r="A69" s="102" t="s">
        <v>991</v>
      </c>
      <c r="B69" s="56" t="s">
        <v>746</v>
      </c>
      <c r="C69" s="75" t="s">
        <v>1054</v>
      </c>
      <c r="D69" s="56"/>
      <c r="E69" t="s">
        <v>992</v>
      </c>
      <c r="F69" s="56" t="s">
        <v>1043</v>
      </c>
      <c r="G69" s="103" t="s">
        <v>993</v>
      </c>
      <c r="H69" s="104">
        <v>2015</v>
      </c>
    </row>
    <row r="70" spans="1:12" ht="14.25" x14ac:dyDescent="0.2">
      <c r="A70" s="305" t="s">
        <v>1115</v>
      </c>
      <c r="B70" s="56" t="s">
        <v>746</v>
      </c>
      <c r="C70" s="75" t="s">
        <v>747</v>
      </c>
      <c r="D70" s="119" t="s">
        <v>1116</v>
      </c>
      <c r="E70" s="306" t="s">
        <v>1117</v>
      </c>
      <c r="F70" s="119" t="s">
        <v>1118</v>
      </c>
      <c r="G70" s="119" t="s">
        <v>915</v>
      </c>
      <c r="H70" s="75">
        <v>2023</v>
      </c>
    </row>
    <row r="71" spans="1:12" ht="14.25" x14ac:dyDescent="0.2">
      <c r="A71" s="102" t="s">
        <v>994</v>
      </c>
      <c r="B71" s="56" t="s">
        <v>746</v>
      </c>
      <c r="C71" s="75" t="s">
        <v>747</v>
      </c>
      <c r="D71" s="56"/>
      <c r="E71" t="s">
        <v>995</v>
      </c>
      <c r="F71" s="56" t="s">
        <v>1044</v>
      </c>
      <c r="G71" s="103" t="s">
        <v>915</v>
      </c>
      <c r="H71" s="104">
        <v>2011</v>
      </c>
    </row>
    <row r="72" spans="1:12" ht="14.25" x14ac:dyDescent="0.2">
      <c r="A72" s="102" t="s">
        <v>996</v>
      </c>
      <c r="B72" s="56" t="s">
        <v>746</v>
      </c>
      <c r="C72" s="75" t="s">
        <v>747</v>
      </c>
      <c r="D72" s="56"/>
      <c r="E72" t="s">
        <v>997</v>
      </c>
      <c r="F72" s="56" t="s">
        <v>1045</v>
      </c>
      <c r="G72" s="103" t="s">
        <v>998</v>
      </c>
      <c r="H72" s="104">
        <v>2017</v>
      </c>
    </row>
    <row r="73" spans="1:12" ht="14.25" x14ac:dyDescent="0.2">
      <c r="A73" s="102" t="s">
        <v>999</v>
      </c>
      <c r="B73" s="56" t="s">
        <v>746</v>
      </c>
      <c r="C73" s="56" t="s">
        <v>636</v>
      </c>
      <c r="D73" s="56" t="s">
        <v>1088</v>
      </c>
      <c r="E73" t="s">
        <v>1000</v>
      </c>
      <c r="F73" s="56" t="s">
        <v>1046</v>
      </c>
      <c r="G73" s="103" t="s">
        <v>915</v>
      </c>
      <c r="H73" s="104">
        <v>2022</v>
      </c>
    </row>
    <row r="74" spans="1:12" ht="25.5" x14ac:dyDescent="0.2">
      <c r="A74" s="102" t="s">
        <v>1001</v>
      </c>
      <c r="B74" s="56" t="s">
        <v>746</v>
      </c>
      <c r="C74" s="75" t="s">
        <v>747</v>
      </c>
      <c r="D74" s="56"/>
      <c r="E74" t="s">
        <v>1002</v>
      </c>
      <c r="F74" s="56" t="s">
        <v>1047</v>
      </c>
      <c r="G74" s="103" t="s">
        <v>1003</v>
      </c>
      <c r="H74" s="104">
        <v>2003</v>
      </c>
    </row>
    <row r="75" spans="1:12" ht="14.25" x14ac:dyDescent="0.2">
      <c r="A75" s="102" t="s">
        <v>1004</v>
      </c>
      <c r="B75" s="56" t="s">
        <v>921</v>
      </c>
      <c r="C75" s="56" t="s">
        <v>641</v>
      </c>
      <c r="D75" s="56"/>
      <c r="E75" t="s">
        <v>1005</v>
      </c>
      <c r="F75" s="56" t="s">
        <v>1048</v>
      </c>
      <c r="G75" s="103" t="s">
        <v>923</v>
      </c>
      <c r="H75" s="104">
        <v>1963</v>
      </c>
    </row>
    <row r="76" spans="1:12" ht="14.25" x14ac:dyDescent="0.2">
      <c r="A76" s="102" t="s">
        <v>1006</v>
      </c>
      <c r="B76" s="56" t="s">
        <v>746</v>
      </c>
      <c r="C76" s="56" t="s">
        <v>637</v>
      </c>
      <c r="D76" s="56"/>
      <c r="E76" s="306" t="s">
        <v>1119</v>
      </c>
      <c r="F76" s="56" t="s">
        <v>1049</v>
      </c>
      <c r="G76" s="103" t="s">
        <v>974</v>
      </c>
      <c r="H76" s="104">
        <v>2014</v>
      </c>
    </row>
    <row r="77" spans="1:12" ht="14.25" x14ac:dyDescent="0.2">
      <c r="A77" s="102" t="s">
        <v>1007</v>
      </c>
      <c r="B77" s="56" t="s">
        <v>746</v>
      </c>
      <c r="C77" s="75" t="s">
        <v>747</v>
      </c>
      <c r="D77" s="56"/>
      <c r="E77" t="s">
        <v>1008</v>
      </c>
      <c r="F77" s="56" t="s">
        <v>1050</v>
      </c>
      <c r="G77" s="103" t="s">
        <v>936</v>
      </c>
      <c r="H77" s="104">
        <v>2020</v>
      </c>
    </row>
    <row r="78" spans="1:12" ht="25.5" x14ac:dyDescent="0.2">
      <c r="A78" s="102" t="s">
        <v>1009</v>
      </c>
      <c r="B78" s="56" t="s">
        <v>746</v>
      </c>
      <c r="C78" s="75" t="s">
        <v>747</v>
      </c>
      <c r="D78" s="56"/>
      <c r="E78" t="s">
        <v>1010</v>
      </c>
      <c r="F78" s="56" t="s">
        <v>1051</v>
      </c>
      <c r="G78" s="103" t="s">
        <v>1105</v>
      </c>
      <c r="H78" s="104">
        <v>2001</v>
      </c>
    </row>
    <row r="79" spans="1:12" ht="14.25" x14ac:dyDescent="0.2">
      <c r="A79" s="102" t="s">
        <v>1011</v>
      </c>
      <c r="B79" s="56" t="s">
        <v>746</v>
      </c>
      <c r="C79" s="75" t="s">
        <v>747</v>
      </c>
      <c r="D79" s="56"/>
      <c r="E79" t="s">
        <v>1012</v>
      </c>
      <c r="F79" s="56" t="s">
        <v>1052</v>
      </c>
      <c r="G79" s="103" t="s">
        <v>923</v>
      </c>
      <c r="H79" s="104">
        <v>2017</v>
      </c>
    </row>
    <row r="80" spans="1:12" ht="14.25" x14ac:dyDescent="0.2">
      <c r="A80" s="102" t="s">
        <v>1013</v>
      </c>
      <c r="B80" s="56" t="s">
        <v>746</v>
      </c>
      <c r="C80" s="56" t="s">
        <v>643</v>
      </c>
      <c r="D80" s="56"/>
      <c r="E80" t="s">
        <v>1014</v>
      </c>
      <c r="F80" s="56" t="s">
        <v>1094</v>
      </c>
      <c r="G80" s="103" t="s">
        <v>936</v>
      </c>
      <c r="H80" s="104">
        <v>2003</v>
      </c>
    </row>
    <row r="87" spans="7:7" x14ac:dyDescent="0.2">
      <c r="G87" s="119"/>
    </row>
  </sheetData>
  <sheetProtection algorithmName="SHA-512" hashValue="+tXljzj4uXahe7kiazVG+Qk9E0nSo981D7a6DyeF/925HBHqRuRO8iOPX7iGpcbh6loHAtlng87pgYlVQO5+5A==" saltValue="WmfIh95itm0LEPUIOmH+Qw==" spinCount="100000" sheet="1" objects="1" scenarios="1"/>
  <autoFilter ref="A28:H28" xr:uid="{00000000-0009-0000-0000-000000000000}">
    <sortState xmlns:xlrd2="http://schemas.microsoft.com/office/spreadsheetml/2017/richdata2" ref="A29:H79">
      <sortCondition ref="A28"/>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32 A34:A68">
    <cfRule type="expression" dxfId="1" priority="2">
      <formula>IF(VLOOKUP(C30,$A$80:$B$86,2,FALSE)=B30,TRUE,FALSE)</formula>
    </cfRule>
  </conditionalFormatting>
  <conditionalFormatting sqref="A71:A77 A69">
    <cfRule type="expression" dxfId="0" priority="1">
      <formula>IF(VLOOKUP(C69,$A$81:$B$86,2,FALSE)=B69,TRUE,FALSE)</formula>
    </cfRule>
  </conditionalFormatting>
  <hyperlinks>
    <hyperlink ref="I14" r:id="rId1" xr:uid="{00000000-0004-0000-0000-000000000000}"/>
    <hyperlink ref="I12" r:id="rId2" xr:uid="{00000000-0004-0000-0000-000001000000}"/>
    <hyperlink ref="E40" r:id="rId3" xr:uid="{8DB71BD1-4ADE-4A07-B4E0-8EA66F351A60}"/>
    <hyperlink ref="E52" r:id="rId4" xr:uid="{E8A69969-5614-48C1-B105-4ACFB43CE523}"/>
    <hyperlink ref="E30" r:id="rId5" xr:uid="{7A538F09-D541-4206-9C47-043C665CE518}"/>
    <hyperlink ref="E29" r:id="rId6" xr:uid="{845ABA04-2ABB-4C1F-99FB-58B04F75B819}"/>
    <hyperlink ref="E70" r:id="rId7" xr:uid="{F359E85F-4223-403F-844A-6574E38573AC}"/>
    <hyperlink ref="E76" r:id="rId8" xr:uid="{232B535A-00AB-4C60-93A0-A24CC87ADF29}"/>
    <hyperlink ref="I15" r:id="rId9" xr:uid="{C7926C1C-36FE-497C-84C7-D49EBDFD7E73}"/>
    <hyperlink ref="E61" r:id="rId10" xr:uid="{DB7DD250-9736-4B67-8F45-4B590C5EA19E}"/>
    <hyperlink ref="E56" r:id="rId11" xr:uid="{E9FA5B5E-5644-4FE0-969C-CB6BED2F8C4B}"/>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pageSetUpPr fitToPage="1"/>
  </sheetPr>
  <dimension ref="A1:I1367"/>
  <sheetViews>
    <sheetView tabSelected="1" view="pageBreakPreview" zoomScale="85" zoomScaleNormal="85" zoomScaleSheetLayoutView="85" workbookViewId="0">
      <selection activeCell="B17" sqref="B17:G17"/>
    </sheetView>
  </sheetViews>
  <sheetFormatPr defaultColWidth="9.140625" defaultRowHeight="10.5" outlineLevelRow="2" x14ac:dyDescent="0.15"/>
  <cols>
    <col min="1" max="1" width="64.140625" style="11" customWidth="1"/>
    <col min="2" max="2" width="17" style="274" customWidth="1"/>
    <col min="3" max="3" width="31.28515625" style="275" customWidth="1"/>
    <col min="4" max="4" width="12.7109375" style="276" customWidth="1"/>
    <col min="5" max="5" width="20" style="275" customWidth="1"/>
    <col min="6" max="6" width="20.7109375" style="11" customWidth="1"/>
    <col min="7" max="7" width="27.85546875" style="275" customWidth="1"/>
    <col min="8" max="8" width="9.140625" style="11"/>
    <col min="9" max="9" width="9.140625" style="11" hidden="1" customWidth="1"/>
    <col min="10" max="16384" width="9.140625" style="11"/>
  </cols>
  <sheetData>
    <row r="1" spans="1:7" ht="27.75" customHeight="1" x14ac:dyDescent="0.15">
      <c r="A1" s="322"/>
      <c r="B1" s="428" t="s">
        <v>635</v>
      </c>
      <c r="C1" s="428"/>
      <c r="D1" s="428"/>
      <c r="E1" s="428"/>
      <c r="F1" s="425"/>
      <c r="G1" s="425"/>
    </row>
    <row r="2" spans="1:7" ht="27.75" customHeight="1" x14ac:dyDescent="0.15">
      <c r="A2" s="322"/>
      <c r="B2" s="426" t="str">
        <f>IF(VLOOKUP(Broker_House,Lists!$B$2:$I$16,4,FALSE)="","",VLOOKUP(Broker_House,Lists!$B$2:$I$16,4,FALSE))</f>
        <v>10 Windsor Str | Tzaneen | 0850</v>
      </c>
      <c r="C2" s="426"/>
      <c r="D2" s="426"/>
      <c r="E2" s="426"/>
      <c r="F2" s="425"/>
      <c r="G2" s="425"/>
    </row>
    <row r="3" spans="1:7" ht="20.100000000000001" customHeight="1" x14ac:dyDescent="0.2">
      <c r="A3" s="322"/>
      <c r="B3" s="427" t="str">
        <f>IF(B2="","",VLOOKUP(Broker_House,Lists!$B$2:$I$16,5,FALSE))</f>
        <v>Po Box 3314 | Tzaneen | 0850</v>
      </c>
      <c r="C3" s="427"/>
      <c r="D3" s="427"/>
      <c r="E3" s="427"/>
      <c r="F3" s="425"/>
      <c r="G3" s="425"/>
    </row>
    <row r="4" spans="1:7" ht="20.100000000000001" customHeight="1" x14ac:dyDescent="0.2">
      <c r="A4" s="322"/>
      <c r="B4" s="427"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Fax : 086 670 6536 / E-mail: info@smitk.co.za</v>
      </c>
      <c r="C4" s="427"/>
      <c r="D4" s="427"/>
      <c r="E4" s="427"/>
      <c r="F4" s="425"/>
      <c r="G4" s="425"/>
    </row>
    <row r="5" spans="1:7" ht="20.100000000000001" customHeight="1" x14ac:dyDescent="0.2">
      <c r="A5" s="322"/>
      <c r="B5" s="427" t="str">
        <f>IF(B2="","",CONCATENATE("FSP No: ",VLOOKUP(Broker_House,Lists!$B$2:$I$16,3,FALSE)))</f>
        <v>FSP No: 11184</v>
      </c>
      <c r="C5" s="427"/>
      <c r="D5" s="427"/>
      <c r="E5" s="427"/>
      <c r="F5" s="425"/>
      <c r="G5" s="425"/>
    </row>
    <row r="6" spans="1:7" ht="20.100000000000001" customHeight="1" x14ac:dyDescent="0.2">
      <c r="A6" s="144" t="str">
        <f>CONCATENATE("Advising Broker - FSP No. ",VLOOKUP(Broker_House,Lists!$B$2:$D$16,3,FALSE))</f>
        <v>Advising Broker - FSP No. 11184</v>
      </c>
      <c r="B6" s="424"/>
      <c r="C6" s="424"/>
      <c r="D6" s="424"/>
      <c r="E6" s="424"/>
      <c r="F6" s="424" t="str">
        <f>IF(Broker_House=Lists!$O$2,"","Administrator - FSP No. 11184")</f>
        <v/>
      </c>
      <c r="G6" s="424"/>
    </row>
    <row r="7" spans="1:7" ht="20.100000000000001" customHeight="1" thickBot="1" x14ac:dyDescent="0.25">
      <c r="A7" s="151"/>
      <c r="B7" s="151"/>
      <c r="C7" s="151"/>
      <c r="D7" s="151"/>
      <c r="E7" s="151"/>
      <c r="F7" s="151"/>
      <c r="G7" s="151"/>
    </row>
    <row r="8" spans="1:7" s="152" customFormat="1" ht="20.100000000000001" customHeight="1" outlineLevel="1" x14ac:dyDescent="0.2">
      <c r="A8" s="405" t="s">
        <v>503</v>
      </c>
      <c r="B8" s="405"/>
      <c r="C8" s="405"/>
      <c r="D8" s="405"/>
      <c r="E8" s="405"/>
      <c r="F8" s="405"/>
      <c r="G8" s="405"/>
    </row>
    <row r="9" spans="1:7" s="152" customFormat="1" ht="20.100000000000001" customHeight="1" outlineLevel="1" x14ac:dyDescent="0.2">
      <c r="A9" s="405" t="s">
        <v>837</v>
      </c>
      <c r="B9" s="405"/>
      <c r="C9" s="405"/>
      <c r="D9" s="405"/>
      <c r="E9" s="405"/>
      <c r="F9" s="405"/>
      <c r="G9" s="405"/>
    </row>
    <row r="10" spans="1:7" s="152" customFormat="1" ht="20.100000000000001" customHeight="1" outlineLevel="1" x14ac:dyDescent="0.2">
      <c r="A10" s="405" t="s">
        <v>448</v>
      </c>
      <c r="B10" s="405"/>
      <c r="C10" s="405"/>
      <c r="D10" s="405"/>
      <c r="E10" s="405"/>
      <c r="F10" s="405"/>
      <c r="G10" s="405"/>
    </row>
    <row r="11" spans="1:7" s="152" customFormat="1" ht="20.25" customHeight="1" outlineLevel="1" x14ac:dyDescent="0.2">
      <c r="A11" s="405" t="s">
        <v>1</v>
      </c>
      <c r="B11" s="405"/>
      <c r="C11" s="405"/>
      <c r="D11" s="405"/>
      <c r="E11" s="405"/>
      <c r="F11" s="405"/>
      <c r="G11" s="405"/>
    </row>
    <row r="12" spans="1:7" s="152" customFormat="1" ht="20.100000000000001" customHeight="1" outlineLevel="1" x14ac:dyDescent="0.2">
      <c r="A12" s="405" t="s">
        <v>443</v>
      </c>
      <c r="B12" s="405"/>
      <c r="C12" s="405"/>
      <c r="D12" s="405"/>
      <c r="E12" s="405"/>
      <c r="F12" s="405"/>
      <c r="G12" s="405"/>
    </row>
    <row r="13" spans="1:7" s="152" customFormat="1" ht="20.100000000000001" customHeight="1" thickBot="1" x14ac:dyDescent="0.25">
      <c r="A13" s="406" t="s">
        <v>2</v>
      </c>
      <c r="B13" s="406"/>
      <c r="C13" s="406"/>
      <c r="D13" s="406"/>
      <c r="E13" s="406"/>
      <c r="F13" s="406"/>
      <c r="G13" s="406"/>
    </row>
    <row r="14" spans="1:7" s="152" customFormat="1" ht="29.25" customHeight="1" thickBot="1" x14ac:dyDescent="0.25">
      <c r="A14" s="330" t="s">
        <v>838</v>
      </c>
      <c r="B14" s="330"/>
      <c r="C14" s="330"/>
      <c r="D14" s="330"/>
      <c r="E14" s="330"/>
      <c r="F14" s="330"/>
      <c r="G14" s="330"/>
    </row>
    <row r="15" spans="1:7" s="153" customFormat="1" ht="30" customHeight="1" thickBot="1" x14ac:dyDescent="0.25">
      <c r="A15" s="330" t="s">
        <v>439</v>
      </c>
      <c r="B15" s="330"/>
      <c r="C15" s="330"/>
      <c r="D15" s="330"/>
      <c r="E15" s="330"/>
      <c r="F15" s="330"/>
      <c r="G15" s="330"/>
    </row>
    <row r="16" spans="1:7" s="154" customFormat="1" ht="30" customHeight="1" x14ac:dyDescent="0.2">
      <c r="A16" s="124" t="s">
        <v>3</v>
      </c>
      <c r="B16" s="371" t="str">
        <f>VLOOKUP(Broker_Name,Broker_Table,3,FALSE)</f>
        <v>Smit &amp; Kie Brokers (Pty) Ltd</v>
      </c>
      <c r="C16" s="372"/>
      <c r="D16" s="372"/>
      <c r="E16" s="373"/>
      <c r="F16" s="1" t="s">
        <v>4</v>
      </c>
      <c r="G16" s="132"/>
    </row>
    <row r="17" spans="1:7" s="155" customFormat="1" ht="30" customHeight="1" x14ac:dyDescent="0.2">
      <c r="A17" s="125" t="s">
        <v>5</v>
      </c>
      <c r="B17" s="374"/>
      <c r="C17" s="375"/>
      <c r="D17" s="375"/>
      <c r="E17" s="375"/>
      <c r="F17" s="375"/>
      <c r="G17" s="375"/>
    </row>
    <row r="18" spans="1:7" s="154" customFormat="1" ht="30" customHeight="1" x14ac:dyDescent="0.2">
      <c r="A18" s="126" t="s">
        <v>6</v>
      </c>
      <c r="B18" s="376"/>
      <c r="C18" s="376"/>
      <c r="D18" s="376"/>
      <c r="E18" s="376"/>
      <c r="F18" s="376"/>
      <c r="G18" s="377"/>
    </row>
    <row r="19" spans="1:7" s="154" customFormat="1" ht="30" customHeight="1" x14ac:dyDescent="0.2">
      <c r="A19" s="126" t="s">
        <v>7</v>
      </c>
      <c r="B19" s="376"/>
      <c r="C19" s="376"/>
      <c r="D19" s="376"/>
      <c r="E19" s="376"/>
      <c r="F19" s="376"/>
      <c r="G19" s="377"/>
    </row>
    <row r="20" spans="1:7" s="154" customFormat="1" ht="30" customHeight="1" x14ac:dyDescent="0.2">
      <c r="A20" s="126" t="s">
        <v>8</v>
      </c>
      <c r="B20" s="376"/>
      <c r="C20" s="376"/>
      <c r="D20" s="376"/>
      <c r="E20" s="378" t="s">
        <v>9</v>
      </c>
      <c r="F20" s="379"/>
      <c r="G20" s="133"/>
    </row>
    <row r="21" spans="1:7" s="154" customFormat="1" ht="30" customHeight="1" x14ac:dyDescent="0.2">
      <c r="A21" s="126" t="s">
        <v>10</v>
      </c>
      <c r="B21" s="376"/>
      <c r="C21" s="376"/>
      <c r="D21" s="376"/>
      <c r="E21" s="378" t="s">
        <v>11</v>
      </c>
      <c r="F21" s="379"/>
      <c r="G21" s="134"/>
    </row>
    <row r="22" spans="1:7" s="154" customFormat="1" ht="30" customHeight="1" x14ac:dyDescent="0.2">
      <c r="A22" s="126" t="s">
        <v>12</v>
      </c>
      <c r="B22" s="376"/>
      <c r="C22" s="376"/>
      <c r="D22" s="376"/>
      <c r="E22" s="378" t="s">
        <v>13</v>
      </c>
      <c r="F22" s="379"/>
      <c r="G22" s="133"/>
    </row>
    <row r="23" spans="1:7" s="154" customFormat="1" ht="30" customHeight="1" x14ac:dyDescent="0.2">
      <c r="A23" s="126" t="s">
        <v>14</v>
      </c>
      <c r="B23" s="383"/>
      <c r="C23" s="376"/>
      <c r="D23" s="376"/>
      <c r="E23" s="378" t="s">
        <v>15</v>
      </c>
      <c r="F23" s="379"/>
      <c r="G23" s="133"/>
    </row>
    <row r="24" spans="1:7" s="154" customFormat="1" ht="30" customHeight="1" x14ac:dyDescent="0.2">
      <c r="A24" s="126" t="s">
        <v>16</v>
      </c>
      <c r="B24" s="413"/>
      <c r="C24" s="376"/>
      <c r="D24" s="376"/>
      <c r="E24" s="378" t="s">
        <v>17</v>
      </c>
      <c r="F24" s="379"/>
      <c r="G24" s="134"/>
    </row>
    <row r="25" spans="1:7" s="154" customFormat="1" ht="30" customHeight="1" thickBot="1" x14ac:dyDescent="0.25">
      <c r="A25" s="126" t="s">
        <v>18</v>
      </c>
      <c r="B25" s="376"/>
      <c r="C25" s="376"/>
      <c r="D25" s="376"/>
      <c r="E25" s="376"/>
      <c r="F25" s="376"/>
      <c r="G25" s="377"/>
    </row>
    <row r="26" spans="1:7" s="154" customFormat="1" ht="30" customHeight="1" thickBot="1" x14ac:dyDescent="0.25">
      <c r="A26" s="330" t="s">
        <v>825</v>
      </c>
      <c r="B26" s="330"/>
      <c r="C26" s="330"/>
      <c r="D26" s="330"/>
      <c r="E26" s="330"/>
      <c r="F26" s="330"/>
      <c r="G26" s="330"/>
    </row>
    <row r="27" spans="1:7" s="154" customFormat="1" ht="30" customHeight="1" x14ac:dyDescent="0.2">
      <c r="A27" s="121" t="s">
        <v>906</v>
      </c>
      <c r="B27" s="331" t="s">
        <v>664</v>
      </c>
      <c r="C27" s="332"/>
      <c r="D27" s="333" t="s">
        <v>826</v>
      </c>
      <c r="E27" s="334"/>
      <c r="F27" s="333" t="s">
        <v>827</v>
      </c>
      <c r="G27" s="340"/>
    </row>
    <row r="28" spans="1:7" s="154" customFormat="1" ht="30" customHeight="1" x14ac:dyDescent="0.2">
      <c r="A28" s="135" t="s">
        <v>22</v>
      </c>
      <c r="B28" s="335" t="s">
        <v>22</v>
      </c>
      <c r="C28" s="336"/>
      <c r="D28" s="335" t="s">
        <v>22</v>
      </c>
      <c r="E28" s="339"/>
      <c r="F28" s="335" t="s">
        <v>22</v>
      </c>
      <c r="G28" s="336"/>
    </row>
    <row r="29" spans="1:7" s="154" customFormat="1" ht="30" customHeight="1" x14ac:dyDescent="0.2">
      <c r="A29" s="135" t="s">
        <v>22</v>
      </c>
      <c r="B29" s="335" t="s">
        <v>22</v>
      </c>
      <c r="C29" s="336"/>
      <c r="D29" s="335" t="s">
        <v>22</v>
      </c>
      <c r="E29" s="339"/>
      <c r="F29" s="335" t="s">
        <v>22</v>
      </c>
      <c r="G29" s="336"/>
    </row>
    <row r="30" spans="1:7" s="154" customFormat="1" ht="30" customHeight="1" x14ac:dyDescent="0.2">
      <c r="A30" s="135" t="s">
        <v>22</v>
      </c>
      <c r="B30" s="337" t="s">
        <v>22</v>
      </c>
      <c r="C30" s="338"/>
      <c r="D30" s="335" t="s">
        <v>22</v>
      </c>
      <c r="E30" s="339"/>
      <c r="F30" s="335" t="s">
        <v>22</v>
      </c>
      <c r="G30" s="336"/>
    </row>
    <row r="31" spans="1:7" s="154" customFormat="1" ht="30" customHeight="1" x14ac:dyDescent="0.2">
      <c r="A31" s="135" t="s">
        <v>22</v>
      </c>
      <c r="B31" s="337" t="s">
        <v>22</v>
      </c>
      <c r="C31" s="338"/>
      <c r="D31" s="337" t="s">
        <v>22</v>
      </c>
      <c r="E31" s="338"/>
      <c r="F31" s="335" t="s">
        <v>22</v>
      </c>
      <c r="G31" s="336"/>
    </row>
    <row r="32" spans="1:7" s="154" customFormat="1" ht="30" customHeight="1" x14ac:dyDescent="0.2">
      <c r="A32" s="126" t="s">
        <v>19</v>
      </c>
      <c r="B32" s="414"/>
      <c r="C32" s="415"/>
      <c r="D32" s="415"/>
      <c r="E32" s="415"/>
      <c r="F32" s="415"/>
      <c r="G32" s="415"/>
    </row>
    <row r="33" spans="1:7" s="154" customFormat="1" ht="30" customHeight="1" x14ac:dyDescent="0.2">
      <c r="A33" s="126" t="s">
        <v>20</v>
      </c>
      <c r="B33" s="416"/>
      <c r="C33" s="416"/>
      <c r="D33" s="416"/>
      <c r="E33" s="416"/>
      <c r="F33" s="416"/>
      <c r="G33" s="417"/>
    </row>
    <row r="34" spans="1:7" s="154" customFormat="1" ht="30" customHeight="1" x14ac:dyDescent="0.2">
      <c r="A34" s="126" t="s">
        <v>21</v>
      </c>
      <c r="B34" s="416" t="s">
        <v>22</v>
      </c>
      <c r="C34" s="416"/>
      <c r="D34" s="416"/>
      <c r="E34" s="416"/>
      <c r="F34" s="416"/>
      <c r="G34" s="417"/>
    </row>
    <row r="35" spans="1:7" s="154" customFormat="1" ht="30" customHeight="1" x14ac:dyDescent="0.2">
      <c r="A35" s="126" t="s">
        <v>23</v>
      </c>
      <c r="B35" s="416" t="s">
        <v>22</v>
      </c>
      <c r="C35" s="416"/>
      <c r="D35" s="416"/>
      <c r="E35" s="416"/>
      <c r="F35" s="416"/>
      <c r="G35" s="417"/>
    </row>
    <row r="36" spans="1:7" s="153" customFormat="1" ht="30" customHeight="1" collapsed="1" x14ac:dyDescent="0.2">
      <c r="A36" s="127" t="s">
        <v>24</v>
      </c>
      <c r="B36" s="384" t="s">
        <v>52</v>
      </c>
      <c r="C36" s="384"/>
      <c r="D36" s="384"/>
      <c r="E36" s="384"/>
      <c r="F36" s="384"/>
      <c r="G36" s="385"/>
    </row>
    <row r="37" spans="1:7" s="153" customFormat="1" ht="30" hidden="1" customHeight="1" outlineLevel="1" thickTop="1" x14ac:dyDescent="0.2">
      <c r="A37" s="434" t="s">
        <v>26</v>
      </c>
      <c r="B37" s="386" t="s">
        <v>27</v>
      </c>
      <c r="C37" s="387"/>
      <c r="D37" s="388"/>
      <c r="E37" s="389"/>
      <c r="F37" s="156" t="s">
        <v>28</v>
      </c>
      <c r="G37" s="157"/>
    </row>
    <row r="38" spans="1:7" s="153" customFormat="1" ht="30" hidden="1" customHeight="1" outlineLevel="1" x14ac:dyDescent="0.2">
      <c r="A38" s="435"/>
      <c r="B38" s="390" t="s">
        <v>29</v>
      </c>
      <c r="C38" s="391"/>
      <c r="D38" s="392"/>
      <c r="E38" s="393"/>
      <c r="F38" s="2" t="s">
        <v>30</v>
      </c>
      <c r="G38" s="158"/>
    </row>
    <row r="39" spans="1:7" s="153" customFormat="1" ht="30" hidden="1" customHeight="1" outlineLevel="1" x14ac:dyDescent="0.2">
      <c r="A39" s="435"/>
      <c r="B39" s="4" t="s">
        <v>31</v>
      </c>
      <c r="C39" s="159"/>
      <c r="D39" s="392"/>
      <c r="E39" s="393"/>
      <c r="F39" s="2" t="s">
        <v>32</v>
      </c>
      <c r="G39" s="158" t="s">
        <v>25</v>
      </c>
    </row>
    <row r="40" spans="1:7" s="153" customFormat="1" ht="30" hidden="1" customHeight="1" outlineLevel="1" x14ac:dyDescent="0.2">
      <c r="A40" s="435"/>
      <c r="B40" s="390" t="s">
        <v>33</v>
      </c>
      <c r="C40" s="391"/>
      <c r="D40" s="392" t="s">
        <v>25</v>
      </c>
      <c r="E40" s="393"/>
      <c r="F40" s="2" t="s">
        <v>34</v>
      </c>
      <c r="G40" s="158" t="s">
        <v>22</v>
      </c>
    </row>
    <row r="41" spans="1:7" s="153" customFormat="1" ht="30" hidden="1" customHeight="1" outlineLevel="1" x14ac:dyDescent="0.2">
      <c r="A41" s="435"/>
      <c r="B41" s="390" t="s">
        <v>35</v>
      </c>
      <c r="C41" s="391"/>
      <c r="D41" s="392" t="s">
        <v>25</v>
      </c>
      <c r="E41" s="393"/>
      <c r="F41" s="2" t="s">
        <v>36</v>
      </c>
      <c r="G41" s="158" t="s">
        <v>25</v>
      </c>
    </row>
    <row r="42" spans="1:7" s="153" customFormat="1" ht="30" hidden="1" customHeight="1" outlineLevel="1" x14ac:dyDescent="0.2">
      <c r="A42" s="435"/>
      <c r="B42" s="390" t="s">
        <v>37</v>
      </c>
      <c r="C42" s="391"/>
      <c r="D42" s="431" t="s">
        <v>38</v>
      </c>
      <c r="E42" s="432"/>
      <c r="F42" s="160" t="s">
        <v>39</v>
      </c>
      <c r="G42" s="161" t="s">
        <v>40</v>
      </c>
    </row>
    <row r="43" spans="1:7" s="153" customFormat="1" ht="30" hidden="1" customHeight="1" outlineLevel="1" x14ac:dyDescent="0.2">
      <c r="A43" s="435"/>
      <c r="B43" s="411" t="s">
        <v>41</v>
      </c>
      <c r="C43" s="412"/>
      <c r="D43" s="394"/>
      <c r="E43" s="395"/>
      <c r="F43" s="4"/>
      <c r="G43" s="146"/>
    </row>
    <row r="44" spans="1:7" s="153" customFormat="1" ht="30" hidden="1" customHeight="1" outlineLevel="1" x14ac:dyDescent="0.2">
      <c r="A44" s="435"/>
      <c r="B44" s="411" t="s">
        <v>43</v>
      </c>
      <c r="C44" s="412"/>
      <c r="D44" s="394"/>
      <c r="E44" s="395"/>
      <c r="F44" s="4"/>
      <c r="G44" s="146"/>
    </row>
    <row r="45" spans="1:7" s="153" customFormat="1" ht="30" hidden="1" customHeight="1" outlineLevel="1" x14ac:dyDescent="0.2">
      <c r="A45" s="435"/>
      <c r="B45" s="411" t="s">
        <v>44</v>
      </c>
      <c r="C45" s="412"/>
      <c r="D45" s="394"/>
      <c r="E45" s="395"/>
      <c r="F45" s="4"/>
      <c r="G45" s="146"/>
    </row>
    <row r="46" spans="1:7" s="153" customFormat="1" ht="30" hidden="1" customHeight="1" outlineLevel="1" x14ac:dyDescent="0.2">
      <c r="A46" s="435"/>
      <c r="B46" s="411" t="s">
        <v>45</v>
      </c>
      <c r="C46" s="412"/>
      <c r="D46" s="394" t="s">
        <v>22</v>
      </c>
      <c r="E46" s="433"/>
      <c r="F46" s="418"/>
      <c r="G46" s="418"/>
    </row>
    <row r="47" spans="1:7" s="153" customFormat="1" ht="30" hidden="1" customHeight="1" outlineLevel="1" x14ac:dyDescent="0.2">
      <c r="A47" s="435"/>
      <c r="B47" s="390" t="s">
        <v>46</v>
      </c>
      <c r="C47" s="391"/>
      <c r="D47" s="394" t="s">
        <v>25</v>
      </c>
      <c r="E47" s="395"/>
      <c r="F47" s="2" t="s">
        <v>47</v>
      </c>
      <c r="G47" s="162" t="s">
        <v>25</v>
      </c>
    </row>
    <row r="48" spans="1:7" s="153" customFormat="1" ht="30" hidden="1" customHeight="1" outlineLevel="1" x14ac:dyDescent="0.2">
      <c r="A48" s="435"/>
      <c r="B48" s="390" t="s">
        <v>48</v>
      </c>
      <c r="C48" s="391"/>
      <c r="D48" s="394" t="s">
        <v>25</v>
      </c>
      <c r="E48" s="395"/>
      <c r="F48" s="2" t="s">
        <v>49</v>
      </c>
      <c r="G48" s="162" t="s">
        <v>25</v>
      </c>
    </row>
    <row r="49" spans="1:7" s="153" customFormat="1" ht="30" hidden="1" customHeight="1" outlineLevel="1" x14ac:dyDescent="0.2">
      <c r="A49" s="435"/>
      <c r="B49" s="390" t="s">
        <v>50</v>
      </c>
      <c r="C49" s="391"/>
      <c r="D49" s="394" t="s">
        <v>25</v>
      </c>
      <c r="E49" s="395"/>
      <c r="F49" s="2" t="s">
        <v>51</v>
      </c>
      <c r="G49" s="162" t="s">
        <v>52</v>
      </c>
    </row>
    <row r="50" spans="1:7" s="153" customFormat="1" ht="30" hidden="1" customHeight="1" outlineLevel="1" x14ac:dyDescent="0.2">
      <c r="A50" s="435"/>
      <c r="B50" s="390" t="s">
        <v>53</v>
      </c>
      <c r="C50" s="391"/>
      <c r="D50" s="394" t="s">
        <v>25</v>
      </c>
      <c r="E50" s="395"/>
      <c r="F50" s="3" t="s">
        <v>54</v>
      </c>
      <c r="G50" s="162" t="s">
        <v>25</v>
      </c>
    </row>
    <row r="51" spans="1:7" s="153" customFormat="1" ht="30" hidden="1" customHeight="1" outlineLevel="1" x14ac:dyDescent="0.2">
      <c r="A51" s="435"/>
      <c r="B51" s="390" t="s">
        <v>55</v>
      </c>
      <c r="C51" s="396"/>
      <c r="D51" s="396"/>
      <c r="E51" s="391"/>
      <c r="F51" s="390"/>
      <c r="G51" s="396"/>
    </row>
    <row r="52" spans="1:7" s="153" customFormat="1" ht="30" hidden="1" customHeight="1" outlineLevel="1" x14ac:dyDescent="0.2">
      <c r="A52" s="435"/>
      <c r="B52" s="390" t="s">
        <v>56</v>
      </c>
      <c r="C52" s="391"/>
      <c r="D52" s="394" t="s">
        <v>52</v>
      </c>
      <c r="E52" s="395"/>
      <c r="F52" s="3" t="s">
        <v>57</v>
      </c>
      <c r="G52" s="163"/>
    </row>
    <row r="53" spans="1:7" s="153" customFormat="1" ht="30" hidden="1" customHeight="1" outlineLevel="1" x14ac:dyDescent="0.2">
      <c r="A53" s="435"/>
      <c r="B53" s="390" t="s">
        <v>58</v>
      </c>
      <c r="C53" s="391"/>
      <c r="D53" s="394" t="s">
        <v>52</v>
      </c>
      <c r="E53" s="395"/>
      <c r="F53" s="3" t="s">
        <v>57</v>
      </c>
      <c r="G53" s="163"/>
    </row>
    <row r="54" spans="1:7" s="153" customFormat="1" ht="30" hidden="1" customHeight="1" outlineLevel="1" x14ac:dyDescent="0.2">
      <c r="A54" s="435"/>
      <c r="B54" s="390" t="s">
        <v>59</v>
      </c>
      <c r="C54" s="391"/>
      <c r="D54" s="394" t="s">
        <v>25</v>
      </c>
      <c r="E54" s="395"/>
      <c r="F54" s="3" t="s">
        <v>57</v>
      </c>
      <c r="G54" s="163"/>
    </row>
    <row r="55" spans="1:7" s="153" customFormat="1" ht="30" hidden="1" customHeight="1" outlineLevel="1" x14ac:dyDescent="0.2">
      <c r="A55" s="435"/>
      <c r="B55" s="146" t="s">
        <v>60</v>
      </c>
      <c r="C55" s="147"/>
      <c r="D55" s="394" t="s">
        <v>25</v>
      </c>
      <c r="E55" s="395"/>
      <c r="F55" s="4" t="s">
        <v>61</v>
      </c>
      <c r="G55" s="162" t="s">
        <v>25</v>
      </c>
    </row>
    <row r="56" spans="1:7" s="153" customFormat="1" ht="30" hidden="1" customHeight="1" outlineLevel="1" x14ac:dyDescent="0.2">
      <c r="A56" s="435"/>
      <c r="B56" s="390" t="s">
        <v>62</v>
      </c>
      <c r="C56" s="396"/>
      <c r="D56" s="396"/>
      <c r="E56" s="396"/>
      <c r="F56" s="436" t="s">
        <v>25</v>
      </c>
      <c r="G56" s="394"/>
    </row>
    <row r="57" spans="1:7" s="153" customFormat="1" ht="30" hidden="1" customHeight="1" outlineLevel="1" x14ac:dyDescent="0.2">
      <c r="A57" s="435"/>
      <c r="B57" s="390" t="s">
        <v>63</v>
      </c>
      <c r="C57" s="391"/>
      <c r="D57" s="394" t="s">
        <v>25</v>
      </c>
      <c r="E57" s="395"/>
      <c r="F57" s="4" t="s">
        <v>61</v>
      </c>
      <c r="G57" s="158" t="s">
        <v>25</v>
      </c>
    </row>
    <row r="58" spans="1:7" s="153" customFormat="1" ht="30" hidden="1" customHeight="1" outlineLevel="1" x14ac:dyDescent="0.2">
      <c r="A58" s="435"/>
      <c r="B58" s="437" t="s">
        <v>64</v>
      </c>
      <c r="C58" s="437"/>
      <c r="D58" s="436"/>
      <c r="E58" s="436"/>
      <c r="F58" s="436"/>
      <c r="G58" s="394"/>
    </row>
    <row r="59" spans="1:7" s="153" customFormat="1" ht="31.5" hidden="1" customHeight="1" outlineLevel="1" thickBot="1" x14ac:dyDescent="0.25">
      <c r="A59" s="128" t="s">
        <v>65</v>
      </c>
      <c r="B59" s="397"/>
      <c r="C59" s="398"/>
      <c r="D59" s="398"/>
      <c r="E59" s="398"/>
      <c r="F59" s="398"/>
      <c r="G59" s="398"/>
    </row>
    <row r="60" spans="1:7" s="153" customFormat="1" ht="9.75" customHeight="1" collapsed="1" thickBot="1" x14ac:dyDescent="0.25">
      <c r="A60" s="128"/>
      <c r="B60" s="397"/>
      <c r="C60" s="398"/>
      <c r="D60" s="398"/>
      <c r="E60" s="398"/>
      <c r="F60" s="398"/>
      <c r="G60" s="398"/>
    </row>
    <row r="61" spans="1:7" s="153" customFormat="1" ht="30" hidden="1" customHeight="1" outlineLevel="1" thickTop="1" x14ac:dyDescent="0.2">
      <c r="A61" s="399" t="s">
        <v>66</v>
      </c>
      <c r="B61" s="401" t="s">
        <v>27</v>
      </c>
      <c r="C61" s="402"/>
      <c r="D61" s="403"/>
      <c r="E61" s="404"/>
      <c r="F61" s="164" t="s">
        <v>28</v>
      </c>
      <c r="G61" s="165"/>
    </row>
    <row r="62" spans="1:7" s="153" customFormat="1" ht="30" hidden="1" customHeight="1" outlineLevel="1" x14ac:dyDescent="0.2">
      <c r="A62" s="400"/>
      <c r="B62" s="390" t="s">
        <v>29</v>
      </c>
      <c r="C62" s="391"/>
      <c r="D62" s="392"/>
      <c r="E62" s="393"/>
      <c r="F62" s="2" t="s">
        <v>30</v>
      </c>
      <c r="G62" s="158"/>
    </row>
    <row r="63" spans="1:7" s="153" customFormat="1" ht="30" hidden="1" customHeight="1" outlineLevel="1" x14ac:dyDescent="0.2">
      <c r="A63" s="400"/>
      <c r="B63" s="4" t="s">
        <v>31</v>
      </c>
      <c r="C63" s="159"/>
      <c r="D63" s="392"/>
      <c r="E63" s="393"/>
      <c r="F63" s="2" t="s">
        <v>32</v>
      </c>
      <c r="G63" s="158" t="s">
        <v>25</v>
      </c>
    </row>
    <row r="64" spans="1:7" s="153" customFormat="1" ht="30" hidden="1" customHeight="1" outlineLevel="1" x14ac:dyDescent="0.2">
      <c r="A64" s="400"/>
      <c r="B64" s="390" t="s">
        <v>33</v>
      </c>
      <c r="C64" s="391"/>
      <c r="D64" s="392" t="s">
        <v>25</v>
      </c>
      <c r="E64" s="393"/>
      <c r="F64" s="2" t="s">
        <v>34</v>
      </c>
      <c r="G64" s="158" t="s">
        <v>42</v>
      </c>
    </row>
    <row r="65" spans="1:7" s="153" customFormat="1" ht="30" hidden="1" customHeight="1" outlineLevel="1" x14ac:dyDescent="0.2">
      <c r="A65" s="400"/>
      <c r="B65" s="390" t="s">
        <v>35</v>
      </c>
      <c r="C65" s="391"/>
      <c r="D65" s="392" t="s">
        <v>25</v>
      </c>
      <c r="E65" s="393"/>
      <c r="F65" s="2" t="s">
        <v>36</v>
      </c>
      <c r="G65" s="158" t="s">
        <v>25</v>
      </c>
    </row>
    <row r="66" spans="1:7" s="153" customFormat="1" ht="30" hidden="1" customHeight="1" outlineLevel="1" x14ac:dyDescent="0.2">
      <c r="A66" s="400"/>
      <c r="B66" s="390" t="s">
        <v>37</v>
      </c>
      <c r="C66" s="391"/>
      <c r="D66" s="438" t="s">
        <v>38</v>
      </c>
      <c r="E66" s="439"/>
      <c r="F66" s="160" t="s">
        <v>39</v>
      </c>
      <c r="G66" s="161" t="s">
        <v>40</v>
      </c>
    </row>
    <row r="67" spans="1:7" s="153" customFormat="1" ht="30" hidden="1" customHeight="1" outlineLevel="1" x14ac:dyDescent="0.2">
      <c r="A67" s="400"/>
      <c r="B67" s="411" t="s">
        <v>41</v>
      </c>
      <c r="C67" s="412"/>
      <c r="D67" s="392"/>
      <c r="E67" s="393"/>
      <c r="F67" s="4"/>
      <c r="G67" s="146"/>
    </row>
    <row r="68" spans="1:7" s="153" customFormat="1" ht="30" hidden="1" customHeight="1" outlineLevel="1" x14ac:dyDescent="0.2">
      <c r="A68" s="400"/>
      <c r="B68" s="411" t="s">
        <v>43</v>
      </c>
      <c r="C68" s="412"/>
      <c r="D68" s="392"/>
      <c r="E68" s="393"/>
      <c r="F68" s="4"/>
      <c r="G68" s="146"/>
    </row>
    <row r="69" spans="1:7" s="153" customFormat="1" ht="30" hidden="1" customHeight="1" outlineLevel="1" x14ac:dyDescent="0.2">
      <c r="A69" s="400"/>
      <c r="B69" s="411" t="s">
        <v>44</v>
      </c>
      <c r="C69" s="412"/>
      <c r="D69" s="392"/>
      <c r="E69" s="393"/>
      <c r="F69" s="4"/>
      <c r="G69" s="146"/>
    </row>
    <row r="70" spans="1:7" s="153" customFormat="1" ht="30" hidden="1" customHeight="1" outlineLevel="1" x14ac:dyDescent="0.2">
      <c r="A70" s="400"/>
      <c r="B70" s="411" t="s">
        <v>45</v>
      </c>
      <c r="C70" s="412"/>
      <c r="D70" s="394"/>
      <c r="E70" s="433"/>
      <c r="F70" s="418"/>
      <c r="G70" s="418"/>
    </row>
    <row r="71" spans="1:7" s="153" customFormat="1" ht="30" hidden="1" customHeight="1" outlineLevel="1" x14ac:dyDescent="0.2">
      <c r="A71" s="400"/>
      <c r="B71" s="390" t="s">
        <v>46</v>
      </c>
      <c r="C71" s="391"/>
      <c r="D71" s="394" t="s">
        <v>25</v>
      </c>
      <c r="E71" s="395"/>
      <c r="F71" s="2" t="s">
        <v>47</v>
      </c>
      <c r="G71" s="145"/>
    </row>
    <row r="72" spans="1:7" s="153" customFormat="1" ht="30" hidden="1" customHeight="1" outlineLevel="1" x14ac:dyDescent="0.2">
      <c r="A72" s="400"/>
      <c r="B72" s="390" t="s">
        <v>48</v>
      </c>
      <c r="C72" s="391"/>
      <c r="D72" s="394" t="s">
        <v>25</v>
      </c>
      <c r="E72" s="395"/>
      <c r="F72" s="2" t="s">
        <v>49</v>
      </c>
      <c r="G72" s="145"/>
    </row>
    <row r="73" spans="1:7" s="153" customFormat="1" ht="30" hidden="1" customHeight="1" outlineLevel="1" x14ac:dyDescent="0.2">
      <c r="A73" s="400"/>
      <c r="B73" s="390" t="s">
        <v>50</v>
      </c>
      <c r="C73" s="391"/>
      <c r="D73" s="394" t="s">
        <v>25</v>
      </c>
      <c r="E73" s="395"/>
      <c r="F73" s="2" t="s">
        <v>51</v>
      </c>
      <c r="G73" s="145"/>
    </row>
    <row r="74" spans="1:7" s="153" customFormat="1" ht="30" hidden="1" customHeight="1" outlineLevel="1" x14ac:dyDescent="0.2">
      <c r="A74" s="400"/>
      <c r="B74" s="390" t="s">
        <v>53</v>
      </c>
      <c r="C74" s="391"/>
      <c r="D74" s="394" t="s">
        <v>25</v>
      </c>
      <c r="E74" s="395"/>
      <c r="F74" s="3" t="s">
        <v>54</v>
      </c>
      <c r="G74" s="162" t="s">
        <v>25</v>
      </c>
    </row>
    <row r="75" spans="1:7" s="153" customFormat="1" ht="30" hidden="1" customHeight="1" outlineLevel="1" x14ac:dyDescent="0.2">
      <c r="A75" s="400"/>
      <c r="B75" s="390" t="s">
        <v>55</v>
      </c>
      <c r="C75" s="396"/>
      <c r="D75" s="396"/>
      <c r="E75" s="391"/>
      <c r="F75" s="390"/>
      <c r="G75" s="396"/>
    </row>
    <row r="76" spans="1:7" s="153" customFormat="1" ht="30" hidden="1" customHeight="1" outlineLevel="1" x14ac:dyDescent="0.2">
      <c r="A76" s="400"/>
      <c r="B76" s="390" t="s">
        <v>56</v>
      </c>
      <c r="C76" s="391"/>
      <c r="D76" s="394" t="s">
        <v>25</v>
      </c>
      <c r="E76" s="395"/>
      <c r="F76" s="3" t="s">
        <v>57</v>
      </c>
      <c r="G76" s="145"/>
    </row>
    <row r="77" spans="1:7" s="153" customFormat="1" ht="30" hidden="1" customHeight="1" outlineLevel="1" x14ac:dyDescent="0.2">
      <c r="A77" s="400"/>
      <c r="B77" s="390" t="s">
        <v>58</v>
      </c>
      <c r="C77" s="391"/>
      <c r="D77" s="394" t="s">
        <v>25</v>
      </c>
      <c r="E77" s="395"/>
      <c r="F77" s="3" t="s">
        <v>57</v>
      </c>
      <c r="G77" s="145"/>
    </row>
    <row r="78" spans="1:7" s="153" customFormat="1" ht="30" hidden="1" customHeight="1" outlineLevel="1" x14ac:dyDescent="0.2">
      <c r="A78" s="400"/>
      <c r="B78" s="390" t="s">
        <v>59</v>
      </c>
      <c r="C78" s="391"/>
      <c r="D78" s="394" t="s">
        <v>25</v>
      </c>
      <c r="E78" s="395"/>
      <c r="F78" s="3" t="s">
        <v>57</v>
      </c>
      <c r="G78" s="145"/>
    </row>
    <row r="79" spans="1:7" s="153" customFormat="1" ht="30" hidden="1" customHeight="1" outlineLevel="1" x14ac:dyDescent="0.2">
      <c r="A79" s="400"/>
      <c r="B79" s="146" t="s">
        <v>60</v>
      </c>
      <c r="C79" s="147"/>
      <c r="D79" s="394" t="s">
        <v>25</v>
      </c>
      <c r="E79" s="395"/>
      <c r="F79" s="4" t="s">
        <v>61</v>
      </c>
      <c r="G79" s="147"/>
    </row>
    <row r="80" spans="1:7" s="153" customFormat="1" ht="30" hidden="1" customHeight="1" outlineLevel="1" x14ac:dyDescent="0.2">
      <c r="A80" s="400"/>
      <c r="B80" s="390" t="s">
        <v>62</v>
      </c>
      <c r="C80" s="396"/>
      <c r="D80" s="396"/>
      <c r="E80" s="396"/>
      <c r="F80" s="433"/>
      <c r="G80" s="433"/>
    </row>
    <row r="81" spans="1:7" s="153" customFormat="1" ht="30" hidden="1" customHeight="1" outlineLevel="1" x14ac:dyDescent="0.2">
      <c r="A81" s="400"/>
      <c r="B81" s="390" t="s">
        <v>63</v>
      </c>
      <c r="C81" s="391"/>
      <c r="D81" s="394" t="s">
        <v>25</v>
      </c>
      <c r="E81" s="395"/>
      <c r="F81" s="4" t="s">
        <v>61</v>
      </c>
      <c r="G81" s="162" t="s">
        <v>25</v>
      </c>
    </row>
    <row r="82" spans="1:7" s="153" customFormat="1" ht="30" hidden="1" customHeight="1" outlineLevel="1" x14ac:dyDescent="0.2">
      <c r="A82" s="400"/>
      <c r="B82" s="437" t="s">
        <v>64</v>
      </c>
      <c r="C82" s="437"/>
      <c r="D82" s="436"/>
      <c r="E82" s="436"/>
      <c r="F82" s="436"/>
      <c r="G82" s="394"/>
    </row>
    <row r="83" spans="1:7" s="153" customFormat="1" ht="30" hidden="1" customHeight="1" outlineLevel="1" thickBot="1" x14ac:dyDescent="0.25">
      <c r="A83" s="128" t="s">
        <v>67</v>
      </c>
      <c r="B83" s="397"/>
      <c r="C83" s="398"/>
      <c r="D83" s="398"/>
      <c r="E83" s="398"/>
      <c r="F83" s="398"/>
      <c r="G83" s="398"/>
    </row>
    <row r="84" spans="1:7" s="153" customFormat="1" ht="13.5" customHeight="1" collapsed="1" thickTop="1" thickBot="1" x14ac:dyDescent="0.25">
      <c r="A84" s="122"/>
      <c r="B84" s="440"/>
      <c r="C84" s="440"/>
      <c r="D84" s="440"/>
      <c r="E84" s="440"/>
      <c r="F84" s="440"/>
      <c r="G84" s="440"/>
    </row>
    <row r="85" spans="1:7" s="153" customFormat="1" ht="30" hidden="1" customHeight="1" outlineLevel="1" thickTop="1" x14ac:dyDescent="0.2">
      <c r="A85" s="399" t="s">
        <v>68</v>
      </c>
      <c r="B85" s="401" t="s">
        <v>27</v>
      </c>
      <c r="C85" s="402"/>
      <c r="D85" s="441" t="s">
        <v>69</v>
      </c>
      <c r="E85" s="442"/>
      <c r="F85" s="164" t="s">
        <v>28</v>
      </c>
      <c r="G85" s="166" t="s">
        <v>70</v>
      </c>
    </row>
    <row r="86" spans="1:7" s="153" customFormat="1" ht="30" hidden="1" customHeight="1" outlineLevel="1" x14ac:dyDescent="0.2">
      <c r="A86" s="400"/>
      <c r="B86" s="390" t="s">
        <v>29</v>
      </c>
      <c r="C86" s="391"/>
      <c r="D86" s="394" t="s">
        <v>69</v>
      </c>
      <c r="E86" s="395"/>
      <c r="F86" s="2" t="s">
        <v>30</v>
      </c>
      <c r="G86" s="162"/>
    </row>
    <row r="87" spans="1:7" s="153" customFormat="1" ht="30" hidden="1" customHeight="1" outlineLevel="1" x14ac:dyDescent="0.2">
      <c r="A87" s="400"/>
      <c r="B87" s="4" t="s">
        <v>31</v>
      </c>
      <c r="C87" s="159"/>
      <c r="D87" s="394" t="s">
        <v>69</v>
      </c>
      <c r="E87" s="395"/>
      <c r="F87" s="2" t="s">
        <v>32</v>
      </c>
      <c r="G87" s="162" t="s">
        <v>25</v>
      </c>
    </row>
    <row r="88" spans="1:7" s="153" customFormat="1" ht="30" hidden="1" customHeight="1" outlineLevel="1" x14ac:dyDescent="0.2">
      <c r="A88" s="400"/>
      <c r="B88" s="390" t="s">
        <v>33</v>
      </c>
      <c r="C88" s="391"/>
      <c r="D88" s="394" t="s">
        <v>25</v>
      </c>
      <c r="E88" s="395"/>
      <c r="F88" s="2" t="s">
        <v>34</v>
      </c>
      <c r="G88" s="162"/>
    </row>
    <row r="89" spans="1:7" s="153" customFormat="1" ht="30" hidden="1" customHeight="1" outlineLevel="1" x14ac:dyDescent="0.2">
      <c r="A89" s="400"/>
      <c r="B89" s="390" t="s">
        <v>35</v>
      </c>
      <c r="C89" s="391"/>
      <c r="D89" s="394" t="s">
        <v>25</v>
      </c>
      <c r="E89" s="395"/>
      <c r="F89" s="2" t="s">
        <v>36</v>
      </c>
      <c r="G89" s="158" t="s">
        <v>25</v>
      </c>
    </row>
    <row r="90" spans="1:7" s="153" customFormat="1" ht="30" hidden="1" customHeight="1" outlineLevel="1" x14ac:dyDescent="0.2">
      <c r="A90" s="400"/>
      <c r="B90" s="390" t="s">
        <v>37</v>
      </c>
      <c r="C90" s="391"/>
      <c r="D90" s="431" t="s">
        <v>38</v>
      </c>
      <c r="E90" s="432"/>
      <c r="F90" s="160" t="s">
        <v>39</v>
      </c>
      <c r="G90" s="161" t="s">
        <v>40</v>
      </c>
    </row>
    <row r="91" spans="1:7" s="153" customFormat="1" ht="30" hidden="1" customHeight="1" outlineLevel="1" x14ac:dyDescent="0.2">
      <c r="A91" s="400"/>
      <c r="B91" s="411" t="s">
        <v>41</v>
      </c>
      <c r="C91" s="412"/>
      <c r="D91" s="394" t="s">
        <v>42</v>
      </c>
      <c r="E91" s="395"/>
      <c r="F91" s="4" t="s">
        <v>42</v>
      </c>
      <c r="G91" s="146" t="s">
        <v>42</v>
      </c>
    </row>
    <row r="92" spans="1:7" s="153" customFormat="1" ht="30" hidden="1" customHeight="1" outlineLevel="1" x14ac:dyDescent="0.2">
      <c r="A92" s="400"/>
      <c r="B92" s="411" t="s">
        <v>43</v>
      </c>
      <c r="C92" s="412"/>
      <c r="D92" s="394" t="s">
        <v>42</v>
      </c>
      <c r="E92" s="395"/>
      <c r="F92" s="4" t="s">
        <v>42</v>
      </c>
      <c r="G92" s="146" t="s">
        <v>42</v>
      </c>
    </row>
    <row r="93" spans="1:7" s="153" customFormat="1" ht="30" hidden="1" customHeight="1" outlineLevel="1" x14ac:dyDescent="0.2">
      <c r="A93" s="400"/>
      <c r="B93" s="411" t="s">
        <v>44</v>
      </c>
      <c r="C93" s="412"/>
      <c r="D93" s="394" t="s">
        <v>42</v>
      </c>
      <c r="E93" s="395"/>
      <c r="F93" s="4" t="s">
        <v>42</v>
      </c>
      <c r="G93" s="146" t="s">
        <v>42</v>
      </c>
    </row>
    <row r="94" spans="1:7" s="153" customFormat="1" ht="30" hidden="1" customHeight="1" outlineLevel="1" x14ac:dyDescent="0.2">
      <c r="A94" s="400"/>
      <c r="B94" s="411" t="s">
        <v>45</v>
      </c>
      <c r="C94" s="412"/>
      <c r="D94" s="394"/>
      <c r="E94" s="433"/>
      <c r="F94" s="418"/>
      <c r="G94" s="418"/>
    </row>
    <row r="95" spans="1:7" s="153" customFormat="1" ht="30" hidden="1" customHeight="1" outlineLevel="1" x14ac:dyDescent="0.2">
      <c r="A95" s="400"/>
      <c r="B95" s="390" t="s">
        <v>46</v>
      </c>
      <c r="C95" s="391"/>
      <c r="D95" s="394" t="s">
        <v>25</v>
      </c>
      <c r="E95" s="395"/>
      <c r="F95" s="2" t="s">
        <v>47</v>
      </c>
      <c r="G95" s="145" t="s">
        <v>42</v>
      </c>
    </row>
    <row r="96" spans="1:7" s="153" customFormat="1" ht="30" hidden="1" customHeight="1" outlineLevel="1" x14ac:dyDescent="0.2">
      <c r="A96" s="400"/>
      <c r="B96" s="390" t="s">
        <v>48</v>
      </c>
      <c r="C96" s="391"/>
      <c r="D96" s="394" t="s">
        <v>25</v>
      </c>
      <c r="E96" s="395"/>
      <c r="F96" s="2" t="s">
        <v>49</v>
      </c>
      <c r="G96" s="145" t="s">
        <v>42</v>
      </c>
    </row>
    <row r="97" spans="1:7" s="153" customFormat="1" ht="30" hidden="1" customHeight="1" outlineLevel="1" x14ac:dyDescent="0.2">
      <c r="A97" s="400"/>
      <c r="B97" s="390" t="s">
        <v>50</v>
      </c>
      <c r="C97" s="391"/>
      <c r="D97" s="394" t="s">
        <v>25</v>
      </c>
      <c r="E97" s="395"/>
      <c r="F97" s="2" t="s">
        <v>51</v>
      </c>
      <c r="G97" s="145"/>
    </row>
    <row r="98" spans="1:7" s="153" customFormat="1" ht="30" hidden="1" customHeight="1" outlineLevel="1" x14ac:dyDescent="0.2">
      <c r="A98" s="400"/>
      <c r="B98" s="390" t="s">
        <v>53</v>
      </c>
      <c r="C98" s="391"/>
      <c r="D98" s="394" t="s">
        <v>25</v>
      </c>
      <c r="E98" s="395"/>
      <c r="F98" s="3" t="s">
        <v>54</v>
      </c>
      <c r="G98" s="162" t="s">
        <v>25</v>
      </c>
    </row>
    <row r="99" spans="1:7" s="153" customFormat="1" ht="30" hidden="1" customHeight="1" outlineLevel="1" x14ac:dyDescent="0.2">
      <c r="A99" s="400"/>
      <c r="B99" s="390" t="s">
        <v>55</v>
      </c>
      <c r="C99" s="396"/>
      <c r="D99" s="396"/>
      <c r="E99" s="391"/>
      <c r="F99" s="390"/>
      <c r="G99" s="396"/>
    </row>
    <row r="100" spans="1:7" s="153" customFormat="1" ht="30" hidden="1" customHeight="1" outlineLevel="1" x14ac:dyDescent="0.2">
      <c r="A100" s="400"/>
      <c r="B100" s="390" t="s">
        <v>56</v>
      </c>
      <c r="C100" s="391"/>
      <c r="D100" s="394" t="s">
        <v>25</v>
      </c>
      <c r="E100" s="395"/>
      <c r="F100" s="3" t="s">
        <v>57</v>
      </c>
      <c r="G100" s="145"/>
    </row>
    <row r="101" spans="1:7" s="153" customFormat="1" ht="30" hidden="1" customHeight="1" outlineLevel="1" x14ac:dyDescent="0.2">
      <c r="A101" s="400"/>
      <c r="B101" s="390" t="s">
        <v>58</v>
      </c>
      <c r="C101" s="391"/>
      <c r="D101" s="394" t="s">
        <v>25</v>
      </c>
      <c r="E101" s="395"/>
      <c r="F101" s="3" t="s">
        <v>57</v>
      </c>
      <c r="G101" s="145"/>
    </row>
    <row r="102" spans="1:7" s="153" customFormat="1" ht="30" hidden="1" customHeight="1" outlineLevel="1" x14ac:dyDescent="0.2">
      <c r="A102" s="400"/>
      <c r="B102" s="390" t="s">
        <v>59</v>
      </c>
      <c r="C102" s="391"/>
      <c r="D102" s="394" t="s">
        <v>25</v>
      </c>
      <c r="E102" s="395"/>
      <c r="F102" s="3" t="s">
        <v>57</v>
      </c>
      <c r="G102" s="145"/>
    </row>
    <row r="103" spans="1:7" s="153" customFormat="1" ht="30" hidden="1" customHeight="1" outlineLevel="1" x14ac:dyDescent="0.2">
      <c r="A103" s="400"/>
      <c r="B103" s="146" t="s">
        <v>60</v>
      </c>
      <c r="C103" s="147"/>
      <c r="D103" s="394" t="s">
        <v>25</v>
      </c>
      <c r="E103" s="395"/>
      <c r="F103" s="4" t="s">
        <v>61</v>
      </c>
      <c r="G103" s="147"/>
    </row>
    <row r="104" spans="1:7" s="153" customFormat="1" ht="30" hidden="1" customHeight="1" outlineLevel="1" x14ac:dyDescent="0.2">
      <c r="A104" s="400"/>
      <c r="B104" s="390" t="s">
        <v>62</v>
      </c>
      <c r="C104" s="396"/>
      <c r="D104" s="396"/>
      <c r="E104" s="396"/>
      <c r="F104" s="433"/>
      <c r="G104" s="433"/>
    </row>
    <row r="105" spans="1:7" s="153" customFormat="1" ht="30" hidden="1" customHeight="1" outlineLevel="1" x14ac:dyDescent="0.2">
      <c r="A105" s="400"/>
      <c r="B105" s="390" t="s">
        <v>63</v>
      </c>
      <c r="C105" s="391"/>
      <c r="D105" s="394" t="s">
        <v>25</v>
      </c>
      <c r="E105" s="395"/>
      <c r="F105" s="4" t="s">
        <v>61</v>
      </c>
      <c r="G105" s="162" t="s">
        <v>25</v>
      </c>
    </row>
    <row r="106" spans="1:7" s="153" customFormat="1" ht="30" hidden="1" customHeight="1" outlineLevel="1" x14ac:dyDescent="0.2">
      <c r="A106" s="400"/>
      <c r="B106" s="437" t="s">
        <v>64</v>
      </c>
      <c r="C106" s="437"/>
      <c r="D106" s="436"/>
      <c r="E106" s="436"/>
      <c r="F106" s="436"/>
      <c r="G106" s="394"/>
    </row>
    <row r="107" spans="1:7" s="153" customFormat="1" ht="30" hidden="1" customHeight="1" outlineLevel="1" thickBot="1" x14ac:dyDescent="0.25">
      <c r="A107" s="128" t="s">
        <v>71</v>
      </c>
      <c r="B107" s="453"/>
      <c r="C107" s="453"/>
      <c r="D107" s="453"/>
      <c r="E107" s="453"/>
      <c r="F107" s="453"/>
      <c r="G107" s="397"/>
    </row>
    <row r="108" spans="1:7" s="153" customFormat="1" ht="30" customHeight="1" thickTop="1" thickBot="1" x14ac:dyDescent="0.25">
      <c r="A108" s="454"/>
      <c r="B108" s="454"/>
      <c r="C108" s="454"/>
      <c r="D108" s="454"/>
      <c r="E108" s="454"/>
      <c r="F108" s="454"/>
      <c r="G108" s="454"/>
    </row>
    <row r="109" spans="1:7" s="153" customFormat="1" ht="30" customHeight="1" thickTop="1" x14ac:dyDescent="0.2">
      <c r="A109" s="455" t="s">
        <v>617</v>
      </c>
      <c r="B109" s="456"/>
      <c r="C109" s="456"/>
      <c r="D109" s="456"/>
      <c r="E109" s="456"/>
      <c r="F109" s="456"/>
      <c r="G109" s="456"/>
    </row>
    <row r="110" spans="1:7" s="167" customFormat="1" ht="30" customHeight="1" x14ac:dyDescent="0.2">
      <c r="A110" s="418" t="s">
        <v>573</v>
      </c>
      <c r="B110" s="418"/>
      <c r="C110" s="418"/>
      <c r="D110" s="418"/>
      <c r="E110" s="418"/>
      <c r="F110" s="326" t="s">
        <v>25</v>
      </c>
      <c r="G110" s="327"/>
    </row>
    <row r="111" spans="1:7" s="167" customFormat="1" ht="30" customHeight="1" x14ac:dyDescent="0.2">
      <c r="A111" s="418" t="s">
        <v>839</v>
      </c>
      <c r="B111" s="418"/>
      <c r="C111" s="418"/>
      <c r="D111" s="418"/>
      <c r="E111" s="418"/>
      <c r="F111" s="326" t="s">
        <v>25</v>
      </c>
      <c r="G111" s="327"/>
    </row>
    <row r="112" spans="1:7" s="167" customFormat="1" ht="30" customHeight="1" x14ac:dyDescent="0.2">
      <c r="A112" s="418" t="s">
        <v>840</v>
      </c>
      <c r="B112" s="418"/>
      <c r="C112" s="418"/>
      <c r="D112" s="418"/>
      <c r="E112" s="418"/>
      <c r="F112" s="326" t="s">
        <v>25</v>
      </c>
      <c r="G112" s="327"/>
    </row>
    <row r="113" spans="1:7" s="167" customFormat="1" ht="30" customHeight="1" x14ac:dyDescent="0.2">
      <c r="A113" s="418" t="s">
        <v>577</v>
      </c>
      <c r="B113" s="418"/>
      <c r="C113" s="418"/>
      <c r="D113" s="418"/>
      <c r="E113" s="418"/>
      <c r="F113" s="326" t="s">
        <v>25</v>
      </c>
      <c r="G113" s="327"/>
    </row>
    <row r="114" spans="1:7" s="167" customFormat="1" ht="30" customHeight="1" x14ac:dyDescent="0.2">
      <c r="A114" s="449" t="s">
        <v>574</v>
      </c>
      <c r="B114" s="449"/>
      <c r="C114" s="449"/>
      <c r="D114" s="449"/>
      <c r="E114" s="449"/>
      <c r="F114" s="449"/>
      <c r="G114" s="449"/>
    </row>
    <row r="115" spans="1:7" s="167" customFormat="1" ht="30" customHeight="1" x14ac:dyDescent="0.2">
      <c r="A115" s="452"/>
      <c r="B115" s="452"/>
      <c r="C115" s="452"/>
      <c r="D115" s="452"/>
      <c r="E115" s="452"/>
      <c r="F115" s="452"/>
      <c r="G115" s="452"/>
    </row>
    <row r="116" spans="1:7" s="167" customFormat="1" ht="30" customHeight="1" x14ac:dyDescent="0.2">
      <c r="A116" s="452"/>
      <c r="B116" s="452"/>
      <c r="C116" s="452"/>
      <c r="D116" s="452"/>
      <c r="E116" s="452"/>
      <c r="F116" s="452"/>
      <c r="G116" s="452"/>
    </row>
    <row r="117" spans="1:7" s="167" customFormat="1" ht="30" customHeight="1" x14ac:dyDescent="0.2">
      <c r="A117" s="452"/>
      <c r="B117" s="452"/>
      <c r="C117" s="452"/>
      <c r="D117" s="452"/>
      <c r="E117" s="452"/>
      <c r="F117" s="452"/>
      <c r="G117" s="452"/>
    </row>
    <row r="118" spans="1:7" s="167" customFormat="1" ht="30" customHeight="1" x14ac:dyDescent="0.2">
      <c r="A118" s="418" t="s">
        <v>575</v>
      </c>
      <c r="B118" s="418"/>
      <c r="C118" s="418"/>
      <c r="D118" s="418"/>
      <c r="E118" s="418"/>
      <c r="F118" s="326" t="s">
        <v>25</v>
      </c>
      <c r="G118" s="327"/>
    </row>
    <row r="119" spans="1:7" s="154" customFormat="1" ht="30" customHeight="1" x14ac:dyDescent="0.2">
      <c r="A119" s="449" t="s">
        <v>576</v>
      </c>
      <c r="B119" s="449"/>
      <c r="C119" s="449"/>
      <c r="D119" s="449"/>
      <c r="E119" s="449"/>
      <c r="F119" s="449"/>
      <c r="G119" s="449"/>
    </row>
    <row r="120" spans="1:7" s="154" customFormat="1" ht="30" customHeight="1" x14ac:dyDescent="0.2">
      <c r="A120" s="450"/>
      <c r="B120" s="450"/>
      <c r="C120" s="450"/>
      <c r="D120" s="450"/>
      <c r="E120" s="450"/>
      <c r="F120" s="450"/>
      <c r="G120" s="450"/>
    </row>
    <row r="121" spans="1:7" s="154" customFormat="1" ht="30" customHeight="1" x14ac:dyDescent="0.2">
      <c r="A121" s="126" t="s">
        <v>72</v>
      </c>
      <c r="B121" s="159" t="s">
        <v>25</v>
      </c>
      <c r="C121" s="168" t="s">
        <v>73</v>
      </c>
      <c r="D121" s="416" t="s">
        <v>42</v>
      </c>
      <c r="E121" s="416"/>
      <c r="F121" s="123" t="s">
        <v>74</v>
      </c>
      <c r="G121" s="148" t="s">
        <v>42</v>
      </c>
    </row>
    <row r="122" spans="1:7" s="154" customFormat="1" ht="30" customHeight="1" x14ac:dyDescent="0.2">
      <c r="A122" s="126" t="s">
        <v>72</v>
      </c>
      <c r="B122" s="159" t="s">
        <v>25</v>
      </c>
      <c r="C122" s="168" t="s">
        <v>73</v>
      </c>
      <c r="D122" s="416" t="s">
        <v>42</v>
      </c>
      <c r="E122" s="416"/>
      <c r="F122" s="123" t="s">
        <v>74</v>
      </c>
      <c r="G122" s="148" t="s">
        <v>42</v>
      </c>
    </row>
    <row r="123" spans="1:7" s="154" customFormat="1" ht="30" customHeight="1" x14ac:dyDescent="0.2">
      <c r="A123" s="126" t="s">
        <v>72</v>
      </c>
      <c r="B123" s="159" t="s">
        <v>25</v>
      </c>
      <c r="C123" s="168" t="s">
        <v>73</v>
      </c>
      <c r="D123" s="416" t="s">
        <v>42</v>
      </c>
      <c r="E123" s="416"/>
      <c r="F123" s="123" t="s">
        <v>74</v>
      </c>
      <c r="G123" s="148" t="s">
        <v>42</v>
      </c>
    </row>
    <row r="124" spans="1:7" s="169" customFormat="1" ht="30" customHeight="1" x14ac:dyDescent="0.2">
      <c r="A124" s="449" t="s">
        <v>75</v>
      </c>
      <c r="B124" s="449"/>
      <c r="C124" s="449"/>
      <c r="D124" s="449"/>
      <c r="E124" s="449"/>
      <c r="F124" s="451"/>
      <c r="G124" s="162" t="s">
        <v>52</v>
      </c>
    </row>
    <row r="125" spans="1:7" s="171" customFormat="1" ht="30" customHeight="1" x14ac:dyDescent="0.15">
      <c r="A125" s="170" t="s">
        <v>76</v>
      </c>
      <c r="B125" s="443" t="s">
        <v>77</v>
      </c>
      <c r="C125" s="443"/>
      <c r="D125" s="443"/>
      <c r="E125" s="443"/>
      <c r="F125" s="443"/>
      <c r="G125" s="444"/>
    </row>
    <row r="126" spans="1:7" s="173" customFormat="1" ht="30" customHeight="1" x14ac:dyDescent="0.2">
      <c r="A126" s="172" t="s">
        <v>78</v>
      </c>
      <c r="B126" s="445" t="s">
        <v>79</v>
      </c>
      <c r="C126" s="445"/>
      <c r="D126" s="445" t="s">
        <v>80</v>
      </c>
      <c r="E126" s="445"/>
      <c r="F126" s="445" t="s">
        <v>81</v>
      </c>
      <c r="G126" s="446"/>
    </row>
    <row r="127" spans="1:7" ht="30" customHeight="1" x14ac:dyDescent="0.2">
      <c r="A127" s="129" t="s">
        <v>42</v>
      </c>
      <c r="B127" s="328" t="s">
        <v>42</v>
      </c>
      <c r="C127" s="447"/>
      <c r="D127" s="328" t="s">
        <v>42</v>
      </c>
      <c r="E127" s="447"/>
      <c r="F127" s="448" t="s">
        <v>42</v>
      </c>
      <c r="G127" s="328"/>
    </row>
    <row r="128" spans="1:7" ht="30" customHeight="1" x14ac:dyDescent="0.2">
      <c r="A128" s="129" t="s">
        <v>42</v>
      </c>
      <c r="B128" s="328" t="s">
        <v>42</v>
      </c>
      <c r="C128" s="447"/>
      <c r="D128" s="328" t="s">
        <v>42</v>
      </c>
      <c r="E128" s="447"/>
      <c r="F128" s="448" t="s">
        <v>42</v>
      </c>
      <c r="G128" s="328"/>
    </row>
    <row r="129" spans="1:7" ht="30" customHeight="1" x14ac:dyDescent="0.2">
      <c r="A129" s="129" t="s">
        <v>42</v>
      </c>
      <c r="B129" s="328" t="s">
        <v>42</v>
      </c>
      <c r="C129" s="447"/>
      <c r="D129" s="328" t="s">
        <v>42</v>
      </c>
      <c r="E129" s="447"/>
      <c r="F129" s="448" t="s">
        <v>42</v>
      </c>
      <c r="G129" s="328"/>
    </row>
    <row r="130" spans="1:7" ht="30" customHeight="1" x14ac:dyDescent="0.2">
      <c r="A130" s="129" t="s">
        <v>42</v>
      </c>
      <c r="B130" s="328" t="s">
        <v>42</v>
      </c>
      <c r="C130" s="447"/>
      <c r="D130" s="328" t="s">
        <v>42</v>
      </c>
      <c r="E130" s="447"/>
      <c r="F130" s="448" t="s">
        <v>42</v>
      </c>
      <c r="G130" s="328"/>
    </row>
    <row r="131" spans="1:7" ht="30" customHeight="1" x14ac:dyDescent="0.2">
      <c r="A131" s="129" t="s">
        <v>42</v>
      </c>
      <c r="B131" s="328" t="s">
        <v>42</v>
      </c>
      <c r="C131" s="447"/>
      <c r="D131" s="328" t="s">
        <v>42</v>
      </c>
      <c r="E131" s="447"/>
      <c r="F131" s="448" t="s">
        <v>42</v>
      </c>
      <c r="G131" s="328"/>
    </row>
    <row r="132" spans="1:7" ht="30" customHeight="1" x14ac:dyDescent="0.2">
      <c r="A132" s="129" t="s">
        <v>42</v>
      </c>
      <c r="B132" s="328" t="s">
        <v>42</v>
      </c>
      <c r="C132" s="447"/>
      <c r="D132" s="328" t="s">
        <v>42</v>
      </c>
      <c r="E132" s="447"/>
      <c r="F132" s="448" t="s">
        <v>42</v>
      </c>
      <c r="G132" s="328"/>
    </row>
    <row r="133" spans="1:7" ht="30" customHeight="1" x14ac:dyDescent="0.2">
      <c r="A133" s="129" t="s">
        <v>42</v>
      </c>
      <c r="B133" s="328" t="s">
        <v>42</v>
      </c>
      <c r="C133" s="447"/>
      <c r="D133" s="328" t="s">
        <v>42</v>
      </c>
      <c r="E133" s="447"/>
      <c r="F133" s="448" t="s">
        <v>42</v>
      </c>
      <c r="G133" s="328"/>
    </row>
    <row r="134" spans="1:7" ht="30" customHeight="1" x14ac:dyDescent="0.2">
      <c r="A134" s="129" t="s">
        <v>42</v>
      </c>
      <c r="B134" s="328" t="s">
        <v>42</v>
      </c>
      <c r="C134" s="447"/>
      <c r="D134" s="328" t="s">
        <v>42</v>
      </c>
      <c r="E134" s="447"/>
      <c r="F134" s="448" t="s">
        <v>42</v>
      </c>
      <c r="G134" s="328"/>
    </row>
    <row r="135" spans="1:7" s="153" customFormat="1" ht="30" customHeight="1" thickBot="1" x14ac:dyDescent="0.25">
      <c r="A135" s="130" t="s">
        <v>42</v>
      </c>
      <c r="B135" s="483" t="s">
        <v>42</v>
      </c>
      <c r="C135" s="484"/>
      <c r="D135" s="483" t="s">
        <v>42</v>
      </c>
      <c r="E135" s="484"/>
      <c r="F135" s="485" t="s">
        <v>42</v>
      </c>
      <c r="G135" s="483"/>
    </row>
    <row r="136" spans="1:7" s="153" customFormat="1" ht="14.25" customHeight="1" thickTop="1" thickBot="1" x14ac:dyDescent="0.25">
      <c r="A136" s="131"/>
      <c r="B136" s="151"/>
      <c r="C136" s="151"/>
      <c r="D136" s="151"/>
      <c r="E136" s="151"/>
      <c r="F136" s="151"/>
      <c r="G136" s="151"/>
    </row>
    <row r="137" spans="1:7" s="153" customFormat="1" ht="30" customHeight="1" collapsed="1" thickBot="1" x14ac:dyDescent="0.25">
      <c r="A137" s="457" t="s">
        <v>618</v>
      </c>
      <c r="B137" s="458"/>
      <c r="C137" s="458"/>
      <c r="D137" s="458"/>
      <c r="E137" s="458"/>
      <c r="F137" s="458"/>
      <c r="G137" s="459"/>
    </row>
    <row r="138" spans="1:7" s="153" customFormat="1" ht="12" hidden="1" customHeight="1" outlineLevel="1" x14ac:dyDescent="0.2">
      <c r="A138" s="380"/>
      <c r="B138" s="381"/>
      <c r="C138" s="381"/>
      <c r="D138" s="381"/>
      <c r="E138" s="381"/>
      <c r="F138" s="381"/>
      <c r="G138" s="382"/>
    </row>
    <row r="139" spans="1:7" s="153" customFormat="1" ht="30" hidden="1" customHeight="1" outlineLevel="1" x14ac:dyDescent="0.2">
      <c r="A139" s="57" t="s">
        <v>622</v>
      </c>
      <c r="B139" s="420"/>
      <c r="C139" s="420"/>
      <c r="D139" s="420"/>
      <c r="E139" s="420"/>
      <c r="F139" s="420"/>
      <c r="G139" s="421"/>
    </row>
    <row r="140" spans="1:7" s="153" customFormat="1" ht="30" hidden="1" customHeight="1" outlineLevel="1" x14ac:dyDescent="0.2">
      <c r="A140" s="57" t="s">
        <v>623</v>
      </c>
      <c r="B140" s="418"/>
      <c r="C140" s="418"/>
      <c r="D140" s="418"/>
      <c r="E140" s="418"/>
      <c r="F140" s="418"/>
      <c r="G140" s="419"/>
    </row>
    <row r="141" spans="1:7" s="153" customFormat="1" ht="30" hidden="1" customHeight="1" outlineLevel="1" x14ac:dyDescent="0.2">
      <c r="A141" s="57" t="s">
        <v>624</v>
      </c>
      <c r="B141" s="418"/>
      <c r="C141" s="418"/>
      <c r="D141" s="351" t="s">
        <v>625</v>
      </c>
      <c r="E141" s="351"/>
      <c r="F141" s="418"/>
      <c r="G141" s="419"/>
    </row>
    <row r="142" spans="1:7" s="153" customFormat="1" ht="30" hidden="1" customHeight="1" outlineLevel="1" x14ac:dyDescent="0.2">
      <c r="A142" s="57" t="s">
        <v>625</v>
      </c>
      <c r="B142" s="418"/>
      <c r="C142" s="418"/>
      <c r="D142" s="351" t="s">
        <v>628</v>
      </c>
      <c r="E142" s="351"/>
      <c r="F142" s="420"/>
      <c r="G142" s="421"/>
    </row>
    <row r="143" spans="1:7" s="153" customFormat="1" ht="30" hidden="1" customHeight="1" outlineLevel="1" x14ac:dyDescent="0.2">
      <c r="A143" s="57" t="s">
        <v>626</v>
      </c>
      <c r="B143" s="418"/>
      <c r="C143" s="418"/>
      <c r="D143" s="351"/>
      <c r="E143" s="351"/>
      <c r="F143" s="422"/>
      <c r="G143" s="423"/>
    </row>
    <row r="144" spans="1:7" s="153" customFormat="1" ht="30" hidden="1" customHeight="1" outlineLevel="1" x14ac:dyDescent="0.2">
      <c r="A144" s="57" t="s">
        <v>627</v>
      </c>
      <c r="B144" s="420" t="s">
        <v>633</v>
      </c>
      <c r="C144" s="420"/>
      <c r="D144" s="351" t="s">
        <v>629</v>
      </c>
      <c r="E144" s="351"/>
      <c r="F144" s="420"/>
      <c r="G144" s="421"/>
    </row>
    <row r="145" spans="1:7" s="153" customFormat="1" ht="30" hidden="1" customHeight="1" outlineLevel="1" x14ac:dyDescent="0.2">
      <c r="A145" s="358"/>
      <c r="B145" s="322"/>
      <c r="C145" s="322"/>
      <c r="D145" s="322"/>
      <c r="E145" s="322"/>
      <c r="F145" s="322"/>
      <c r="G145" s="463"/>
    </row>
    <row r="146" spans="1:7" s="153" customFormat="1" ht="45" hidden="1" customHeight="1" outlineLevel="1" x14ac:dyDescent="0.2">
      <c r="A146" s="353" t="s">
        <v>619</v>
      </c>
      <c r="B146" s="354"/>
      <c r="C146" s="354"/>
      <c r="D146" s="354"/>
      <c r="E146" s="354"/>
      <c r="F146" s="354"/>
      <c r="G146" s="410"/>
    </row>
    <row r="147" spans="1:7" s="153" customFormat="1" ht="27" hidden="1" customHeight="1" outlineLevel="1" x14ac:dyDescent="0.2">
      <c r="A147" s="353" t="s">
        <v>620</v>
      </c>
      <c r="B147" s="354"/>
      <c r="C147" s="354"/>
      <c r="D147" s="354"/>
      <c r="E147" s="354"/>
      <c r="F147" s="354"/>
      <c r="G147" s="62"/>
    </row>
    <row r="148" spans="1:7" s="153" customFormat="1" ht="30" hidden="1" customHeight="1" outlineLevel="1" x14ac:dyDescent="0.2">
      <c r="A148" s="407" t="s">
        <v>1102</v>
      </c>
      <c r="B148" s="408"/>
      <c r="C148" s="408"/>
      <c r="D148" s="408"/>
      <c r="E148" s="408"/>
      <c r="F148" s="408"/>
      <c r="G148" s="409"/>
    </row>
    <row r="149" spans="1:7" s="153" customFormat="1" ht="170.25" hidden="1" customHeight="1" outlineLevel="1" x14ac:dyDescent="0.2">
      <c r="A149" s="353" t="s">
        <v>1103</v>
      </c>
      <c r="B149" s="354"/>
      <c r="C149" s="354"/>
      <c r="D149" s="354"/>
      <c r="E149" s="354"/>
      <c r="F149" s="354"/>
      <c r="G149" s="410"/>
    </row>
    <row r="150" spans="1:7" s="153" customFormat="1" ht="30" hidden="1" customHeight="1" outlineLevel="1" x14ac:dyDescent="0.2">
      <c r="A150" s="59"/>
      <c r="B150" s="138"/>
      <c r="C150" s="138"/>
      <c r="D150" s="138"/>
      <c r="E150" s="138"/>
      <c r="F150" s="138"/>
      <c r="G150" s="143"/>
    </row>
    <row r="151" spans="1:7" s="153" customFormat="1" ht="30" hidden="1" customHeight="1" outlineLevel="1" x14ac:dyDescent="0.2">
      <c r="A151" s="350" t="s">
        <v>824</v>
      </c>
      <c r="B151" s="351"/>
      <c r="C151" s="351"/>
      <c r="D151" s="351"/>
      <c r="E151" s="351"/>
      <c r="F151" s="351"/>
      <c r="G151" s="492"/>
    </row>
    <row r="152" spans="1:7" s="153" customFormat="1" ht="30" hidden="1" customHeight="1" outlineLevel="1" x14ac:dyDescent="0.2">
      <c r="A152" s="57"/>
      <c r="B152" s="58"/>
      <c r="C152" s="58"/>
      <c r="D152" s="58"/>
      <c r="E152" s="424"/>
      <c r="F152" s="424"/>
      <c r="G152" s="496"/>
    </row>
    <row r="153" spans="1:7" s="153" customFormat="1" ht="30" hidden="1" customHeight="1" outlineLevel="1" x14ac:dyDescent="0.2">
      <c r="A153" s="57" t="s">
        <v>631</v>
      </c>
      <c r="B153" s="429"/>
      <c r="C153" s="429"/>
      <c r="D153" s="138"/>
      <c r="E153" s="424"/>
      <c r="F153" s="424"/>
      <c r="G153" s="496"/>
    </row>
    <row r="154" spans="1:7" s="153" customFormat="1" ht="30" hidden="1" customHeight="1" outlineLevel="1" thickBot="1" x14ac:dyDescent="0.25">
      <c r="A154" s="57" t="s">
        <v>630</v>
      </c>
      <c r="B154" s="430"/>
      <c r="C154" s="430"/>
      <c r="D154" s="138"/>
      <c r="E154" s="424"/>
      <c r="F154" s="424"/>
      <c r="G154" s="496"/>
    </row>
    <row r="155" spans="1:7" s="153" customFormat="1" ht="30" hidden="1" customHeight="1" outlineLevel="1" thickBot="1" x14ac:dyDescent="0.25">
      <c r="A155" s="57" t="s">
        <v>4</v>
      </c>
      <c r="B155" s="430"/>
      <c r="C155" s="430"/>
      <c r="D155" s="138"/>
      <c r="E155" s="493" t="s">
        <v>632</v>
      </c>
      <c r="F155" s="494"/>
      <c r="G155" s="495"/>
    </row>
    <row r="156" spans="1:7" s="153" customFormat="1" ht="30" hidden="1" customHeight="1" outlineLevel="1" x14ac:dyDescent="0.2">
      <c r="A156" s="497"/>
      <c r="B156" s="498"/>
      <c r="C156" s="498"/>
      <c r="D156" s="498"/>
      <c r="E156" s="498"/>
      <c r="F156" s="498"/>
      <c r="G156" s="499"/>
    </row>
    <row r="157" spans="1:7" s="153" customFormat="1" ht="30" hidden="1" customHeight="1" outlineLevel="1" x14ac:dyDescent="0.2">
      <c r="A157" s="57" t="s">
        <v>621</v>
      </c>
      <c r="B157" s="429"/>
      <c r="C157" s="429"/>
      <c r="D157" s="138"/>
      <c r="E157" s="322"/>
      <c r="F157" s="322"/>
      <c r="G157" s="463"/>
    </row>
    <row r="158" spans="1:7" s="153" customFormat="1" ht="30" hidden="1" customHeight="1" outlineLevel="1" x14ac:dyDescent="0.2">
      <c r="A158" s="57" t="s">
        <v>630</v>
      </c>
      <c r="B158" s="430"/>
      <c r="C158" s="430"/>
      <c r="D158" s="138"/>
      <c r="E158" s="322"/>
      <c r="F158" s="322"/>
      <c r="G158" s="463"/>
    </row>
    <row r="159" spans="1:7" s="153" customFormat="1" ht="30" hidden="1" customHeight="1" outlineLevel="1" thickBot="1" x14ac:dyDescent="0.25">
      <c r="A159" s="57" t="s">
        <v>4</v>
      </c>
      <c r="B159" s="430"/>
      <c r="C159" s="430"/>
      <c r="D159" s="138"/>
      <c r="E159" s="322"/>
      <c r="F159" s="322"/>
      <c r="G159" s="463"/>
    </row>
    <row r="160" spans="1:7" s="153" customFormat="1" ht="30" hidden="1" customHeight="1" outlineLevel="1" thickBot="1" x14ac:dyDescent="0.25">
      <c r="A160" s="174"/>
      <c r="D160" s="138"/>
      <c r="E160" s="493" t="s">
        <v>632</v>
      </c>
      <c r="F160" s="494"/>
      <c r="G160" s="495"/>
    </row>
    <row r="161" spans="1:7" s="153" customFormat="1" ht="30" customHeight="1" thickBot="1" x14ac:dyDescent="0.25">
      <c r="A161" s="486"/>
      <c r="B161" s="487"/>
      <c r="C161" s="487"/>
      <c r="D161" s="487"/>
      <c r="E161" s="487"/>
      <c r="F161" s="487"/>
      <c r="G161" s="488"/>
    </row>
    <row r="162" spans="1:7" s="175" customFormat="1" ht="30" customHeight="1" thickBot="1" x14ac:dyDescent="0.25">
      <c r="A162" s="457" t="s">
        <v>82</v>
      </c>
      <c r="B162" s="458"/>
      <c r="C162" s="458"/>
      <c r="D162" s="458"/>
      <c r="E162" s="458"/>
      <c r="F162" s="458"/>
      <c r="G162" s="459"/>
    </row>
    <row r="163" spans="1:7" s="153" customFormat="1" ht="30" customHeight="1" thickTop="1" x14ac:dyDescent="0.2">
      <c r="A163" s="460" t="s">
        <v>83</v>
      </c>
      <c r="B163" s="461"/>
      <c r="C163" s="461"/>
      <c r="D163" s="461"/>
      <c r="E163" s="461"/>
      <c r="F163" s="461"/>
      <c r="G163" s="462"/>
    </row>
    <row r="164" spans="1:7" s="153" customFormat="1" ht="9.75" customHeight="1" x14ac:dyDescent="0.2">
      <c r="A164" s="358"/>
      <c r="B164" s="322"/>
      <c r="C164" s="322"/>
      <c r="D164" s="322"/>
      <c r="E164" s="322"/>
      <c r="F164" s="322"/>
      <c r="G164" s="463"/>
    </row>
    <row r="165" spans="1:7" s="153" customFormat="1" ht="65.25" customHeight="1" x14ac:dyDescent="0.2">
      <c r="A165" s="407" t="s">
        <v>84</v>
      </c>
      <c r="B165" s="408"/>
      <c r="C165" s="408"/>
      <c r="D165" s="408"/>
      <c r="E165" s="408"/>
      <c r="F165" s="408"/>
      <c r="G165" s="409"/>
    </row>
    <row r="166" spans="1:7" s="153" customFormat="1" ht="25.5" customHeight="1" x14ac:dyDescent="0.2">
      <c r="A166" s="480"/>
      <c r="B166" s="481"/>
      <c r="C166" s="481"/>
      <c r="D166" s="481"/>
      <c r="E166" s="481"/>
      <c r="F166" s="481"/>
      <c r="G166" s="482"/>
    </row>
    <row r="167" spans="1:7" s="177" customFormat="1" ht="30" customHeight="1" thickBot="1" x14ac:dyDescent="0.25">
      <c r="A167" s="489" t="s">
        <v>616</v>
      </c>
      <c r="B167" s="490"/>
      <c r="C167" s="490"/>
      <c r="D167" s="490"/>
      <c r="E167" s="490"/>
      <c r="F167" s="491"/>
      <c r="G167" s="176"/>
    </row>
    <row r="168" spans="1:7" s="177" customFormat="1" ht="36" customHeight="1" thickBot="1" x14ac:dyDescent="0.25">
      <c r="A168" s="474"/>
      <c r="B168" s="475"/>
      <c r="C168" s="475"/>
      <c r="D168" s="475"/>
      <c r="E168" s="475"/>
      <c r="F168" s="475"/>
      <c r="G168" s="63" t="s">
        <v>593</v>
      </c>
    </row>
    <row r="169" spans="1:7" s="177" customFormat="1" ht="15.75" customHeight="1" thickBot="1" x14ac:dyDescent="0.25">
      <c r="A169" s="477"/>
      <c r="B169" s="478"/>
      <c r="C169" s="478"/>
      <c r="D169" s="478"/>
      <c r="E169" s="478"/>
      <c r="F169" s="478"/>
      <c r="G169" s="479"/>
    </row>
    <row r="170" spans="1:7" s="177" customFormat="1" ht="30" customHeight="1" x14ac:dyDescent="0.2">
      <c r="A170" s="464" t="s">
        <v>570</v>
      </c>
      <c r="B170" s="466" t="s">
        <v>568</v>
      </c>
      <c r="C170" s="467"/>
      <c r="D170" s="467"/>
      <c r="E170" s="468"/>
      <c r="F170" s="466" t="s">
        <v>89</v>
      </c>
      <c r="G170" s="472" t="s">
        <v>137</v>
      </c>
    </row>
    <row r="171" spans="1:7" s="177" customFormat="1" ht="30" customHeight="1" x14ac:dyDescent="0.2">
      <c r="A171" s="465"/>
      <c r="B171" s="469"/>
      <c r="C171" s="470"/>
      <c r="D171" s="470"/>
      <c r="E171" s="471"/>
      <c r="F171" s="469"/>
      <c r="G171" s="473"/>
    </row>
    <row r="172" spans="1:7" s="177" customFormat="1" ht="15" customHeight="1" x14ac:dyDescent="0.2">
      <c r="A172" s="474"/>
      <c r="B172" s="475"/>
      <c r="C172" s="475"/>
      <c r="D172" s="475"/>
      <c r="E172" s="475"/>
      <c r="F172" s="475"/>
      <c r="G172" s="476"/>
    </row>
    <row r="173" spans="1:7" s="181" customFormat="1" ht="30" customHeight="1" x14ac:dyDescent="0.2">
      <c r="A173" s="359" t="s">
        <v>87</v>
      </c>
      <c r="B173" s="360"/>
      <c r="C173" s="178" t="s">
        <v>442</v>
      </c>
      <c r="D173" s="178" t="s">
        <v>52</v>
      </c>
      <c r="E173" s="500" t="s">
        <v>88</v>
      </c>
      <c r="F173" s="342"/>
      <c r="G173" s="180" t="s">
        <v>25</v>
      </c>
    </row>
    <row r="174" spans="1:7" s="181" customFormat="1" ht="117" customHeight="1" collapsed="1" x14ac:dyDescent="0.2">
      <c r="A174" s="362" t="s">
        <v>1066</v>
      </c>
      <c r="B174" s="363"/>
      <c r="C174" s="363"/>
      <c r="D174" s="363"/>
      <c r="E174" s="363"/>
      <c r="F174" s="363"/>
      <c r="G174" s="501"/>
    </row>
    <row r="175" spans="1:7" s="7" customFormat="1" ht="30" hidden="1" customHeight="1" outlineLevel="1" x14ac:dyDescent="0.2">
      <c r="A175" s="5">
        <f>B33</f>
        <v>0</v>
      </c>
      <c r="B175" s="366" t="s">
        <v>568</v>
      </c>
      <c r="C175" s="367"/>
      <c r="D175" s="367"/>
      <c r="E175" s="368"/>
      <c r="F175" s="61" t="s">
        <v>89</v>
      </c>
      <c r="G175" s="32" t="s">
        <v>137</v>
      </c>
    </row>
    <row r="176" spans="1:7" ht="30" hidden="1" customHeight="1" outlineLevel="1" x14ac:dyDescent="0.2">
      <c r="A176" s="8" t="s">
        <v>90</v>
      </c>
      <c r="B176" s="317"/>
      <c r="C176" s="322"/>
      <c r="D176" s="322"/>
      <c r="E176" s="318"/>
      <c r="F176" s="12" t="s">
        <v>25</v>
      </c>
      <c r="G176" s="10">
        <v>0</v>
      </c>
    </row>
    <row r="177" spans="1:7" ht="30" hidden="1" customHeight="1" outlineLevel="1" x14ac:dyDescent="0.2">
      <c r="A177" s="14" t="s">
        <v>578</v>
      </c>
      <c r="B177" s="317"/>
      <c r="C177" s="322"/>
      <c r="D177" s="322"/>
      <c r="E177" s="318"/>
      <c r="F177" s="12" t="s">
        <v>25</v>
      </c>
      <c r="G177" s="10">
        <v>0</v>
      </c>
    </row>
    <row r="178" spans="1:7" ht="30" hidden="1" customHeight="1" outlineLevel="1" x14ac:dyDescent="0.2">
      <c r="A178" s="8" t="s">
        <v>91</v>
      </c>
      <c r="B178" s="317"/>
      <c r="C178" s="322"/>
      <c r="D178" s="322"/>
      <c r="E178" s="318"/>
      <c r="F178" s="12" t="s">
        <v>25</v>
      </c>
      <c r="G178" s="10">
        <v>0</v>
      </c>
    </row>
    <row r="179" spans="1:7" ht="30" hidden="1" customHeight="1" outlineLevel="1" x14ac:dyDescent="0.2">
      <c r="A179" s="8" t="s">
        <v>841</v>
      </c>
      <c r="B179" s="317"/>
      <c r="C179" s="322"/>
      <c r="D179" s="322"/>
      <c r="E179" s="318"/>
      <c r="F179" s="12" t="s">
        <v>25</v>
      </c>
      <c r="G179" s="10">
        <v>0</v>
      </c>
    </row>
    <row r="180" spans="1:7" ht="30" hidden="1" customHeight="1" outlineLevel="1" x14ac:dyDescent="0.2">
      <c r="A180" s="8" t="s">
        <v>92</v>
      </c>
      <c r="B180" s="317"/>
      <c r="C180" s="322"/>
      <c r="D180" s="322"/>
      <c r="E180" s="318"/>
      <c r="F180" s="12" t="s">
        <v>25</v>
      </c>
      <c r="G180" s="10">
        <v>0</v>
      </c>
    </row>
    <row r="181" spans="1:7" ht="30" hidden="1" customHeight="1" outlineLevel="1" x14ac:dyDescent="0.2">
      <c r="A181" s="8" t="s">
        <v>449</v>
      </c>
      <c r="B181" s="317"/>
      <c r="C181" s="322"/>
      <c r="D181" s="322"/>
      <c r="E181" s="318"/>
      <c r="F181" s="12" t="s">
        <v>25</v>
      </c>
      <c r="G181" s="10">
        <v>0</v>
      </c>
    </row>
    <row r="182" spans="1:7" ht="30" hidden="1" customHeight="1" outlineLevel="1" x14ac:dyDescent="0.2">
      <c r="A182" s="8" t="s">
        <v>93</v>
      </c>
      <c r="B182" s="317"/>
      <c r="C182" s="322"/>
      <c r="D182" s="322"/>
      <c r="E182" s="318"/>
      <c r="F182" s="12" t="s">
        <v>25</v>
      </c>
      <c r="G182" s="10">
        <v>0</v>
      </c>
    </row>
    <row r="183" spans="1:7" s="280" customFormat="1" ht="30" hidden="1" customHeight="1" outlineLevel="1" x14ac:dyDescent="0.2">
      <c r="A183" s="120" t="s">
        <v>875</v>
      </c>
      <c r="B183" s="319"/>
      <c r="C183" s="320"/>
      <c r="D183" s="320"/>
      <c r="E183" s="321"/>
      <c r="F183" s="279" t="s">
        <v>25</v>
      </c>
      <c r="G183" s="213">
        <v>0</v>
      </c>
    </row>
    <row r="184" spans="1:7" s="280" customFormat="1" ht="30" hidden="1" customHeight="1" outlineLevel="1" x14ac:dyDescent="0.2">
      <c r="A184" s="281" t="s">
        <v>876</v>
      </c>
      <c r="B184" s="319"/>
      <c r="C184" s="320"/>
      <c r="D184" s="320"/>
      <c r="E184" s="321"/>
      <c r="F184" s="279">
        <v>0</v>
      </c>
      <c r="G184" s="213"/>
    </row>
    <row r="185" spans="1:7" s="280" customFormat="1" ht="30" hidden="1" customHeight="1" outlineLevel="1" x14ac:dyDescent="0.2">
      <c r="A185" s="281" t="s">
        <v>877</v>
      </c>
      <c r="B185" s="319"/>
      <c r="C185" s="320"/>
      <c r="D185" s="320"/>
      <c r="E185" s="321"/>
      <c r="F185" s="282">
        <v>0</v>
      </c>
      <c r="G185" s="213"/>
    </row>
    <row r="186" spans="1:7" s="280" customFormat="1" ht="30" hidden="1" customHeight="1" outlineLevel="1" x14ac:dyDescent="0.2">
      <c r="A186" s="281" t="s">
        <v>878</v>
      </c>
      <c r="B186" s="319"/>
      <c r="C186" s="320"/>
      <c r="D186" s="320"/>
      <c r="E186" s="321"/>
      <c r="F186" s="279"/>
      <c r="G186" s="213"/>
    </row>
    <row r="187" spans="1:7" s="280" customFormat="1" ht="30" hidden="1" customHeight="1" outlineLevel="1" x14ac:dyDescent="0.2">
      <c r="A187" s="120" t="s">
        <v>879</v>
      </c>
      <c r="B187" s="319"/>
      <c r="C187" s="320"/>
      <c r="D187" s="320"/>
      <c r="E187" s="321"/>
      <c r="F187" s="279" t="s">
        <v>25</v>
      </c>
      <c r="G187" s="213">
        <v>0</v>
      </c>
    </row>
    <row r="188" spans="1:7" s="280" customFormat="1" ht="30" hidden="1" customHeight="1" outlineLevel="1" x14ac:dyDescent="0.2">
      <c r="A188" s="281" t="s">
        <v>880</v>
      </c>
      <c r="B188" s="319"/>
      <c r="C188" s="320"/>
      <c r="D188" s="320"/>
      <c r="E188" s="321"/>
      <c r="F188" s="279">
        <v>0</v>
      </c>
      <c r="G188" s="213"/>
    </row>
    <row r="189" spans="1:7" s="280" customFormat="1" ht="30" hidden="1" customHeight="1" outlineLevel="1" x14ac:dyDescent="0.2">
      <c r="A189" s="281" t="s">
        <v>881</v>
      </c>
      <c r="B189" s="319"/>
      <c r="C189" s="320"/>
      <c r="D189" s="320"/>
      <c r="E189" s="321"/>
      <c r="F189" s="282">
        <v>0</v>
      </c>
      <c r="G189" s="213"/>
    </row>
    <row r="190" spans="1:7" s="280" customFormat="1" ht="30" hidden="1" customHeight="1" outlineLevel="1" x14ac:dyDescent="0.2">
      <c r="A190" s="281" t="s">
        <v>882</v>
      </c>
      <c r="B190" s="319"/>
      <c r="C190" s="320"/>
      <c r="D190" s="320"/>
      <c r="E190" s="321"/>
      <c r="F190" s="279"/>
      <c r="G190" s="213"/>
    </row>
    <row r="191" spans="1:7" s="280" customFormat="1" ht="30" hidden="1" customHeight="1" outlineLevel="1" x14ac:dyDescent="0.2">
      <c r="A191" s="120" t="s">
        <v>883</v>
      </c>
      <c r="B191" s="319"/>
      <c r="C191" s="320"/>
      <c r="D191" s="320"/>
      <c r="E191" s="321"/>
      <c r="F191" s="279" t="s">
        <v>25</v>
      </c>
      <c r="G191" s="213">
        <v>0</v>
      </c>
    </row>
    <row r="192" spans="1:7" s="280" customFormat="1" ht="30" hidden="1" customHeight="1" outlineLevel="1" x14ac:dyDescent="0.2">
      <c r="A192" s="281" t="s">
        <v>880</v>
      </c>
      <c r="B192" s="319"/>
      <c r="C192" s="320"/>
      <c r="D192" s="320"/>
      <c r="E192" s="321"/>
      <c r="F192" s="279">
        <v>0</v>
      </c>
      <c r="G192" s="213"/>
    </row>
    <row r="193" spans="1:7" s="280" customFormat="1" ht="30" hidden="1" customHeight="1" outlineLevel="1" x14ac:dyDescent="0.2">
      <c r="A193" s="281" t="s">
        <v>881</v>
      </c>
      <c r="B193" s="319"/>
      <c r="C193" s="320"/>
      <c r="D193" s="320"/>
      <c r="E193" s="321"/>
      <c r="F193" s="282">
        <v>0</v>
      </c>
      <c r="G193" s="213"/>
    </row>
    <row r="194" spans="1:7" s="280" customFormat="1" ht="30" hidden="1" customHeight="1" outlineLevel="1" x14ac:dyDescent="0.2">
      <c r="A194" s="120" t="s">
        <v>884</v>
      </c>
      <c r="B194" s="319"/>
      <c r="C194" s="320"/>
      <c r="D194" s="320"/>
      <c r="E194" s="321"/>
      <c r="F194" s="279" t="s">
        <v>25</v>
      </c>
      <c r="G194" s="213">
        <v>0</v>
      </c>
    </row>
    <row r="195" spans="1:7" s="280" customFormat="1" ht="30" hidden="1" customHeight="1" outlineLevel="1" x14ac:dyDescent="0.2">
      <c r="A195" s="281" t="s">
        <v>885</v>
      </c>
      <c r="B195" s="319"/>
      <c r="C195" s="320"/>
      <c r="D195" s="320"/>
      <c r="E195" s="321"/>
      <c r="F195" s="279">
        <v>0</v>
      </c>
      <c r="G195" s="213"/>
    </row>
    <row r="196" spans="1:7" s="280" customFormat="1" ht="30" hidden="1" customHeight="1" outlineLevel="1" x14ac:dyDescent="0.2">
      <c r="A196" s="281" t="s">
        <v>886</v>
      </c>
      <c r="B196" s="319"/>
      <c r="C196" s="320"/>
      <c r="D196" s="320"/>
      <c r="E196" s="321"/>
      <c r="F196" s="282">
        <v>0</v>
      </c>
      <c r="G196" s="213"/>
    </row>
    <row r="197" spans="1:7" s="280" customFormat="1" ht="30" hidden="1" customHeight="1" outlineLevel="1" x14ac:dyDescent="0.2">
      <c r="A197" s="120" t="s">
        <v>887</v>
      </c>
      <c r="B197" s="319"/>
      <c r="C197" s="320"/>
      <c r="D197" s="320"/>
      <c r="E197" s="321"/>
      <c r="F197" s="279" t="s">
        <v>25</v>
      </c>
      <c r="G197" s="213">
        <v>0</v>
      </c>
    </row>
    <row r="198" spans="1:7" s="280" customFormat="1" ht="30" hidden="1" customHeight="1" outlineLevel="1" x14ac:dyDescent="0.2">
      <c r="A198" s="120" t="s">
        <v>888</v>
      </c>
      <c r="B198" s="319"/>
      <c r="C198" s="320"/>
      <c r="D198" s="320"/>
      <c r="E198" s="321"/>
      <c r="F198" s="279" t="s">
        <v>25</v>
      </c>
      <c r="G198" s="213">
        <v>0</v>
      </c>
    </row>
    <row r="199" spans="1:7" s="280" customFormat="1" ht="30" hidden="1" customHeight="1" outlineLevel="1" x14ac:dyDescent="0.2">
      <c r="A199" s="120" t="s">
        <v>889</v>
      </c>
      <c r="B199" s="319"/>
      <c r="C199" s="320"/>
      <c r="D199" s="320"/>
      <c r="E199" s="321"/>
      <c r="F199" s="279" t="s">
        <v>25</v>
      </c>
      <c r="G199" s="213">
        <v>0</v>
      </c>
    </row>
    <row r="200" spans="1:7" s="280" customFormat="1" ht="30" hidden="1" customHeight="1" outlineLevel="1" x14ac:dyDescent="0.2">
      <c r="A200" s="120" t="s">
        <v>890</v>
      </c>
      <c r="B200" s="319"/>
      <c r="C200" s="320"/>
      <c r="D200" s="320"/>
      <c r="E200" s="321"/>
      <c r="F200" s="279" t="s">
        <v>25</v>
      </c>
      <c r="G200" s="213">
        <v>0</v>
      </c>
    </row>
    <row r="201" spans="1:7" s="280" customFormat="1" ht="30" hidden="1" customHeight="1" outlineLevel="1" x14ac:dyDescent="0.2">
      <c r="A201" s="120" t="s">
        <v>891</v>
      </c>
      <c r="B201" s="319"/>
      <c r="C201" s="320"/>
      <c r="D201" s="320"/>
      <c r="E201" s="321"/>
      <c r="F201" s="279" t="s">
        <v>25</v>
      </c>
      <c r="G201" s="213">
        <v>0</v>
      </c>
    </row>
    <row r="202" spans="1:7" s="280" customFormat="1" ht="30" hidden="1" customHeight="1" outlineLevel="1" x14ac:dyDescent="0.2">
      <c r="A202" s="283" t="s">
        <v>892</v>
      </c>
      <c r="B202" s="319"/>
      <c r="C202" s="320"/>
      <c r="D202" s="320"/>
      <c r="E202" s="321"/>
      <c r="F202" s="279">
        <v>0</v>
      </c>
      <c r="G202" s="213"/>
    </row>
    <row r="203" spans="1:7" s="280" customFormat="1" ht="30" hidden="1" customHeight="1" outlineLevel="1" x14ac:dyDescent="0.2">
      <c r="A203" s="283" t="s">
        <v>893</v>
      </c>
      <c r="B203" s="319"/>
      <c r="C203" s="320"/>
      <c r="D203" s="320"/>
      <c r="E203" s="321"/>
      <c r="F203" s="279">
        <v>0</v>
      </c>
      <c r="G203" s="213"/>
    </row>
    <row r="204" spans="1:7" s="280" customFormat="1" ht="30" hidden="1" customHeight="1" outlineLevel="1" x14ac:dyDescent="0.2">
      <c r="A204" s="283" t="s">
        <v>894</v>
      </c>
      <c r="B204" s="319"/>
      <c r="C204" s="320"/>
      <c r="D204" s="320"/>
      <c r="E204" s="321"/>
      <c r="F204" s="284">
        <v>0</v>
      </c>
      <c r="G204" s="213"/>
    </row>
    <row r="205" spans="1:7" s="280" customFormat="1" ht="30" hidden="1" customHeight="1" outlineLevel="1" x14ac:dyDescent="0.2">
      <c r="A205" s="120" t="s">
        <v>895</v>
      </c>
      <c r="B205" s="319"/>
      <c r="C205" s="320"/>
      <c r="D205" s="320"/>
      <c r="E205" s="321"/>
      <c r="F205" s="279" t="s">
        <v>25</v>
      </c>
      <c r="G205" s="213">
        <v>0</v>
      </c>
    </row>
    <row r="206" spans="1:7" s="280" customFormat="1" ht="30" hidden="1" customHeight="1" outlineLevel="1" x14ac:dyDescent="0.2">
      <c r="A206" s="283" t="s">
        <v>892</v>
      </c>
      <c r="B206" s="319"/>
      <c r="C206" s="320"/>
      <c r="D206" s="320"/>
      <c r="E206" s="321"/>
      <c r="F206" s="279">
        <v>0</v>
      </c>
      <c r="G206" s="213"/>
    </row>
    <row r="207" spans="1:7" s="280" customFormat="1" ht="30" hidden="1" customHeight="1" outlineLevel="1" x14ac:dyDescent="0.2">
      <c r="A207" s="283" t="s">
        <v>893</v>
      </c>
      <c r="B207" s="319"/>
      <c r="C207" s="320"/>
      <c r="D207" s="320"/>
      <c r="E207" s="321"/>
      <c r="F207" s="279">
        <v>0</v>
      </c>
      <c r="G207" s="213"/>
    </row>
    <row r="208" spans="1:7" s="280" customFormat="1" ht="30" hidden="1" customHeight="1" outlineLevel="1" x14ac:dyDescent="0.2">
      <c r="A208" s="283" t="s">
        <v>894</v>
      </c>
      <c r="B208" s="319"/>
      <c r="C208" s="320"/>
      <c r="D208" s="320"/>
      <c r="E208" s="321"/>
      <c r="F208" s="284">
        <v>0</v>
      </c>
      <c r="G208" s="213"/>
    </row>
    <row r="209" spans="1:7" s="280" customFormat="1" ht="39" hidden="1" customHeight="1" outlineLevel="1" x14ac:dyDescent="0.2">
      <c r="A209" s="120" t="s">
        <v>896</v>
      </c>
      <c r="B209" s="319"/>
      <c r="C209" s="320"/>
      <c r="D209" s="320"/>
      <c r="E209" s="321"/>
      <c r="F209" s="285" t="s">
        <v>897</v>
      </c>
      <c r="G209" s="213">
        <v>0</v>
      </c>
    </row>
    <row r="210" spans="1:7" s="280" customFormat="1" ht="39.75" hidden="1" customHeight="1" outlineLevel="1" x14ac:dyDescent="0.2">
      <c r="A210" s="120" t="s">
        <v>898</v>
      </c>
      <c r="B210" s="319"/>
      <c r="C210" s="320"/>
      <c r="D210" s="320"/>
      <c r="E210" s="321"/>
      <c r="F210" s="285" t="s">
        <v>897</v>
      </c>
      <c r="G210" s="213">
        <v>0</v>
      </c>
    </row>
    <row r="211" spans="1:7" s="280" customFormat="1" ht="30" hidden="1" customHeight="1" outlineLevel="1" x14ac:dyDescent="0.2">
      <c r="A211" s="120" t="s">
        <v>899</v>
      </c>
      <c r="B211" s="319"/>
      <c r="C211" s="320"/>
      <c r="D211" s="320"/>
      <c r="E211" s="321"/>
      <c r="F211" s="279" t="s">
        <v>25</v>
      </c>
      <c r="G211" s="213">
        <v>0</v>
      </c>
    </row>
    <row r="212" spans="1:7" s="280" customFormat="1" ht="30" hidden="1" customHeight="1" outlineLevel="1" x14ac:dyDescent="0.2">
      <c r="A212" s="120" t="s">
        <v>900</v>
      </c>
      <c r="B212" s="319"/>
      <c r="C212" s="320"/>
      <c r="D212" s="320"/>
      <c r="E212" s="321"/>
      <c r="F212" s="279"/>
      <c r="G212" s="213"/>
    </row>
    <row r="213" spans="1:7" s="280" customFormat="1" ht="30" hidden="1" customHeight="1" outlineLevel="1" x14ac:dyDescent="0.2">
      <c r="A213" s="120" t="s">
        <v>901</v>
      </c>
      <c r="B213" s="319"/>
      <c r="C213" s="320"/>
      <c r="D213" s="320"/>
      <c r="E213" s="321"/>
      <c r="F213" s="279" t="s">
        <v>25</v>
      </c>
      <c r="G213" s="213">
        <v>0</v>
      </c>
    </row>
    <row r="214" spans="1:7" s="280" customFormat="1" ht="30" hidden="1" customHeight="1" outlineLevel="1" x14ac:dyDescent="0.2">
      <c r="A214" s="120" t="s">
        <v>902</v>
      </c>
      <c r="B214" s="319"/>
      <c r="C214" s="320"/>
      <c r="D214" s="320"/>
      <c r="E214" s="321"/>
      <c r="F214" s="279" t="s">
        <v>25</v>
      </c>
      <c r="G214" s="213">
        <v>0</v>
      </c>
    </row>
    <row r="215" spans="1:7" s="280" customFormat="1" ht="30" hidden="1" customHeight="1" outlineLevel="1" x14ac:dyDescent="0.2">
      <c r="A215" s="281" t="s">
        <v>903</v>
      </c>
      <c r="B215" s="319"/>
      <c r="C215" s="320"/>
      <c r="D215" s="320"/>
      <c r="E215" s="321"/>
      <c r="F215" s="279"/>
      <c r="G215" s="213"/>
    </row>
    <row r="216" spans="1:7" s="280" customFormat="1" ht="30" hidden="1" customHeight="1" outlineLevel="1" x14ac:dyDescent="0.2">
      <c r="A216" s="281" t="s">
        <v>904</v>
      </c>
      <c r="B216" s="319"/>
      <c r="C216" s="320"/>
      <c r="D216" s="320"/>
      <c r="E216" s="321"/>
      <c r="F216" s="279"/>
      <c r="G216" s="213"/>
    </row>
    <row r="217" spans="1:7" s="280" customFormat="1" ht="30" hidden="1" customHeight="1" outlineLevel="1" x14ac:dyDescent="0.2">
      <c r="A217" s="120" t="s">
        <v>905</v>
      </c>
      <c r="B217" s="319"/>
      <c r="C217" s="320"/>
      <c r="D217" s="320"/>
      <c r="E217" s="321"/>
      <c r="F217" s="279" t="s">
        <v>25</v>
      </c>
      <c r="G217" s="213">
        <v>0</v>
      </c>
    </row>
    <row r="218" spans="1:7" ht="30" hidden="1" customHeight="1" outlineLevel="1" thickBot="1" x14ac:dyDescent="0.25">
      <c r="A218" s="8"/>
      <c r="B218" s="317"/>
      <c r="C218" s="322"/>
      <c r="D218" s="322"/>
      <c r="E218" s="318"/>
      <c r="F218" s="12"/>
      <c r="G218" s="41">
        <f>SUM(G176:G217)</f>
        <v>0</v>
      </c>
    </row>
    <row r="219" spans="1:7" ht="30" hidden="1" customHeight="1" outlineLevel="1" thickTop="1" x14ac:dyDescent="0.2">
      <c r="A219" s="8"/>
      <c r="B219" s="317"/>
      <c r="C219" s="322"/>
      <c r="D219" s="322"/>
      <c r="E219" s="318"/>
      <c r="F219" s="12"/>
      <c r="G219" s="10"/>
    </row>
    <row r="220" spans="1:7" s="7" customFormat="1" ht="30" hidden="1" customHeight="1" outlineLevel="1" x14ac:dyDescent="0.2">
      <c r="A220" s="5" t="str">
        <f>B34</f>
        <v>n/a</v>
      </c>
      <c r="B220" s="317"/>
      <c r="C220" s="322"/>
      <c r="D220" s="322"/>
      <c r="E220" s="318"/>
      <c r="F220" s="61"/>
      <c r="G220" s="32" t="str">
        <f>G175</f>
        <v>Sum Insured</v>
      </c>
    </row>
    <row r="221" spans="1:7" ht="30" hidden="1" customHeight="1" outlineLevel="1" x14ac:dyDescent="0.2">
      <c r="A221" s="8" t="s">
        <v>90</v>
      </c>
      <c r="B221" s="317"/>
      <c r="C221" s="322"/>
      <c r="D221" s="322"/>
      <c r="E221" s="318"/>
      <c r="F221" s="12" t="s">
        <v>25</v>
      </c>
      <c r="G221" s="10">
        <v>0</v>
      </c>
    </row>
    <row r="222" spans="1:7" ht="30" hidden="1" customHeight="1" outlineLevel="1" x14ac:dyDescent="0.2">
      <c r="A222" s="14" t="s">
        <v>578</v>
      </c>
      <c r="B222" s="317"/>
      <c r="C222" s="322"/>
      <c r="D222" s="322"/>
      <c r="E222" s="318"/>
      <c r="F222" s="12" t="s">
        <v>25</v>
      </c>
      <c r="G222" s="10">
        <v>0</v>
      </c>
    </row>
    <row r="223" spans="1:7" ht="30" hidden="1" customHeight="1" outlineLevel="1" x14ac:dyDescent="0.2">
      <c r="A223" s="8" t="s">
        <v>91</v>
      </c>
      <c r="B223" s="317"/>
      <c r="C223" s="322"/>
      <c r="D223" s="322"/>
      <c r="E223" s="318"/>
      <c r="F223" s="12" t="s">
        <v>25</v>
      </c>
      <c r="G223" s="10">
        <v>0</v>
      </c>
    </row>
    <row r="224" spans="1:7" ht="30" hidden="1" customHeight="1" outlineLevel="1" x14ac:dyDescent="0.2">
      <c r="A224" s="8" t="s">
        <v>841</v>
      </c>
      <c r="B224" s="317"/>
      <c r="C224" s="322"/>
      <c r="D224" s="322"/>
      <c r="E224" s="318"/>
      <c r="F224" s="12" t="s">
        <v>25</v>
      </c>
      <c r="G224" s="10">
        <v>0</v>
      </c>
    </row>
    <row r="225" spans="1:7" ht="30" hidden="1" customHeight="1" outlineLevel="1" x14ac:dyDescent="0.2">
      <c r="A225" s="8" t="s">
        <v>92</v>
      </c>
      <c r="B225" s="317"/>
      <c r="C225" s="322"/>
      <c r="D225" s="322"/>
      <c r="E225" s="318"/>
      <c r="F225" s="12" t="s">
        <v>25</v>
      </c>
      <c r="G225" s="10">
        <v>0</v>
      </c>
    </row>
    <row r="226" spans="1:7" ht="30" hidden="1" customHeight="1" outlineLevel="1" x14ac:dyDescent="0.2">
      <c r="A226" s="8" t="s">
        <v>94</v>
      </c>
      <c r="B226" s="317"/>
      <c r="C226" s="322"/>
      <c r="D226" s="322"/>
      <c r="E226" s="318"/>
      <c r="F226" s="12" t="s">
        <v>25</v>
      </c>
      <c r="G226" s="10">
        <v>0</v>
      </c>
    </row>
    <row r="227" spans="1:7" ht="30" hidden="1" customHeight="1" outlineLevel="1" x14ac:dyDescent="0.2">
      <c r="A227" s="8" t="s">
        <v>93</v>
      </c>
      <c r="B227" s="317"/>
      <c r="C227" s="322"/>
      <c r="D227" s="322"/>
      <c r="E227" s="318"/>
      <c r="F227" s="12" t="s">
        <v>25</v>
      </c>
      <c r="G227" s="10">
        <v>0</v>
      </c>
    </row>
    <row r="228" spans="1:7" s="280" customFormat="1" ht="30" hidden="1" customHeight="1" outlineLevel="1" x14ac:dyDescent="0.2">
      <c r="A228" s="120" t="s">
        <v>875</v>
      </c>
      <c r="B228" s="319"/>
      <c r="C228" s="320"/>
      <c r="D228" s="320"/>
      <c r="E228" s="321"/>
      <c r="F228" s="279" t="s">
        <v>25</v>
      </c>
      <c r="G228" s="213">
        <v>0</v>
      </c>
    </row>
    <row r="229" spans="1:7" s="280" customFormat="1" ht="30" hidden="1" customHeight="1" outlineLevel="1" x14ac:dyDescent="0.2">
      <c r="A229" s="281" t="s">
        <v>876</v>
      </c>
      <c r="B229" s="319"/>
      <c r="C229" s="320"/>
      <c r="D229" s="320"/>
      <c r="E229" s="321"/>
      <c r="F229" s="279">
        <v>0</v>
      </c>
      <c r="G229" s="213"/>
    </row>
    <row r="230" spans="1:7" s="280" customFormat="1" ht="30" hidden="1" customHeight="1" outlineLevel="1" x14ac:dyDescent="0.2">
      <c r="A230" s="281" t="s">
        <v>877</v>
      </c>
      <c r="B230" s="319"/>
      <c r="C230" s="320"/>
      <c r="D230" s="320"/>
      <c r="E230" s="321"/>
      <c r="F230" s="282">
        <v>0</v>
      </c>
      <c r="G230" s="213"/>
    </row>
    <row r="231" spans="1:7" s="280" customFormat="1" ht="30" hidden="1" customHeight="1" outlineLevel="1" x14ac:dyDescent="0.2">
      <c r="A231" s="281" t="s">
        <v>878</v>
      </c>
      <c r="B231" s="319"/>
      <c r="C231" s="320"/>
      <c r="D231" s="320"/>
      <c r="E231" s="321"/>
      <c r="F231" s="279"/>
      <c r="G231" s="213"/>
    </row>
    <row r="232" spans="1:7" s="280" customFormat="1" ht="30" hidden="1" customHeight="1" outlineLevel="1" x14ac:dyDescent="0.2">
      <c r="A232" s="120" t="s">
        <v>879</v>
      </c>
      <c r="B232" s="319"/>
      <c r="C232" s="320"/>
      <c r="D232" s="320"/>
      <c r="E232" s="321"/>
      <c r="F232" s="279" t="s">
        <v>25</v>
      </c>
      <c r="G232" s="213">
        <v>0</v>
      </c>
    </row>
    <row r="233" spans="1:7" s="280" customFormat="1" ht="30" hidden="1" customHeight="1" outlineLevel="1" x14ac:dyDescent="0.2">
      <c r="A233" s="281" t="s">
        <v>880</v>
      </c>
      <c r="B233" s="319"/>
      <c r="C233" s="320"/>
      <c r="D233" s="320"/>
      <c r="E233" s="321"/>
      <c r="F233" s="279">
        <v>0</v>
      </c>
      <c r="G233" s="213"/>
    </row>
    <row r="234" spans="1:7" s="280" customFormat="1" ht="30" hidden="1" customHeight="1" outlineLevel="1" x14ac:dyDescent="0.2">
      <c r="A234" s="281" t="s">
        <v>881</v>
      </c>
      <c r="B234" s="319"/>
      <c r="C234" s="320"/>
      <c r="D234" s="320"/>
      <c r="E234" s="321"/>
      <c r="F234" s="282">
        <v>0</v>
      </c>
      <c r="G234" s="213"/>
    </row>
    <row r="235" spans="1:7" s="280" customFormat="1" ht="30" hidden="1" customHeight="1" outlineLevel="1" x14ac:dyDescent="0.2">
      <c r="A235" s="281" t="s">
        <v>882</v>
      </c>
      <c r="B235" s="319"/>
      <c r="C235" s="320"/>
      <c r="D235" s="320"/>
      <c r="E235" s="321"/>
      <c r="F235" s="279"/>
      <c r="G235" s="213"/>
    </row>
    <row r="236" spans="1:7" s="280" customFormat="1" ht="30" hidden="1" customHeight="1" outlineLevel="1" x14ac:dyDescent="0.2">
      <c r="A236" s="120" t="s">
        <v>883</v>
      </c>
      <c r="B236" s="319"/>
      <c r="C236" s="320"/>
      <c r="D236" s="320"/>
      <c r="E236" s="321"/>
      <c r="F236" s="279" t="s">
        <v>25</v>
      </c>
      <c r="G236" s="213">
        <v>0</v>
      </c>
    </row>
    <row r="237" spans="1:7" s="280" customFormat="1" ht="30" hidden="1" customHeight="1" outlineLevel="1" x14ac:dyDescent="0.2">
      <c r="A237" s="281" t="s">
        <v>880</v>
      </c>
      <c r="B237" s="319"/>
      <c r="C237" s="320"/>
      <c r="D237" s="320"/>
      <c r="E237" s="321"/>
      <c r="F237" s="279">
        <v>0</v>
      </c>
      <c r="G237" s="213"/>
    </row>
    <row r="238" spans="1:7" s="280" customFormat="1" ht="30" hidden="1" customHeight="1" outlineLevel="1" x14ac:dyDescent="0.2">
      <c r="A238" s="281" t="s">
        <v>881</v>
      </c>
      <c r="B238" s="319"/>
      <c r="C238" s="320"/>
      <c r="D238" s="320"/>
      <c r="E238" s="321"/>
      <c r="F238" s="282">
        <v>0</v>
      </c>
      <c r="G238" s="213"/>
    </row>
    <row r="239" spans="1:7" s="280" customFormat="1" ht="30" hidden="1" customHeight="1" outlineLevel="1" x14ac:dyDescent="0.2">
      <c r="A239" s="120" t="s">
        <v>884</v>
      </c>
      <c r="B239" s="319"/>
      <c r="C239" s="320"/>
      <c r="D239" s="320"/>
      <c r="E239" s="321"/>
      <c r="F239" s="279" t="s">
        <v>25</v>
      </c>
      <c r="G239" s="213">
        <v>0</v>
      </c>
    </row>
    <row r="240" spans="1:7" s="280" customFormat="1" ht="30" hidden="1" customHeight="1" outlineLevel="1" x14ac:dyDescent="0.2">
      <c r="A240" s="281" t="s">
        <v>885</v>
      </c>
      <c r="B240" s="319"/>
      <c r="C240" s="320"/>
      <c r="D240" s="320"/>
      <c r="E240" s="321"/>
      <c r="F240" s="279">
        <v>0</v>
      </c>
      <c r="G240" s="213"/>
    </row>
    <row r="241" spans="1:7" s="280" customFormat="1" ht="30" hidden="1" customHeight="1" outlineLevel="1" x14ac:dyDescent="0.2">
      <c r="A241" s="281" t="s">
        <v>886</v>
      </c>
      <c r="B241" s="319"/>
      <c r="C241" s="320"/>
      <c r="D241" s="320"/>
      <c r="E241" s="321"/>
      <c r="F241" s="282">
        <v>0</v>
      </c>
      <c r="G241" s="213"/>
    </row>
    <row r="242" spans="1:7" s="280" customFormat="1" ht="30" hidden="1" customHeight="1" outlineLevel="1" x14ac:dyDescent="0.2">
      <c r="A242" s="120" t="s">
        <v>887</v>
      </c>
      <c r="B242" s="319"/>
      <c r="C242" s="320"/>
      <c r="D242" s="320"/>
      <c r="E242" s="321"/>
      <c r="F242" s="279" t="s">
        <v>25</v>
      </c>
      <c r="G242" s="213">
        <v>0</v>
      </c>
    </row>
    <row r="243" spans="1:7" s="280" customFormat="1" ht="30" hidden="1" customHeight="1" outlineLevel="1" x14ac:dyDescent="0.2">
      <c r="A243" s="120" t="s">
        <v>888</v>
      </c>
      <c r="B243" s="319"/>
      <c r="C243" s="320"/>
      <c r="D243" s="320"/>
      <c r="E243" s="321"/>
      <c r="F243" s="279" t="s">
        <v>25</v>
      </c>
      <c r="G243" s="213">
        <v>0</v>
      </c>
    </row>
    <row r="244" spans="1:7" s="280" customFormat="1" ht="30" hidden="1" customHeight="1" outlineLevel="1" x14ac:dyDescent="0.2">
      <c r="A244" s="120" t="s">
        <v>889</v>
      </c>
      <c r="B244" s="319"/>
      <c r="C244" s="320"/>
      <c r="D244" s="320"/>
      <c r="E244" s="321"/>
      <c r="F244" s="279" t="s">
        <v>25</v>
      </c>
      <c r="G244" s="213">
        <v>0</v>
      </c>
    </row>
    <row r="245" spans="1:7" s="280" customFormat="1" ht="30" hidden="1" customHeight="1" outlineLevel="1" x14ac:dyDescent="0.2">
      <c r="A245" s="120" t="s">
        <v>890</v>
      </c>
      <c r="B245" s="319"/>
      <c r="C245" s="320"/>
      <c r="D245" s="320"/>
      <c r="E245" s="321"/>
      <c r="F245" s="279" t="s">
        <v>25</v>
      </c>
      <c r="G245" s="213">
        <v>0</v>
      </c>
    </row>
    <row r="246" spans="1:7" s="280" customFormat="1" ht="30" hidden="1" customHeight="1" outlineLevel="1" x14ac:dyDescent="0.2">
      <c r="A246" s="120" t="s">
        <v>891</v>
      </c>
      <c r="B246" s="319"/>
      <c r="C246" s="320"/>
      <c r="D246" s="320"/>
      <c r="E246" s="321"/>
      <c r="F246" s="279" t="s">
        <v>25</v>
      </c>
      <c r="G246" s="213">
        <v>0</v>
      </c>
    </row>
    <row r="247" spans="1:7" s="280" customFormat="1" ht="30" hidden="1" customHeight="1" outlineLevel="1" x14ac:dyDescent="0.2">
      <c r="A247" s="283" t="s">
        <v>892</v>
      </c>
      <c r="B247" s="319"/>
      <c r="C247" s="320"/>
      <c r="D247" s="320"/>
      <c r="E247" s="321"/>
      <c r="F247" s="279">
        <v>0</v>
      </c>
      <c r="G247" s="213"/>
    </row>
    <row r="248" spans="1:7" s="280" customFormat="1" ht="30" hidden="1" customHeight="1" outlineLevel="1" x14ac:dyDescent="0.2">
      <c r="A248" s="283" t="s">
        <v>893</v>
      </c>
      <c r="B248" s="319"/>
      <c r="C248" s="320"/>
      <c r="D248" s="320"/>
      <c r="E248" s="321"/>
      <c r="F248" s="279">
        <v>0</v>
      </c>
      <c r="G248" s="213"/>
    </row>
    <row r="249" spans="1:7" s="280" customFormat="1" ht="30" hidden="1" customHeight="1" outlineLevel="1" x14ac:dyDescent="0.2">
      <c r="A249" s="283" t="s">
        <v>894</v>
      </c>
      <c r="B249" s="319"/>
      <c r="C249" s="320"/>
      <c r="D249" s="320"/>
      <c r="E249" s="321"/>
      <c r="F249" s="284">
        <v>0</v>
      </c>
      <c r="G249" s="213"/>
    </row>
    <row r="250" spans="1:7" s="280" customFormat="1" ht="30" hidden="1" customHeight="1" outlineLevel="1" x14ac:dyDescent="0.2">
      <c r="A250" s="120" t="s">
        <v>895</v>
      </c>
      <c r="B250" s="319"/>
      <c r="C250" s="320"/>
      <c r="D250" s="320"/>
      <c r="E250" s="321"/>
      <c r="F250" s="279" t="s">
        <v>25</v>
      </c>
      <c r="G250" s="213">
        <v>0</v>
      </c>
    </row>
    <row r="251" spans="1:7" s="280" customFormat="1" ht="30" hidden="1" customHeight="1" outlineLevel="1" x14ac:dyDescent="0.2">
      <c r="A251" s="283" t="s">
        <v>892</v>
      </c>
      <c r="B251" s="319"/>
      <c r="C251" s="320"/>
      <c r="D251" s="320"/>
      <c r="E251" s="321"/>
      <c r="F251" s="279">
        <v>0</v>
      </c>
      <c r="G251" s="213"/>
    </row>
    <row r="252" spans="1:7" s="280" customFormat="1" ht="30" hidden="1" customHeight="1" outlineLevel="1" x14ac:dyDescent="0.2">
      <c r="A252" s="283" t="s">
        <v>893</v>
      </c>
      <c r="B252" s="319"/>
      <c r="C252" s="320"/>
      <c r="D252" s="320"/>
      <c r="E252" s="321"/>
      <c r="F252" s="279">
        <v>0</v>
      </c>
      <c r="G252" s="213"/>
    </row>
    <row r="253" spans="1:7" s="280" customFormat="1" ht="30" hidden="1" customHeight="1" outlineLevel="1" x14ac:dyDescent="0.2">
      <c r="A253" s="283" t="s">
        <v>894</v>
      </c>
      <c r="B253" s="319"/>
      <c r="C253" s="320"/>
      <c r="D253" s="320"/>
      <c r="E253" s="321"/>
      <c r="F253" s="284">
        <v>0</v>
      </c>
      <c r="G253" s="213"/>
    </row>
    <row r="254" spans="1:7" s="280" customFormat="1" ht="39" hidden="1" customHeight="1" outlineLevel="1" x14ac:dyDescent="0.2">
      <c r="A254" s="120" t="s">
        <v>896</v>
      </c>
      <c r="B254" s="319"/>
      <c r="C254" s="320"/>
      <c r="D254" s="320"/>
      <c r="E254" s="321"/>
      <c r="F254" s="285" t="s">
        <v>897</v>
      </c>
      <c r="G254" s="213">
        <v>0</v>
      </c>
    </row>
    <row r="255" spans="1:7" s="280" customFormat="1" ht="39.75" hidden="1" customHeight="1" outlineLevel="1" x14ac:dyDescent="0.2">
      <c r="A255" s="120" t="s">
        <v>898</v>
      </c>
      <c r="B255" s="319"/>
      <c r="C255" s="320"/>
      <c r="D255" s="320"/>
      <c r="E255" s="321"/>
      <c r="F255" s="285" t="s">
        <v>897</v>
      </c>
      <c r="G255" s="213">
        <v>0</v>
      </c>
    </row>
    <row r="256" spans="1:7" s="280" customFormat="1" ht="30" hidden="1" customHeight="1" outlineLevel="1" x14ac:dyDescent="0.2">
      <c r="A256" s="120" t="s">
        <v>899</v>
      </c>
      <c r="B256" s="319"/>
      <c r="C256" s="320"/>
      <c r="D256" s="320"/>
      <c r="E256" s="321"/>
      <c r="F256" s="279" t="s">
        <v>25</v>
      </c>
      <c r="G256" s="213">
        <v>0</v>
      </c>
    </row>
    <row r="257" spans="1:7" s="280" customFormat="1" ht="30" hidden="1" customHeight="1" outlineLevel="1" x14ac:dyDescent="0.2">
      <c r="A257" s="120" t="s">
        <v>900</v>
      </c>
      <c r="B257" s="319"/>
      <c r="C257" s="320"/>
      <c r="D257" s="320"/>
      <c r="E257" s="321"/>
      <c r="F257" s="279"/>
      <c r="G257" s="213"/>
    </row>
    <row r="258" spans="1:7" s="280" customFormat="1" ht="30" hidden="1" customHeight="1" outlineLevel="1" x14ac:dyDescent="0.2">
      <c r="A258" s="120" t="s">
        <v>901</v>
      </c>
      <c r="B258" s="319"/>
      <c r="C258" s="320"/>
      <c r="D258" s="320"/>
      <c r="E258" s="321"/>
      <c r="F258" s="279" t="s">
        <v>25</v>
      </c>
      <c r="G258" s="213">
        <v>0</v>
      </c>
    </row>
    <row r="259" spans="1:7" s="280" customFormat="1" ht="30" hidden="1" customHeight="1" outlineLevel="1" x14ac:dyDescent="0.2">
      <c r="A259" s="120" t="s">
        <v>902</v>
      </c>
      <c r="B259" s="319"/>
      <c r="C259" s="320"/>
      <c r="D259" s="320"/>
      <c r="E259" s="321"/>
      <c r="F259" s="279" t="s">
        <v>25</v>
      </c>
      <c r="G259" s="213">
        <v>0</v>
      </c>
    </row>
    <row r="260" spans="1:7" s="280" customFormat="1" ht="30" hidden="1" customHeight="1" outlineLevel="1" x14ac:dyDescent="0.2">
      <c r="A260" s="281" t="s">
        <v>903</v>
      </c>
      <c r="B260" s="319"/>
      <c r="C260" s="320"/>
      <c r="D260" s="320"/>
      <c r="E260" s="321"/>
      <c r="F260" s="279"/>
      <c r="G260" s="213"/>
    </row>
    <row r="261" spans="1:7" s="280" customFormat="1" ht="30" hidden="1" customHeight="1" outlineLevel="1" x14ac:dyDescent="0.2">
      <c r="A261" s="281" t="s">
        <v>904</v>
      </c>
      <c r="B261" s="319"/>
      <c r="C261" s="320"/>
      <c r="D261" s="320"/>
      <c r="E261" s="321"/>
      <c r="F261" s="279"/>
      <c r="G261" s="213"/>
    </row>
    <row r="262" spans="1:7" s="280" customFormat="1" ht="30" hidden="1" customHeight="1" outlineLevel="1" x14ac:dyDescent="0.2">
      <c r="A262" s="120" t="s">
        <v>905</v>
      </c>
      <c r="B262" s="319"/>
      <c r="C262" s="320"/>
      <c r="D262" s="320"/>
      <c r="E262" s="321"/>
      <c r="F262" s="279" t="s">
        <v>25</v>
      </c>
      <c r="G262" s="213">
        <v>0</v>
      </c>
    </row>
    <row r="263" spans="1:7" ht="30" hidden="1" customHeight="1" outlineLevel="1" thickBot="1" x14ac:dyDescent="0.25">
      <c r="A263" s="8"/>
      <c r="B263" s="317"/>
      <c r="C263" s="322"/>
      <c r="D263" s="322"/>
      <c r="E263" s="318"/>
      <c r="F263" s="12"/>
      <c r="G263" s="41">
        <f>SUM(G221:G262)</f>
        <v>0</v>
      </c>
    </row>
    <row r="264" spans="1:7" ht="30" hidden="1" customHeight="1" outlineLevel="1" thickTop="1" x14ac:dyDescent="0.2">
      <c r="A264" s="8"/>
      <c r="B264" s="317"/>
      <c r="C264" s="322"/>
      <c r="D264" s="322"/>
      <c r="E264" s="318"/>
      <c r="F264" s="12"/>
      <c r="G264" s="10"/>
    </row>
    <row r="265" spans="1:7" s="7" customFormat="1" ht="30" hidden="1" customHeight="1" outlineLevel="1" x14ac:dyDescent="0.2">
      <c r="A265" s="5" t="str">
        <f>B35</f>
        <v>n/a</v>
      </c>
      <c r="B265" s="317"/>
      <c r="C265" s="322"/>
      <c r="D265" s="322"/>
      <c r="E265" s="318"/>
      <c r="F265" s="61"/>
      <c r="G265" s="32" t="str">
        <f>G220</f>
        <v>Sum Insured</v>
      </c>
    </row>
    <row r="266" spans="1:7" ht="30" hidden="1" customHeight="1" outlineLevel="1" x14ac:dyDescent="0.2">
      <c r="A266" s="8" t="s">
        <v>90</v>
      </c>
      <c r="B266" s="317"/>
      <c r="C266" s="322"/>
      <c r="D266" s="322"/>
      <c r="E266" s="318"/>
      <c r="F266" s="12" t="s">
        <v>25</v>
      </c>
      <c r="G266" s="10">
        <v>0</v>
      </c>
    </row>
    <row r="267" spans="1:7" ht="30" hidden="1" customHeight="1" outlineLevel="1" x14ac:dyDescent="0.2">
      <c r="A267" s="14" t="s">
        <v>578</v>
      </c>
      <c r="B267" s="317"/>
      <c r="C267" s="322"/>
      <c r="D267" s="322"/>
      <c r="E267" s="318"/>
      <c r="F267" s="12" t="s">
        <v>25</v>
      </c>
      <c r="G267" s="10">
        <v>0</v>
      </c>
    </row>
    <row r="268" spans="1:7" ht="30" hidden="1" customHeight="1" outlineLevel="1" x14ac:dyDescent="0.2">
      <c r="A268" s="8" t="s">
        <v>91</v>
      </c>
      <c r="B268" s="317"/>
      <c r="C268" s="322"/>
      <c r="D268" s="322"/>
      <c r="E268" s="318"/>
      <c r="F268" s="12" t="s">
        <v>25</v>
      </c>
      <c r="G268" s="10">
        <v>0</v>
      </c>
    </row>
    <row r="269" spans="1:7" ht="30" hidden="1" customHeight="1" outlineLevel="1" x14ac:dyDescent="0.2">
      <c r="A269" s="8" t="s">
        <v>841</v>
      </c>
      <c r="B269" s="317"/>
      <c r="C269" s="322"/>
      <c r="D269" s="322"/>
      <c r="E269" s="318"/>
      <c r="F269" s="12" t="s">
        <v>25</v>
      </c>
      <c r="G269" s="10">
        <v>0</v>
      </c>
    </row>
    <row r="270" spans="1:7" ht="30" hidden="1" customHeight="1" outlineLevel="1" x14ac:dyDescent="0.2">
      <c r="A270" s="8" t="s">
        <v>92</v>
      </c>
      <c r="B270" s="317"/>
      <c r="C270" s="322"/>
      <c r="D270" s="322"/>
      <c r="E270" s="318"/>
      <c r="F270" s="12" t="s">
        <v>25</v>
      </c>
      <c r="G270" s="10">
        <v>0</v>
      </c>
    </row>
    <row r="271" spans="1:7" ht="30" hidden="1" customHeight="1" outlineLevel="1" x14ac:dyDescent="0.2">
      <c r="A271" s="8" t="s">
        <v>94</v>
      </c>
      <c r="B271" s="317"/>
      <c r="C271" s="322"/>
      <c r="D271" s="322"/>
      <c r="E271" s="318"/>
      <c r="F271" s="12" t="s">
        <v>25</v>
      </c>
      <c r="G271" s="10">
        <v>0</v>
      </c>
    </row>
    <row r="272" spans="1:7" ht="30" hidden="1" customHeight="1" outlineLevel="1" x14ac:dyDescent="0.2">
      <c r="A272" s="8" t="s">
        <v>93</v>
      </c>
      <c r="B272" s="317"/>
      <c r="C272" s="322"/>
      <c r="D272" s="322"/>
      <c r="E272" s="318"/>
      <c r="F272" s="12" t="s">
        <v>25</v>
      </c>
      <c r="G272" s="10">
        <v>0</v>
      </c>
    </row>
    <row r="273" spans="1:7" s="280" customFormat="1" ht="30" hidden="1" customHeight="1" outlineLevel="1" x14ac:dyDescent="0.2">
      <c r="A273" s="120" t="s">
        <v>875</v>
      </c>
      <c r="B273" s="319"/>
      <c r="C273" s="320"/>
      <c r="D273" s="320"/>
      <c r="E273" s="321"/>
      <c r="F273" s="279" t="s">
        <v>25</v>
      </c>
      <c r="G273" s="213">
        <v>0</v>
      </c>
    </row>
    <row r="274" spans="1:7" s="280" customFormat="1" ht="30" hidden="1" customHeight="1" outlineLevel="1" x14ac:dyDescent="0.2">
      <c r="A274" s="281" t="s">
        <v>876</v>
      </c>
      <c r="B274" s="319"/>
      <c r="C274" s="320"/>
      <c r="D274" s="320"/>
      <c r="E274" s="321"/>
      <c r="F274" s="279">
        <v>0</v>
      </c>
      <c r="G274" s="213"/>
    </row>
    <row r="275" spans="1:7" s="280" customFormat="1" ht="30" hidden="1" customHeight="1" outlineLevel="1" x14ac:dyDescent="0.2">
      <c r="A275" s="281" t="s">
        <v>877</v>
      </c>
      <c r="B275" s="319"/>
      <c r="C275" s="320"/>
      <c r="D275" s="320"/>
      <c r="E275" s="321"/>
      <c r="F275" s="282">
        <v>0</v>
      </c>
      <c r="G275" s="213"/>
    </row>
    <row r="276" spans="1:7" s="280" customFormat="1" ht="30" hidden="1" customHeight="1" outlineLevel="1" x14ac:dyDescent="0.2">
      <c r="A276" s="281" t="s">
        <v>878</v>
      </c>
      <c r="B276" s="319"/>
      <c r="C276" s="320"/>
      <c r="D276" s="320"/>
      <c r="E276" s="321"/>
      <c r="F276" s="279"/>
      <c r="G276" s="213"/>
    </row>
    <row r="277" spans="1:7" s="280" customFormat="1" ht="30" hidden="1" customHeight="1" outlineLevel="1" x14ac:dyDescent="0.2">
      <c r="A277" s="120" t="s">
        <v>879</v>
      </c>
      <c r="B277" s="319"/>
      <c r="C277" s="320"/>
      <c r="D277" s="320"/>
      <c r="E277" s="321"/>
      <c r="F277" s="279" t="s">
        <v>25</v>
      </c>
      <c r="G277" s="213">
        <v>0</v>
      </c>
    </row>
    <row r="278" spans="1:7" s="280" customFormat="1" ht="30" hidden="1" customHeight="1" outlineLevel="1" x14ac:dyDescent="0.2">
      <c r="A278" s="281" t="s">
        <v>880</v>
      </c>
      <c r="B278" s="319"/>
      <c r="C278" s="320"/>
      <c r="D278" s="320"/>
      <c r="E278" s="321"/>
      <c r="F278" s="279">
        <v>0</v>
      </c>
      <c r="G278" s="213"/>
    </row>
    <row r="279" spans="1:7" s="280" customFormat="1" ht="30" hidden="1" customHeight="1" outlineLevel="1" x14ac:dyDescent="0.2">
      <c r="A279" s="281" t="s">
        <v>881</v>
      </c>
      <c r="B279" s="319"/>
      <c r="C279" s="320"/>
      <c r="D279" s="320"/>
      <c r="E279" s="321"/>
      <c r="F279" s="282">
        <v>0</v>
      </c>
      <c r="G279" s="213"/>
    </row>
    <row r="280" spans="1:7" s="280" customFormat="1" ht="30" hidden="1" customHeight="1" outlineLevel="1" x14ac:dyDescent="0.2">
      <c r="A280" s="281" t="s">
        <v>882</v>
      </c>
      <c r="B280" s="319"/>
      <c r="C280" s="320"/>
      <c r="D280" s="320"/>
      <c r="E280" s="321"/>
      <c r="F280" s="279"/>
      <c r="G280" s="213"/>
    </row>
    <row r="281" spans="1:7" s="280" customFormat="1" ht="30" hidden="1" customHeight="1" outlineLevel="1" x14ac:dyDescent="0.2">
      <c r="A281" s="120" t="s">
        <v>883</v>
      </c>
      <c r="B281" s="319"/>
      <c r="C281" s="320"/>
      <c r="D281" s="320"/>
      <c r="E281" s="321"/>
      <c r="F281" s="279" t="s">
        <v>25</v>
      </c>
      <c r="G281" s="213">
        <v>0</v>
      </c>
    </row>
    <row r="282" spans="1:7" s="280" customFormat="1" ht="30" hidden="1" customHeight="1" outlineLevel="1" x14ac:dyDescent="0.2">
      <c r="A282" s="281" t="s">
        <v>880</v>
      </c>
      <c r="B282" s="319"/>
      <c r="C282" s="320"/>
      <c r="D282" s="320"/>
      <c r="E282" s="321"/>
      <c r="F282" s="279">
        <v>0</v>
      </c>
      <c r="G282" s="213"/>
    </row>
    <row r="283" spans="1:7" s="280" customFormat="1" ht="30" hidden="1" customHeight="1" outlineLevel="1" x14ac:dyDescent="0.2">
      <c r="A283" s="281" t="s">
        <v>881</v>
      </c>
      <c r="B283" s="319"/>
      <c r="C283" s="320"/>
      <c r="D283" s="320"/>
      <c r="E283" s="321"/>
      <c r="F283" s="282">
        <v>0</v>
      </c>
      <c r="G283" s="213"/>
    </row>
    <row r="284" spans="1:7" s="280" customFormat="1" ht="30" hidden="1" customHeight="1" outlineLevel="1" x14ac:dyDescent="0.2">
      <c r="A284" s="120" t="s">
        <v>884</v>
      </c>
      <c r="B284" s="319"/>
      <c r="C284" s="320"/>
      <c r="D284" s="320"/>
      <c r="E284" s="321"/>
      <c r="F284" s="279" t="s">
        <v>25</v>
      </c>
      <c r="G284" s="213">
        <v>0</v>
      </c>
    </row>
    <row r="285" spans="1:7" s="280" customFormat="1" ht="30" hidden="1" customHeight="1" outlineLevel="1" x14ac:dyDescent="0.2">
      <c r="A285" s="281" t="s">
        <v>885</v>
      </c>
      <c r="B285" s="319"/>
      <c r="C285" s="320"/>
      <c r="D285" s="320"/>
      <c r="E285" s="321"/>
      <c r="F285" s="279">
        <v>0</v>
      </c>
      <c r="G285" s="213"/>
    </row>
    <row r="286" spans="1:7" s="280" customFormat="1" ht="30" hidden="1" customHeight="1" outlineLevel="1" x14ac:dyDescent="0.2">
      <c r="A286" s="281" t="s">
        <v>886</v>
      </c>
      <c r="B286" s="319"/>
      <c r="C286" s="320"/>
      <c r="D286" s="320"/>
      <c r="E286" s="321"/>
      <c r="F286" s="282">
        <v>0</v>
      </c>
      <c r="G286" s="213"/>
    </row>
    <row r="287" spans="1:7" s="280" customFormat="1" ht="30" hidden="1" customHeight="1" outlineLevel="1" x14ac:dyDescent="0.2">
      <c r="A287" s="120" t="s">
        <v>887</v>
      </c>
      <c r="B287" s="319"/>
      <c r="C287" s="320"/>
      <c r="D287" s="320"/>
      <c r="E287" s="321"/>
      <c r="F287" s="279" t="s">
        <v>25</v>
      </c>
      <c r="G287" s="213">
        <v>0</v>
      </c>
    </row>
    <row r="288" spans="1:7" s="280" customFormat="1" ht="30" hidden="1" customHeight="1" outlineLevel="1" x14ac:dyDescent="0.2">
      <c r="A288" s="120" t="s">
        <v>888</v>
      </c>
      <c r="B288" s="319"/>
      <c r="C288" s="320"/>
      <c r="D288" s="320"/>
      <c r="E288" s="321"/>
      <c r="F288" s="279" t="s">
        <v>25</v>
      </c>
      <c r="G288" s="213">
        <v>0</v>
      </c>
    </row>
    <row r="289" spans="1:7" s="280" customFormat="1" ht="30" hidden="1" customHeight="1" outlineLevel="1" x14ac:dyDescent="0.2">
      <c r="A289" s="120" t="s">
        <v>889</v>
      </c>
      <c r="B289" s="319"/>
      <c r="C289" s="320"/>
      <c r="D289" s="320"/>
      <c r="E289" s="321"/>
      <c r="F289" s="279" t="s">
        <v>25</v>
      </c>
      <c r="G289" s="213">
        <v>0</v>
      </c>
    </row>
    <row r="290" spans="1:7" s="280" customFormat="1" ht="30" hidden="1" customHeight="1" outlineLevel="1" x14ac:dyDescent="0.2">
      <c r="A290" s="120" t="s">
        <v>890</v>
      </c>
      <c r="B290" s="319"/>
      <c r="C290" s="320"/>
      <c r="D290" s="320"/>
      <c r="E290" s="321"/>
      <c r="F290" s="279" t="s">
        <v>25</v>
      </c>
      <c r="G290" s="213">
        <v>0</v>
      </c>
    </row>
    <row r="291" spans="1:7" s="280" customFormat="1" ht="30" hidden="1" customHeight="1" outlineLevel="1" x14ac:dyDescent="0.2">
      <c r="A291" s="120" t="s">
        <v>891</v>
      </c>
      <c r="B291" s="319"/>
      <c r="C291" s="320"/>
      <c r="D291" s="320"/>
      <c r="E291" s="321"/>
      <c r="F291" s="279" t="s">
        <v>25</v>
      </c>
      <c r="G291" s="213">
        <v>0</v>
      </c>
    </row>
    <row r="292" spans="1:7" s="280" customFormat="1" ht="30" hidden="1" customHeight="1" outlineLevel="1" x14ac:dyDescent="0.2">
      <c r="A292" s="283" t="s">
        <v>892</v>
      </c>
      <c r="B292" s="319"/>
      <c r="C292" s="320"/>
      <c r="D292" s="320"/>
      <c r="E292" s="321"/>
      <c r="F292" s="279">
        <v>0</v>
      </c>
      <c r="G292" s="213"/>
    </row>
    <row r="293" spans="1:7" s="280" customFormat="1" ht="30" hidden="1" customHeight="1" outlineLevel="1" x14ac:dyDescent="0.2">
      <c r="A293" s="283" t="s">
        <v>893</v>
      </c>
      <c r="B293" s="319"/>
      <c r="C293" s="320"/>
      <c r="D293" s="320"/>
      <c r="E293" s="321"/>
      <c r="F293" s="279">
        <v>0</v>
      </c>
      <c r="G293" s="213"/>
    </row>
    <row r="294" spans="1:7" s="280" customFormat="1" ht="30" hidden="1" customHeight="1" outlineLevel="1" x14ac:dyDescent="0.2">
      <c r="A294" s="283" t="s">
        <v>894</v>
      </c>
      <c r="B294" s="319"/>
      <c r="C294" s="320"/>
      <c r="D294" s="320"/>
      <c r="E294" s="321"/>
      <c r="F294" s="284">
        <v>0</v>
      </c>
      <c r="G294" s="213"/>
    </row>
    <row r="295" spans="1:7" s="280" customFormat="1" ht="30" hidden="1" customHeight="1" outlineLevel="1" x14ac:dyDescent="0.2">
      <c r="A295" s="120" t="s">
        <v>895</v>
      </c>
      <c r="B295" s="319"/>
      <c r="C295" s="320"/>
      <c r="D295" s="320"/>
      <c r="E295" s="321"/>
      <c r="F295" s="279" t="s">
        <v>25</v>
      </c>
      <c r="G295" s="213">
        <v>0</v>
      </c>
    </row>
    <row r="296" spans="1:7" s="280" customFormat="1" ht="30" hidden="1" customHeight="1" outlineLevel="1" x14ac:dyDescent="0.2">
      <c r="A296" s="283" t="s">
        <v>892</v>
      </c>
      <c r="B296" s="319"/>
      <c r="C296" s="320"/>
      <c r="D296" s="320"/>
      <c r="E296" s="321"/>
      <c r="F296" s="279">
        <v>0</v>
      </c>
      <c r="G296" s="213"/>
    </row>
    <row r="297" spans="1:7" s="280" customFormat="1" ht="30" hidden="1" customHeight="1" outlineLevel="1" x14ac:dyDescent="0.2">
      <c r="A297" s="283" t="s">
        <v>893</v>
      </c>
      <c r="B297" s="319"/>
      <c r="C297" s="320"/>
      <c r="D297" s="320"/>
      <c r="E297" s="321"/>
      <c r="F297" s="279">
        <v>0</v>
      </c>
      <c r="G297" s="213"/>
    </row>
    <row r="298" spans="1:7" s="280" customFormat="1" ht="30" hidden="1" customHeight="1" outlineLevel="1" x14ac:dyDescent="0.2">
      <c r="A298" s="283" t="s">
        <v>894</v>
      </c>
      <c r="B298" s="319"/>
      <c r="C298" s="320"/>
      <c r="D298" s="320"/>
      <c r="E298" s="321"/>
      <c r="F298" s="284">
        <v>0</v>
      </c>
      <c r="G298" s="213"/>
    </row>
    <row r="299" spans="1:7" s="280" customFormat="1" ht="39" hidden="1" customHeight="1" outlineLevel="1" x14ac:dyDescent="0.2">
      <c r="A299" s="120" t="s">
        <v>896</v>
      </c>
      <c r="B299" s="319"/>
      <c r="C299" s="320"/>
      <c r="D299" s="320"/>
      <c r="E299" s="321"/>
      <c r="F299" s="285" t="s">
        <v>897</v>
      </c>
      <c r="G299" s="213">
        <v>0</v>
      </c>
    </row>
    <row r="300" spans="1:7" s="280" customFormat="1" ht="39.75" hidden="1" customHeight="1" outlineLevel="1" x14ac:dyDescent="0.2">
      <c r="A300" s="120" t="s">
        <v>898</v>
      </c>
      <c r="B300" s="319"/>
      <c r="C300" s="320"/>
      <c r="D300" s="320"/>
      <c r="E300" s="321"/>
      <c r="F300" s="285" t="s">
        <v>897</v>
      </c>
      <c r="G300" s="213">
        <v>0</v>
      </c>
    </row>
    <row r="301" spans="1:7" s="280" customFormat="1" ht="30" hidden="1" customHeight="1" outlineLevel="1" x14ac:dyDescent="0.2">
      <c r="A301" s="120" t="s">
        <v>899</v>
      </c>
      <c r="B301" s="319"/>
      <c r="C301" s="320"/>
      <c r="D301" s="320"/>
      <c r="E301" s="321"/>
      <c r="F301" s="279" t="s">
        <v>25</v>
      </c>
      <c r="G301" s="213">
        <v>0</v>
      </c>
    </row>
    <row r="302" spans="1:7" s="280" customFormat="1" ht="30" hidden="1" customHeight="1" outlineLevel="1" x14ac:dyDescent="0.2">
      <c r="A302" s="120" t="s">
        <v>900</v>
      </c>
      <c r="B302" s="319"/>
      <c r="C302" s="320"/>
      <c r="D302" s="320"/>
      <c r="E302" s="321"/>
      <c r="F302" s="279"/>
      <c r="G302" s="213"/>
    </row>
    <row r="303" spans="1:7" s="280" customFormat="1" ht="30" hidden="1" customHeight="1" outlineLevel="1" x14ac:dyDescent="0.2">
      <c r="A303" s="120" t="s">
        <v>901</v>
      </c>
      <c r="B303" s="319"/>
      <c r="C303" s="320"/>
      <c r="D303" s="320"/>
      <c r="E303" s="321"/>
      <c r="F303" s="279" t="s">
        <v>25</v>
      </c>
      <c r="G303" s="213">
        <v>0</v>
      </c>
    </row>
    <row r="304" spans="1:7" s="280" customFormat="1" ht="30" hidden="1" customHeight="1" outlineLevel="1" x14ac:dyDescent="0.2">
      <c r="A304" s="120" t="s">
        <v>902</v>
      </c>
      <c r="B304" s="319"/>
      <c r="C304" s="320"/>
      <c r="D304" s="320"/>
      <c r="E304" s="321"/>
      <c r="F304" s="279" t="s">
        <v>25</v>
      </c>
      <c r="G304" s="213">
        <v>0</v>
      </c>
    </row>
    <row r="305" spans="1:7" s="280" customFormat="1" ht="30" hidden="1" customHeight="1" outlineLevel="1" x14ac:dyDescent="0.2">
      <c r="A305" s="281" t="s">
        <v>903</v>
      </c>
      <c r="B305" s="319"/>
      <c r="C305" s="320"/>
      <c r="D305" s="320"/>
      <c r="E305" s="321"/>
      <c r="F305" s="279"/>
      <c r="G305" s="213"/>
    </row>
    <row r="306" spans="1:7" s="280" customFormat="1" ht="30" hidden="1" customHeight="1" outlineLevel="1" x14ac:dyDescent="0.2">
      <c r="A306" s="281" t="s">
        <v>904</v>
      </c>
      <c r="B306" s="319"/>
      <c r="C306" s="320"/>
      <c r="D306" s="320"/>
      <c r="E306" s="321"/>
      <c r="F306" s="279"/>
      <c r="G306" s="213"/>
    </row>
    <row r="307" spans="1:7" s="280" customFormat="1" ht="30" hidden="1" customHeight="1" outlineLevel="1" x14ac:dyDescent="0.2">
      <c r="A307" s="120" t="s">
        <v>905</v>
      </c>
      <c r="B307" s="319"/>
      <c r="C307" s="320"/>
      <c r="D307" s="320"/>
      <c r="E307" s="321"/>
      <c r="F307" s="279" t="s">
        <v>25</v>
      </c>
      <c r="G307" s="213">
        <v>0</v>
      </c>
    </row>
    <row r="308" spans="1:7" ht="30" hidden="1" customHeight="1" outlineLevel="1" thickBot="1" x14ac:dyDescent="0.25">
      <c r="A308" s="8"/>
      <c r="B308" s="317"/>
      <c r="C308" s="322"/>
      <c r="D308" s="322"/>
      <c r="E308" s="318"/>
      <c r="F308" s="12"/>
      <c r="G308" s="41">
        <f>SUM(G266:G307)</f>
        <v>0</v>
      </c>
    </row>
    <row r="309" spans="1:7" ht="30" hidden="1" customHeight="1" outlineLevel="1" thickTop="1" x14ac:dyDescent="0.2">
      <c r="A309" s="8"/>
      <c r="B309" s="317"/>
      <c r="C309" s="322"/>
      <c r="D309" s="322"/>
      <c r="E309" s="318"/>
      <c r="F309" s="12"/>
      <c r="G309" s="10"/>
    </row>
    <row r="310" spans="1:7" ht="30" hidden="1" customHeight="1" outlineLevel="1" x14ac:dyDescent="0.2">
      <c r="A310" s="21" t="s">
        <v>95</v>
      </c>
      <c r="B310" s="317"/>
      <c r="C310" s="322"/>
      <c r="D310" s="322"/>
      <c r="E310" s="318"/>
      <c r="F310" s="182"/>
      <c r="G310" s="10"/>
    </row>
    <row r="311" spans="1:7" ht="30" hidden="1" customHeight="1" outlineLevel="1" x14ac:dyDescent="0.2">
      <c r="A311" s="8" t="s">
        <v>96</v>
      </c>
      <c r="B311" s="317"/>
      <c r="C311" s="322"/>
      <c r="D311" s="322"/>
      <c r="E311" s="318"/>
      <c r="F311" s="12" t="s">
        <v>52</v>
      </c>
      <c r="G311" s="10">
        <f>(G218+G263+G308)</f>
        <v>0</v>
      </c>
    </row>
    <row r="312" spans="1:7" ht="30" hidden="1" customHeight="1" outlineLevel="1" x14ac:dyDescent="0.2">
      <c r="A312" s="8" t="s">
        <v>97</v>
      </c>
      <c r="B312" s="317"/>
      <c r="C312" s="322"/>
      <c r="D312" s="322"/>
      <c r="E312" s="318"/>
      <c r="F312" s="12" t="s">
        <v>52</v>
      </c>
      <c r="G312" s="10">
        <f>(G218+G263+G308)</f>
        <v>0</v>
      </c>
    </row>
    <row r="313" spans="1:7" ht="30" hidden="1" customHeight="1" outlineLevel="1" x14ac:dyDescent="0.2">
      <c r="A313" s="8" t="s">
        <v>98</v>
      </c>
      <c r="B313" s="317"/>
      <c r="C313" s="322"/>
      <c r="D313" s="322"/>
      <c r="E313" s="318"/>
      <c r="F313" s="12" t="s">
        <v>25</v>
      </c>
      <c r="G313" s="10">
        <v>0</v>
      </c>
    </row>
    <row r="314" spans="1:7" ht="30" hidden="1" customHeight="1" outlineLevel="1" x14ac:dyDescent="0.2">
      <c r="A314" s="8" t="s">
        <v>99</v>
      </c>
      <c r="B314" s="317"/>
      <c r="C314" s="322"/>
      <c r="D314" s="322"/>
      <c r="E314" s="318"/>
      <c r="F314" s="12" t="s">
        <v>25</v>
      </c>
      <c r="G314" s="10">
        <v>0</v>
      </c>
    </row>
    <row r="315" spans="1:7" ht="30" hidden="1" customHeight="1" outlineLevel="1" x14ac:dyDescent="0.2">
      <c r="A315" s="8" t="s">
        <v>100</v>
      </c>
      <c r="B315" s="317"/>
      <c r="C315" s="322"/>
      <c r="D315" s="322"/>
      <c r="E315" s="318"/>
      <c r="F315" s="12" t="s">
        <v>25</v>
      </c>
      <c r="G315" s="10">
        <v>0</v>
      </c>
    </row>
    <row r="316" spans="1:7" ht="30" hidden="1" customHeight="1" outlineLevel="1" x14ac:dyDescent="0.2">
      <c r="A316" s="8" t="s">
        <v>101</v>
      </c>
      <c r="B316" s="317"/>
      <c r="C316" s="322"/>
      <c r="D316" s="322"/>
      <c r="E316" s="318"/>
      <c r="F316" s="12" t="s">
        <v>52</v>
      </c>
      <c r="G316" s="10">
        <f>(G218+G263+G308)</f>
        <v>0</v>
      </c>
    </row>
    <row r="317" spans="1:7" ht="30" hidden="1" customHeight="1" outlineLevel="1" x14ac:dyDescent="0.2">
      <c r="A317" s="8" t="s">
        <v>450</v>
      </c>
      <c r="B317" s="317"/>
      <c r="C317" s="322"/>
      <c r="D317" s="322"/>
      <c r="E317" s="318"/>
      <c r="F317" s="12" t="s">
        <v>25</v>
      </c>
      <c r="G317" s="10">
        <v>0</v>
      </c>
    </row>
    <row r="318" spans="1:7" ht="30" hidden="1" customHeight="1" outlineLevel="1" x14ac:dyDescent="0.2">
      <c r="A318" s="8" t="s">
        <v>103</v>
      </c>
      <c r="B318" s="317"/>
      <c r="C318" s="322"/>
      <c r="D318" s="322"/>
      <c r="E318" s="318"/>
      <c r="F318" s="12" t="s">
        <v>25</v>
      </c>
      <c r="G318" s="10">
        <v>0</v>
      </c>
    </row>
    <row r="319" spans="1:7" ht="30" hidden="1" customHeight="1" outlineLevel="1" x14ac:dyDescent="0.2">
      <c r="A319" s="8" t="s">
        <v>104</v>
      </c>
      <c r="B319" s="317"/>
      <c r="C319" s="322"/>
      <c r="D319" s="322"/>
      <c r="E319" s="318"/>
      <c r="F319" s="12" t="s">
        <v>25</v>
      </c>
      <c r="G319" s="10">
        <v>0</v>
      </c>
    </row>
    <row r="320" spans="1:7" ht="30" hidden="1" customHeight="1" outlineLevel="1" thickBot="1" x14ac:dyDescent="0.25">
      <c r="A320" s="8"/>
      <c r="B320" s="317"/>
      <c r="C320" s="322"/>
      <c r="D320" s="322"/>
      <c r="E320" s="318"/>
      <c r="F320" s="12"/>
      <c r="G320" s="41">
        <f>SUM(G311:G319)</f>
        <v>0</v>
      </c>
    </row>
    <row r="321" spans="1:7" ht="30" hidden="1" customHeight="1" outlineLevel="1" thickTop="1" x14ac:dyDescent="0.2">
      <c r="A321" s="8"/>
      <c r="B321" s="317"/>
      <c r="C321" s="322"/>
      <c r="D321" s="322"/>
      <c r="E321" s="318"/>
      <c r="F321" s="12"/>
      <c r="G321" s="10"/>
    </row>
    <row r="322" spans="1:7" ht="30" hidden="1" customHeight="1" outlineLevel="1" x14ac:dyDescent="0.2">
      <c r="A322" s="21" t="s">
        <v>105</v>
      </c>
      <c r="B322" s="317"/>
      <c r="C322" s="322"/>
      <c r="D322" s="322"/>
      <c r="E322" s="318"/>
      <c r="F322" s="22"/>
      <c r="G322" s="10"/>
    </row>
    <row r="323" spans="1:7" ht="30" hidden="1" customHeight="1" outlineLevel="1" x14ac:dyDescent="0.2">
      <c r="A323" s="8" t="s">
        <v>93</v>
      </c>
      <c r="B323" s="317"/>
      <c r="C323" s="322"/>
      <c r="D323" s="322"/>
      <c r="E323" s="318"/>
      <c r="F323" s="12" t="s">
        <v>52</v>
      </c>
      <c r="G323" s="10">
        <v>0</v>
      </c>
    </row>
    <row r="324" spans="1:7" ht="30" hidden="1" customHeight="1" outlineLevel="1" x14ac:dyDescent="0.2">
      <c r="A324" s="8" t="s">
        <v>106</v>
      </c>
      <c r="B324" s="317"/>
      <c r="C324" s="322"/>
      <c r="D324" s="322"/>
      <c r="E324" s="318"/>
      <c r="F324" s="12" t="s">
        <v>52</v>
      </c>
      <c r="G324" s="10">
        <v>0</v>
      </c>
    </row>
    <row r="325" spans="1:7" ht="30" hidden="1" customHeight="1" outlineLevel="1" x14ac:dyDescent="0.2">
      <c r="A325" s="8" t="s">
        <v>107</v>
      </c>
      <c r="B325" s="317"/>
      <c r="C325" s="322"/>
      <c r="D325" s="322"/>
      <c r="E325" s="318"/>
      <c r="F325" s="12" t="s">
        <v>52</v>
      </c>
      <c r="G325" s="10">
        <v>0</v>
      </c>
    </row>
    <row r="326" spans="1:7" ht="30" hidden="1" customHeight="1" outlineLevel="1" x14ac:dyDescent="0.2">
      <c r="A326" s="8" t="s">
        <v>108</v>
      </c>
      <c r="B326" s="317"/>
      <c r="C326" s="322"/>
      <c r="D326" s="322"/>
      <c r="E326" s="318"/>
      <c r="F326" s="12" t="s">
        <v>52</v>
      </c>
      <c r="G326" s="10">
        <v>0</v>
      </c>
    </row>
    <row r="327" spans="1:7" ht="30" hidden="1" customHeight="1" outlineLevel="1" x14ac:dyDescent="0.2">
      <c r="A327" s="8" t="s">
        <v>109</v>
      </c>
      <c r="B327" s="317"/>
      <c r="C327" s="322"/>
      <c r="D327" s="322"/>
      <c r="E327" s="318"/>
      <c r="F327" s="12" t="s">
        <v>52</v>
      </c>
      <c r="G327" s="10">
        <v>0</v>
      </c>
    </row>
    <row r="328" spans="1:7" ht="30" hidden="1" customHeight="1" outlineLevel="1" x14ac:dyDescent="0.2">
      <c r="A328" s="8" t="s">
        <v>110</v>
      </c>
      <c r="B328" s="317"/>
      <c r="C328" s="322"/>
      <c r="D328" s="322"/>
      <c r="E328" s="318"/>
      <c r="F328" s="12" t="s">
        <v>52</v>
      </c>
      <c r="G328" s="10">
        <v>0</v>
      </c>
    </row>
    <row r="329" spans="1:7" ht="30" hidden="1" customHeight="1" outlineLevel="1" x14ac:dyDescent="0.2">
      <c r="A329" s="8" t="s">
        <v>111</v>
      </c>
      <c r="B329" s="317"/>
      <c r="C329" s="322"/>
      <c r="D329" s="322"/>
      <c r="E329" s="318"/>
      <c r="F329" s="12" t="s">
        <v>25</v>
      </c>
      <c r="G329" s="10">
        <v>0</v>
      </c>
    </row>
    <row r="330" spans="1:7" ht="30" hidden="1" customHeight="1" outlineLevel="1" x14ac:dyDescent="0.2">
      <c r="A330" s="8" t="s">
        <v>112</v>
      </c>
      <c r="B330" s="317"/>
      <c r="C330" s="322"/>
      <c r="D330" s="322"/>
      <c r="E330" s="318"/>
      <c r="F330" s="12" t="s">
        <v>25</v>
      </c>
      <c r="G330" s="10">
        <v>0</v>
      </c>
    </row>
    <row r="331" spans="1:7" ht="30" hidden="1" customHeight="1" outlineLevel="1" x14ac:dyDescent="0.2">
      <c r="A331" s="8" t="s">
        <v>113</v>
      </c>
      <c r="B331" s="317"/>
      <c r="C331" s="322"/>
      <c r="D331" s="322"/>
      <c r="E331" s="318"/>
      <c r="F331" s="12" t="s">
        <v>25</v>
      </c>
      <c r="G331" s="10">
        <v>0</v>
      </c>
    </row>
    <row r="332" spans="1:7" ht="30" hidden="1" customHeight="1" outlineLevel="1" thickBot="1" x14ac:dyDescent="0.25">
      <c r="A332" s="8"/>
      <c r="B332" s="317"/>
      <c r="C332" s="322"/>
      <c r="D332" s="322"/>
      <c r="E332" s="318"/>
      <c r="F332" s="12"/>
      <c r="G332" s="41">
        <f>SUM(G323:G331)</f>
        <v>0</v>
      </c>
    </row>
    <row r="333" spans="1:7" ht="30" hidden="1" customHeight="1" outlineLevel="1" thickTop="1" x14ac:dyDescent="0.2">
      <c r="A333" s="8"/>
      <c r="B333" s="317"/>
      <c r="C333" s="322"/>
      <c r="D333" s="322"/>
      <c r="E333" s="318"/>
      <c r="F333" s="12"/>
      <c r="G333" s="10"/>
    </row>
    <row r="334" spans="1:7" ht="30" hidden="1" customHeight="1" outlineLevel="1" x14ac:dyDescent="0.2">
      <c r="A334" s="36" t="s">
        <v>115</v>
      </c>
      <c r="B334" s="317"/>
      <c r="C334" s="322"/>
      <c r="D334" s="322"/>
      <c r="E334" s="318"/>
      <c r="F334" s="183" t="s">
        <v>52</v>
      </c>
      <c r="G334" s="10"/>
    </row>
    <row r="335" spans="1:7" ht="30" hidden="1" customHeight="1" outlineLevel="1" x14ac:dyDescent="0.2">
      <c r="A335" s="8" t="s">
        <v>116</v>
      </c>
      <c r="B335" s="317"/>
      <c r="C335" s="322"/>
      <c r="D335" s="322"/>
      <c r="E335" s="318"/>
      <c r="F335" s="12"/>
      <c r="G335" s="10"/>
    </row>
    <row r="336" spans="1:7" ht="30" hidden="1" customHeight="1" outlineLevel="1" x14ac:dyDescent="0.2">
      <c r="A336" s="8"/>
      <c r="B336" s="317"/>
      <c r="C336" s="322"/>
      <c r="D336" s="322"/>
      <c r="E336" s="318"/>
      <c r="F336" s="12"/>
      <c r="G336" s="10"/>
    </row>
    <row r="337" spans="1:7" ht="66" hidden="1" customHeight="1" outlineLevel="1" x14ac:dyDescent="0.2">
      <c r="A337" s="323" t="s">
        <v>833</v>
      </c>
      <c r="B337" s="324"/>
      <c r="C337" s="324"/>
      <c r="D337" s="324"/>
      <c r="E337" s="324"/>
      <c r="F337" s="325"/>
      <c r="G337" s="17"/>
    </row>
    <row r="338" spans="1:7" ht="30" customHeight="1" x14ac:dyDescent="0.2">
      <c r="A338" s="184"/>
      <c r="B338" s="317"/>
      <c r="C338" s="322"/>
      <c r="D338" s="322"/>
      <c r="E338" s="318"/>
      <c r="F338" s="185"/>
      <c r="G338" s="186"/>
    </row>
    <row r="339" spans="1:7" ht="30" customHeight="1" x14ac:dyDescent="0.15">
      <c r="A339" s="359" t="s">
        <v>607</v>
      </c>
      <c r="B339" s="360"/>
      <c r="C339" s="178" t="s">
        <v>442</v>
      </c>
      <c r="D339" s="178" t="s">
        <v>52</v>
      </c>
      <c r="E339" s="341" t="s">
        <v>88</v>
      </c>
      <c r="F339" s="342"/>
      <c r="G339" s="180" t="s">
        <v>25</v>
      </c>
    </row>
    <row r="340" spans="1:7" ht="139.5" customHeight="1" collapsed="1" x14ac:dyDescent="0.15">
      <c r="A340" s="502" t="s">
        <v>1067</v>
      </c>
      <c r="B340" s="503"/>
      <c r="C340" s="503"/>
      <c r="D340" s="503"/>
      <c r="E340" s="504"/>
      <c r="F340" s="504"/>
      <c r="G340" s="505"/>
    </row>
    <row r="341" spans="1:7" s="13" customFormat="1" ht="30" hidden="1" customHeight="1" outlineLevel="1" x14ac:dyDescent="0.2">
      <c r="A341" s="5">
        <f>B33</f>
        <v>0</v>
      </c>
      <c r="B341" s="366" t="s">
        <v>568</v>
      </c>
      <c r="C341" s="367"/>
      <c r="D341" s="367"/>
      <c r="E341" s="368"/>
      <c r="F341" s="61" t="s">
        <v>89</v>
      </c>
      <c r="G341" s="32" t="s">
        <v>137</v>
      </c>
    </row>
    <row r="342" spans="1:7" ht="30" hidden="1" customHeight="1" outlineLevel="1" x14ac:dyDescent="0.2">
      <c r="A342" s="8" t="s">
        <v>117</v>
      </c>
      <c r="B342" s="317"/>
      <c r="C342" s="322"/>
      <c r="D342" s="322"/>
      <c r="E342" s="318"/>
      <c r="F342" s="12" t="s">
        <v>25</v>
      </c>
      <c r="G342" s="10">
        <v>0</v>
      </c>
    </row>
    <row r="343" spans="1:7" ht="30" hidden="1" customHeight="1" outlineLevel="1" x14ac:dyDescent="0.2">
      <c r="A343" s="14" t="s">
        <v>585</v>
      </c>
      <c r="B343" s="317"/>
      <c r="C343" s="322"/>
      <c r="D343" s="322"/>
      <c r="E343" s="318"/>
      <c r="F343" s="12" t="s">
        <v>25</v>
      </c>
      <c r="G343" s="10">
        <v>0</v>
      </c>
    </row>
    <row r="344" spans="1:7" ht="30" hidden="1" customHeight="1" outlineLevel="1" x14ac:dyDescent="0.2">
      <c r="A344" s="8" t="s">
        <v>118</v>
      </c>
      <c r="B344" s="317"/>
      <c r="C344" s="322"/>
      <c r="D344" s="322"/>
      <c r="E344" s="318"/>
      <c r="F344" s="12" t="s">
        <v>25</v>
      </c>
      <c r="G344" s="10">
        <v>0</v>
      </c>
    </row>
    <row r="345" spans="1:7" s="15" customFormat="1" ht="30" hidden="1" customHeight="1" outlineLevel="1" x14ac:dyDescent="0.2">
      <c r="A345" s="14" t="s">
        <v>119</v>
      </c>
      <c r="B345" s="317"/>
      <c r="C345" s="322"/>
      <c r="D345" s="322"/>
      <c r="E345" s="318"/>
      <c r="F345" s="12" t="s">
        <v>25</v>
      </c>
      <c r="G345" s="10">
        <f>SUM(G342*25/100)</f>
        <v>0</v>
      </c>
    </row>
    <row r="346" spans="1:7" s="15" customFormat="1" ht="30" hidden="1" customHeight="1" outlineLevel="1" x14ac:dyDescent="0.2">
      <c r="A346" s="14" t="s">
        <v>120</v>
      </c>
      <c r="B346" s="317"/>
      <c r="C346" s="322"/>
      <c r="D346" s="322"/>
      <c r="E346" s="318"/>
      <c r="F346" s="12" t="s">
        <v>25</v>
      </c>
      <c r="G346" s="10">
        <v>0</v>
      </c>
    </row>
    <row r="347" spans="1:7" s="15" customFormat="1" ht="30" hidden="1" customHeight="1" outlineLevel="1" x14ac:dyDescent="0.2">
      <c r="A347" s="14" t="s">
        <v>842</v>
      </c>
      <c r="B347" s="317"/>
      <c r="C347" s="322"/>
      <c r="D347" s="322"/>
      <c r="E347" s="318"/>
      <c r="F347" s="12" t="s">
        <v>25</v>
      </c>
      <c r="G347" s="10">
        <v>0</v>
      </c>
    </row>
    <row r="348" spans="1:7" ht="30" hidden="1" customHeight="1" outlineLevel="1" x14ac:dyDescent="0.2">
      <c r="A348" s="8" t="s">
        <v>843</v>
      </c>
      <c r="B348" s="317"/>
      <c r="C348" s="322"/>
      <c r="D348" s="322"/>
      <c r="E348" s="318"/>
      <c r="F348" s="12" t="s">
        <v>25</v>
      </c>
      <c r="G348" s="10">
        <v>0</v>
      </c>
    </row>
    <row r="349" spans="1:7" ht="30" hidden="1" customHeight="1" outlineLevel="1" x14ac:dyDescent="0.2">
      <c r="A349" s="8" t="s">
        <v>93</v>
      </c>
      <c r="B349" s="317"/>
      <c r="C349" s="322"/>
      <c r="D349" s="322"/>
      <c r="E349" s="318"/>
      <c r="F349" s="12" t="s">
        <v>25</v>
      </c>
      <c r="G349" s="10">
        <v>0</v>
      </c>
    </row>
    <row r="350" spans="1:7" ht="30" hidden="1" customHeight="1" outlineLevel="1" thickBot="1" x14ac:dyDescent="0.25">
      <c r="A350" s="8"/>
      <c r="B350" s="317"/>
      <c r="C350" s="322"/>
      <c r="D350" s="322"/>
      <c r="E350" s="318"/>
      <c r="F350" s="16"/>
      <c r="G350" s="42">
        <f>SUM(G342:G345)+SUM(G347:G349)</f>
        <v>0</v>
      </c>
    </row>
    <row r="351" spans="1:7" ht="30" hidden="1" customHeight="1" outlineLevel="1" thickTop="1" x14ac:dyDescent="0.2">
      <c r="A351" s="8"/>
      <c r="B351" s="317"/>
      <c r="C351" s="322"/>
      <c r="D351" s="322"/>
      <c r="E351" s="318"/>
      <c r="F351" s="16"/>
      <c r="G351" s="43"/>
    </row>
    <row r="352" spans="1:7" s="13" customFormat="1" ht="30" hidden="1" customHeight="1" outlineLevel="1" x14ac:dyDescent="0.2">
      <c r="A352" s="5" t="str">
        <f>B34</f>
        <v>n/a</v>
      </c>
      <c r="B352" s="317"/>
      <c r="C352" s="322"/>
      <c r="D352" s="322"/>
      <c r="E352" s="318"/>
      <c r="F352" s="61"/>
      <c r="G352" s="32" t="s">
        <v>137</v>
      </c>
    </row>
    <row r="353" spans="1:7" ht="30" hidden="1" customHeight="1" outlineLevel="1" x14ac:dyDescent="0.2">
      <c r="A353" s="8" t="s">
        <v>117</v>
      </c>
      <c r="B353" s="317"/>
      <c r="C353" s="322"/>
      <c r="D353" s="322"/>
      <c r="E353" s="318"/>
      <c r="F353" s="12" t="s">
        <v>25</v>
      </c>
      <c r="G353" s="10">
        <v>0</v>
      </c>
    </row>
    <row r="354" spans="1:7" ht="30" hidden="1" customHeight="1" outlineLevel="1" x14ac:dyDescent="0.2">
      <c r="A354" s="14" t="s">
        <v>585</v>
      </c>
      <c r="B354" s="317"/>
      <c r="C354" s="322"/>
      <c r="D354" s="322"/>
      <c r="E354" s="318"/>
      <c r="F354" s="12" t="s">
        <v>25</v>
      </c>
      <c r="G354" s="10">
        <v>0</v>
      </c>
    </row>
    <row r="355" spans="1:7" ht="30" hidden="1" customHeight="1" outlineLevel="1" x14ac:dyDescent="0.2">
      <c r="A355" s="8" t="s">
        <v>118</v>
      </c>
      <c r="B355" s="317"/>
      <c r="C355" s="322"/>
      <c r="D355" s="322"/>
      <c r="E355" s="318"/>
      <c r="F355" s="12" t="s">
        <v>25</v>
      </c>
      <c r="G355" s="10">
        <v>0</v>
      </c>
    </row>
    <row r="356" spans="1:7" s="15" customFormat="1" ht="30" hidden="1" customHeight="1" outlineLevel="1" x14ac:dyDescent="0.2">
      <c r="A356" s="14" t="s">
        <v>845</v>
      </c>
      <c r="B356" s="317"/>
      <c r="C356" s="322"/>
      <c r="D356" s="322"/>
      <c r="E356" s="318"/>
      <c r="F356" s="12" t="s">
        <v>25</v>
      </c>
      <c r="G356" s="10">
        <f>SUM(G353*25/100)</f>
        <v>0</v>
      </c>
    </row>
    <row r="357" spans="1:7" s="15" customFormat="1" ht="30" hidden="1" customHeight="1" outlineLevel="1" x14ac:dyDescent="0.2">
      <c r="A357" s="14" t="s">
        <v>120</v>
      </c>
      <c r="B357" s="317"/>
      <c r="C357" s="322"/>
      <c r="D357" s="322"/>
      <c r="E357" s="318"/>
      <c r="F357" s="12" t="s">
        <v>25</v>
      </c>
      <c r="G357" s="10">
        <v>0</v>
      </c>
    </row>
    <row r="358" spans="1:7" s="15" customFormat="1" ht="30" hidden="1" customHeight="1" outlineLevel="1" x14ac:dyDescent="0.2">
      <c r="A358" s="14" t="s">
        <v>844</v>
      </c>
      <c r="B358" s="317"/>
      <c r="C358" s="322"/>
      <c r="D358" s="322"/>
      <c r="E358" s="318"/>
      <c r="F358" s="12" t="s">
        <v>25</v>
      </c>
      <c r="G358" s="10">
        <v>0</v>
      </c>
    </row>
    <row r="359" spans="1:7" ht="30" hidden="1" customHeight="1" outlineLevel="1" x14ac:dyDescent="0.2">
      <c r="A359" s="8" t="s">
        <v>846</v>
      </c>
      <c r="B359" s="317"/>
      <c r="C359" s="322"/>
      <c r="D359" s="322"/>
      <c r="E359" s="318"/>
      <c r="F359" s="12" t="s">
        <v>25</v>
      </c>
      <c r="G359" s="10">
        <v>0</v>
      </c>
    </row>
    <row r="360" spans="1:7" ht="30" hidden="1" customHeight="1" outlineLevel="1" x14ac:dyDescent="0.2">
      <c r="A360" s="8" t="s">
        <v>93</v>
      </c>
      <c r="B360" s="317"/>
      <c r="C360" s="322"/>
      <c r="D360" s="322"/>
      <c r="E360" s="318"/>
      <c r="F360" s="12" t="s">
        <v>25</v>
      </c>
      <c r="G360" s="10">
        <v>0</v>
      </c>
    </row>
    <row r="361" spans="1:7" ht="30" hidden="1" customHeight="1" outlineLevel="1" thickBot="1" x14ac:dyDescent="0.25">
      <c r="A361" s="8"/>
      <c r="B361" s="317"/>
      <c r="C361" s="322"/>
      <c r="D361" s="322"/>
      <c r="E361" s="318"/>
      <c r="F361" s="16"/>
      <c r="G361" s="42">
        <f>SUM(G353:G356)+SUM(G358:G360)</f>
        <v>0</v>
      </c>
    </row>
    <row r="362" spans="1:7" ht="30" hidden="1" customHeight="1" outlineLevel="1" thickTop="1" x14ac:dyDescent="0.2">
      <c r="A362" s="8"/>
      <c r="B362" s="317"/>
      <c r="C362" s="322"/>
      <c r="D362" s="322"/>
      <c r="E362" s="318"/>
      <c r="F362" s="16"/>
      <c r="G362" s="43"/>
    </row>
    <row r="363" spans="1:7" s="13" customFormat="1" ht="30" hidden="1" customHeight="1" outlineLevel="1" x14ac:dyDescent="0.2">
      <c r="A363" s="5" t="str">
        <f>B35</f>
        <v>n/a</v>
      </c>
      <c r="B363" s="317"/>
      <c r="C363" s="322"/>
      <c r="D363" s="322"/>
      <c r="E363" s="318"/>
      <c r="F363" s="61"/>
      <c r="G363" s="32" t="s">
        <v>137</v>
      </c>
    </row>
    <row r="364" spans="1:7" ht="30" hidden="1" customHeight="1" outlineLevel="1" x14ac:dyDescent="0.2">
      <c r="A364" s="8" t="s">
        <v>117</v>
      </c>
      <c r="B364" s="317"/>
      <c r="C364" s="322"/>
      <c r="D364" s="322"/>
      <c r="E364" s="318"/>
      <c r="F364" s="12" t="s">
        <v>25</v>
      </c>
      <c r="G364" s="10">
        <v>0</v>
      </c>
    </row>
    <row r="365" spans="1:7" ht="30" hidden="1" customHeight="1" outlineLevel="1" x14ac:dyDescent="0.2">
      <c r="A365" s="14" t="s">
        <v>585</v>
      </c>
      <c r="B365" s="317"/>
      <c r="C365" s="322"/>
      <c r="D365" s="322"/>
      <c r="E365" s="318"/>
      <c r="F365" s="12" t="s">
        <v>25</v>
      </c>
      <c r="G365" s="10">
        <v>0</v>
      </c>
    </row>
    <row r="366" spans="1:7" ht="30" hidden="1" customHeight="1" outlineLevel="1" x14ac:dyDescent="0.2">
      <c r="A366" s="8" t="s">
        <v>118</v>
      </c>
      <c r="B366" s="317"/>
      <c r="C366" s="322"/>
      <c r="D366" s="322"/>
      <c r="E366" s="318"/>
      <c r="F366" s="12" t="s">
        <v>25</v>
      </c>
      <c r="G366" s="10">
        <v>0</v>
      </c>
    </row>
    <row r="367" spans="1:7" s="15" customFormat="1" ht="30" hidden="1" customHeight="1" outlineLevel="1" x14ac:dyDescent="0.2">
      <c r="A367" s="14" t="s">
        <v>845</v>
      </c>
      <c r="B367" s="317"/>
      <c r="C367" s="322"/>
      <c r="D367" s="322"/>
      <c r="E367" s="318"/>
      <c r="F367" s="12" t="s">
        <v>25</v>
      </c>
      <c r="G367" s="10">
        <f>SUM(G364*25/100)</f>
        <v>0</v>
      </c>
    </row>
    <row r="368" spans="1:7" s="15" customFormat="1" ht="30" hidden="1" customHeight="1" outlineLevel="1" x14ac:dyDescent="0.2">
      <c r="A368" s="14" t="s">
        <v>120</v>
      </c>
      <c r="B368" s="317"/>
      <c r="C368" s="322"/>
      <c r="D368" s="322"/>
      <c r="E368" s="318"/>
      <c r="F368" s="12" t="s">
        <v>25</v>
      </c>
      <c r="G368" s="10">
        <v>0</v>
      </c>
    </row>
    <row r="369" spans="1:7" s="15" customFormat="1" ht="30" hidden="1" customHeight="1" outlineLevel="1" x14ac:dyDescent="0.2">
      <c r="A369" s="14" t="s">
        <v>844</v>
      </c>
      <c r="B369" s="317"/>
      <c r="C369" s="322"/>
      <c r="D369" s="322"/>
      <c r="E369" s="318"/>
      <c r="F369" s="12" t="s">
        <v>25</v>
      </c>
      <c r="G369" s="10">
        <v>0</v>
      </c>
    </row>
    <row r="370" spans="1:7" ht="30" hidden="1" customHeight="1" outlineLevel="1" x14ac:dyDescent="0.2">
      <c r="A370" s="8" t="s">
        <v>846</v>
      </c>
      <c r="B370" s="317"/>
      <c r="C370" s="322"/>
      <c r="D370" s="322"/>
      <c r="E370" s="318"/>
      <c r="F370" s="12" t="s">
        <v>25</v>
      </c>
      <c r="G370" s="10">
        <v>0</v>
      </c>
    </row>
    <row r="371" spans="1:7" ht="30" hidden="1" customHeight="1" outlineLevel="1" x14ac:dyDescent="0.2">
      <c r="A371" s="8" t="s">
        <v>93</v>
      </c>
      <c r="B371" s="317"/>
      <c r="C371" s="322"/>
      <c r="D371" s="322"/>
      <c r="E371" s="318"/>
      <c r="F371" s="12" t="s">
        <v>25</v>
      </c>
      <c r="G371" s="10">
        <v>0</v>
      </c>
    </row>
    <row r="372" spans="1:7" ht="30" hidden="1" customHeight="1" outlineLevel="1" thickBot="1" x14ac:dyDescent="0.25">
      <c r="A372" s="8"/>
      <c r="B372" s="317"/>
      <c r="C372" s="322"/>
      <c r="D372" s="322"/>
      <c r="E372" s="318"/>
      <c r="F372" s="16"/>
      <c r="G372" s="42">
        <f>SUM(G364:G367)+SUM(G369:G371)</f>
        <v>0</v>
      </c>
    </row>
    <row r="373" spans="1:7" ht="30" hidden="1" customHeight="1" outlineLevel="1" thickTop="1" x14ac:dyDescent="0.2">
      <c r="A373" s="8"/>
      <c r="B373" s="317"/>
      <c r="C373" s="322"/>
      <c r="D373" s="322"/>
      <c r="E373" s="318"/>
      <c r="F373" s="16"/>
      <c r="G373" s="43"/>
    </row>
    <row r="374" spans="1:7" ht="30" hidden="1" customHeight="1" outlineLevel="1" x14ac:dyDescent="0.2">
      <c r="A374" s="21" t="s">
        <v>105</v>
      </c>
      <c r="B374" s="317"/>
      <c r="C374" s="322"/>
      <c r="D374" s="322"/>
      <c r="E374" s="318"/>
      <c r="F374" s="16"/>
      <c r="G374" s="43"/>
    </row>
    <row r="375" spans="1:7" ht="30" hidden="1" customHeight="1" outlineLevel="1" x14ac:dyDescent="0.2">
      <c r="A375" s="8" t="s">
        <v>121</v>
      </c>
      <c r="B375" s="317"/>
      <c r="C375" s="322"/>
      <c r="D375" s="322"/>
      <c r="E375" s="318"/>
      <c r="F375" s="12" t="s">
        <v>25</v>
      </c>
      <c r="G375" s="10">
        <v>0</v>
      </c>
    </row>
    <row r="376" spans="1:7" ht="30" hidden="1" customHeight="1" outlineLevel="1" x14ac:dyDescent="0.2">
      <c r="A376" s="8" t="s">
        <v>113</v>
      </c>
      <c r="B376" s="317"/>
      <c r="C376" s="322"/>
      <c r="D376" s="322"/>
      <c r="E376" s="318"/>
      <c r="F376" s="12" t="s">
        <v>25</v>
      </c>
      <c r="G376" s="10">
        <v>0</v>
      </c>
    </row>
    <row r="377" spans="1:7" ht="30" hidden="1" customHeight="1" outlineLevel="1" x14ac:dyDescent="0.2">
      <c r="A377" s="8" t="s">
        <v>122</v>
      </c>
      <c r="B377" s="317"/>
      <c r="C377" s="322"/>
      <c r="D377" s="322"/>
      <c r="E377" s="318"/>
      <c r="F377" s="12" t="s">
        <v>25</v>
      </c>
      <c r="G377" s="10">
        <v>0</v>
      </c>
    </row>
    <row r="378" spans="1:7" ht="30" hidden="1" customHeight="1" outlineLevel="1" x14ac:dyDescent="0.2">
      <c r="A378" s="8" t="s">
        <v>102</v>
      </c>
      <c r="B378" s="317"/>
      <c r="C378" s="322"/>
      <c r="D378" s="322"/>
      <c r="E378" s="318"/>
      <c r="F378" s="12" t="s">
        <v>52</v>
      </c>
      <c r="G378" s="10">
        <v>0</v>
      </c>
    </row>
    <row r="379" spans="1:7" ht="30" hidden="1" customHeight="1" outlineLevel="1" x14ac:dyDescent="0.2">
      <c r="A379" s="8" t="s">
        <v>123</v>
      </c>
      <c r="B379" s="317"/>
      <c r="C379" s="322"/>
      <c r="D379" s="322"/>
      <c r="E379" s="318"/>
      <c r="F379" s="12" t="s">
        <v>25</v>
      </c>
      <c r="G379" s="10">
        <v>0</v>
      </c>
    </row>
    <row r="380" spans="1:7" ht="30" hidden="1" customHeight="1" outlineLevel="1" thickBot="1" x14ac:dyDescent="0.25">
      <c r="A380" s="8"/>
      <c r="B380" s="317"/>
      <c r="C380" s="322"/>
      <c r="D380" s="322"/>
      <c r="E380" s="318"/>
      <c r="F380" s="16"/>
      <c r="G380" s="42">
        <f>SUM(G375:G379)</f>
        <v>0</v>
      </c>
    </row>
    <row r="381" spans="1:7" ht="30" hidden="1" customHeight="1" outlineLevel="1" thickTop="1" x14ac:dyDescent="0.2">
      <c r="A381" s="8" t="s">
        <v>116</v>
      </c>
      <c r="B381" s="317"/>
      <c r="C381" s="322"/>
      <c r="D381" s="322"/>
      <c r="E381" s="318"/>
      <c r="F381" s="16"/>
      <c r="G381" s="43"/>
    </row>
    <row r="382" spans="1:7" ht="30" hidden="1" customHeight="1" outlineLevel="1" x14ac:dyDescent="0.2">
      <c r="A382" s="8"/>
      <c r="B382" s="317"/>
      <c r="C382" s="322"/>
      <c r="D382" s="322"/>
      <c r="E382" s="318"/>
      <c r="F382" s="16"/>
      <c r="G382" s="43"/>
    </row>
    <row r="383" spans="1:7" ht="66" hidden="1" customHeight="1" outlineLevel="1" x14ac:dyDescent="0.2">
      <c r="A383" s="323" t="s">
        <v>833</v>
      </c>
      <c r="B383" s="324"/>
      <c r="C383" s="324"/>
      <c r="D383" s="324"/>
      <c r="E383" s="324"/>
      <c r="F383" s="325"/>
      <c r="G383" s="17"/>
    </row>
    <row r="384" spans="1:7" ht="30" customHeight="1" x14ac:dyDescent="0.2">
      <c r="A384" s="184"/>
      <c r="B384" s="317"/>
      <c r="C384" s="322"/>
      <c r="D384" s="322"/>
      <c r="E384" s="318"/>
      <c r="F384" s="52"/>
      <c r="G384" s="10"/>
    </row>
    <row r="385" spans="1:7" ht="30" customHeight="1" x14ac:dyDescent="0.15">
      <c r="A385" s="188" t="s">
        <v>606</v>
      </c>
      <c r="B385" s="189"/>
      <c r="C385" s="178" t="s">
        <v>442</v>
      </c>
      <c r="D385" s="178" t="s">
        <v>52</v>
      </c>
      <c r="E385" s="341" t="s">
        <v>88</v>
      </c>
      <c r="F385" s="342"/>
      <c r="G385" s="180" t="s">
        <v>25</v>
      </c>
    </row>
    <row r="386" spans="1:7" ht="129" customHeight="1" collapsed="1" x14ac:dyDescent="0.15">
      <c r="A386" s="502" t="s">
        <v>815</v>
      </c>
      <c r="B386" s="503"/>
      <c r="C386" s="503"/>
      <c r="D386" s="503"/>
      <c r="E386" s="504"/>
      <c r="F386" s="504"/>
      <c r="G386" s="505"/>
    </row>
    <row r="387" spans="1:7" s="7" customFormat="1" ht="30" hidden="1" customHeight="1" outlineLevel="1" x14ac:dyDescent="0.2">
      <c r="A387" s="5">
        <f>B33</f>
        <v>0</v>
      </c>
      <c r="B387" s="366" t="s">
        <v>568</v>
      </c>
      <c r="C387" s="367"/>
      <c r="D387" s="367"/>
      <c r="E387" s="368"/>
      <c r="F387" s="61" t="s">
        <v>89</v>
      </c>
      <c r="G387" s="32" t="str">
        <f>G220</f>
        <v>Sum Insured</v>
      </c>
    </row>
    <row r="388" spans="1:7" ht="30" hidden="1" customHeight="1" outlineLevel="1" x14ac:dyDescent="0.2">
      <c r="A388" s="8" t="s">
        <v>124</v>
      </c>
      <c r="B388" s="317"/>
      <c r="C388" s="322"/>
      <c r="D388" s="322"/>
      <c r="E388" s="318"/>
      <c r="F388" s="12" t="s">
        <v>52</v>
      </c>
      <c r="G388" s="10">
        <v>0</v>
      </c>
    </row>
    <row r="389" spans="1:7" ht="30" hidden="1" customHeight="1" outlineLevel="1" x14ac:dyDescent="0.2">
      <c r="A389" s="8" t="s">
        <v>125</v>
      </c>
      <c r="B389" s="317"/>
      <c r="C389" s="322"/>
      <c r="D389" s="322"/>
      <c r="E389" s="318"/>
      <c r="F389" s="12" t="s">
        <v>52</v>
      </c>
      <c r="G389" s="10">
        <f>(G388*25%)</f>
        <v>0</v>
      </c>
    </row>
    <row r="390" spans="1:7" ht="30" hidden="1" customHeight="1" outlineLevel="1" x14ac:dyDescent="0.2">
      <c r="A390" s="8" t="s">
        <v>126</v>
      </c>
      <c r="B390" s="317"/>
      <c r="C390" s="322"/>
      <c r="D390" s="322"/>
      <c r="E390" s="318"/>
      <c r="F390" s="12" t="s">
        <v>25</v>
      </c>
      <c r="G390" s="10">
        <v>0</v>
      </c>
    </row>
    <row r="391" spans="1:7" ht="30" hidden="1" customHeight="1" outlineLevel="1" x14ac:dyDescent="0.2">
      <c r="A391" s="8" t="s">
        <v>127</v>
      </c>
      <c r="B391" s="317"/>
      <c r="C391" s="322"/>
      <c r="D391" s="322"/>
      <c r="E391" s="318"/>
      <c r="F391" s="12" t="s">
        <v>25</v>
      </c>
      <c r="G391" s="10">
        <v>0</v>
      </c>
    </row>
    <row r="392" spans="1:7" ht="30" hidden="1" customHeight="1" outlineLevel="1" x14ac:dyDescent="0.2">
      <c r="A392" s="8" t="s">
        <v>128</v>
      </c>
      <c r="B392" s="317"/>
      <c r="C392" s="322"/>
      <c r="D392" s="322"/>
      <c r="E392" s="318"/>
      <c r="F392" s="12" t="s">
        <v>25</v>
      </c>
      <c r="G392" s="10">
        <f>(G388*25%)</f>
        <v>0</v>
      </c>
    </row>
    <row r="393" spans="1:7" ht="30" hidden="1" customHeight="1" outlineLevel="1" x14ac:dyDescent="0.2">
      <c r="A393" s="8" t="s">
        <v>129</v>
      </c>
      <c r="B393" s="317"/>
      <c r="C393" s="322"/>
      <c r="D393" s="322"/>
      <c r="E393" s="318"/>
      <c r="F393" s="12" t="s">
        <v>52</v>
      </c>
      <c r="G393" s="10">
        <f>(G388*25%)</f>
        <v>0</v>
      </c>
    </row>
    <row r="394" spans="1:7" ht="30" hidden="1" customHeight="1" outlineLevel="1" thickBot="1" x14ac:dyDescent="0.25">
      <c r="A394" s="8"/>
      <c r="B394" s="317"/>
      <c r="C394" s="322"/>
      <c r="D394" s="322"/>
      <c r="E394" s="318"/>
      <c r="F394" s="12"/>
      <c r="G394" s="41">
        <f>SUM(G388:G393)</f>
        <v>0</v>
      </c>
    </row>
    <row r="395" spans="1:7" ht="30" hidden="1" customHeight="1" outlineLevel="1" thickTop="1" x14ac:dyDescent="0.2">
      <c r="A395" s="8"/>
      <c r="B395" s="317"/>
      <c r="C395" s="322"/>
      <c r="D395" s="322"/>
      <c r="E395" s="318"/>
      <c r="F395" s="12"/>
      <c r="G395" s="10"/>
    </row>
    <row r="396" spans="1:7" s="7" customFormat="1" ht="30" hidden="1" customHeight="1" outlineLevel="1" x14ac:dyDescent="0.2">
      <c r="A396" s="5" t="str">
        <f>B34</f>
        <v>n/a</v>
      </c>
      <c r="B396" s="317"/>
      <c r="C396" s="322"/>
      <c r="D396" s="322"/>
      <c r="E396" s="318"/>
      <c r="F396" s="61"/>
      <c r="G396" s="32" t="str">
        <f>G387</f>
        <v>Sum Insured</v>
      </c>
    </row>
    <row r="397" spans="1:7" ht="30" hidden="1" customHeight="1" outlineLevel="1" x14ac:dyDescent="0.2">
      <c r="A397" s="8" t="s">
        <v>124</v>
      </c>
      <c r="B397" s="317"/>
      <c r="C397" s="322"/>
      <c r="D397" s="322"/>
      <c r="E397" s="318"/>
      <c r="F397" s="12" t="s">
        <v>52</v>
      </c>
      <c r="G397" s="10">
        <v>0</v>
      </c>
    </row>
    <row r="398" spans="1:7" ht="30" hidden="1" customHeight="1" outlineLevel="1" x14ac:dyDescent="0.2">
      <c r="A398" s="8" t="s">
        <v>125</v>
      </c>
      <c r="B398" s="317"/>
      <c r="C398" s="322"/>
      <c r="D398" s="322"/>
      <c r="E398" s="318"/>
      <c r="F398" s="12" t="s">
        <v>52</v>
      </c>
      <c r="G398" s="10">
        <f>G397*25%</f>
        <v>0</v>
      </c>
    </row>
    <row r="399" spans="1:7" ht="30" hidden="1" customHeight="1" outlineLevel="1" x14ac:dyDescent="0.2">
      <c r="A399" s="8" t="s">
        <v>126</v>
      </c>
      <c r="B399" s="317"/>
      <c r="C399" s="322"/>
      <c r="D399" s="322"/>
      <c r="E399" s="318"/>
      <c r="F399" s="12" t="s">
        <v>25</v>
      </c>
      <c r="G399" s="10">
        <v>0</v>
      </c>
    </row>
    <row r="400" spans="1:7" ht="30" hidden="1" customHeight="1" outlineLevel="1" x14ac:dyDescent="0.2">
      <c r="A400" s="8" t="s">
        <v>127</v>
      </c>
      <c r="B400" s="317"/>
      <c r="C400" s="322"/>
      <c r="D400" s="322"/>
      <c r="E400" s="318"/>
      <c r="F400" s="12" t="s">
        <v>25</v>
      </c>
      <c r="G400" s="10">
        <v>0</v>
      </c>
    </row>
    <row r="401" spans="1:7" ht="30" hidden="1" customHeight="1" outlineLevel="1" x14ac:dyDescent="0.2">
      <c r="A401" s="8" t="s">
        <v>128</v>
      </c>
      <c r="B401" s="317"/>
      <c r="C401" s="322"/>
      <c r="D401" s="322"/>
      <c r="E401" s="318"/>
      <c r="F401" s="12" t="s">
        <v>25</v>
      </c>
      <c r="G401" s="10">
        <f>G397*25%</f>
        <v>0</v>
      </c>
    </row>
    <row r="402" spans="1:7" ht="30" hidden="1" customHeight="1" outlineLevel="1" x14ac:dyDescent="0.2">
      <c r="A402" s="8" t="s">
        <v>129</v>
      </c>
      <c r="B402" s="317"/>
      <c r="C402" s="322"/>
      <c r="D402" s="322"/>
      <c r="E402" s="318"/>
      <c r="F402" s="12" t="s">
        <v>52</v>
      </c>
      <c r="G402" s="10">
        <f>G397*25%</f>
        <v>0</v>
      </c>
    </row>
    <row r="403" spans="1:7" ht="30" hidden="1" customHeight="1" outlineLevel="1" thickBot="1" x14ac:dyDescent="0.25">
      <c r="A403" s="8"/>
      <c r="B403" s="317"/>
      <c r="C403" s="322"/>
      <c r="D403" s="322"/>
      <c r="E403" s="318"/>
      <c r="F403" s="12"/>
      <c r="G403" s="41">
        <f>SUM(G397:G402)</f>
        <v>0</v>
      </c>
    </row>
    <row r="404" spans="1:7" ht="30" hidden="1" customHeight="1" outlineLevel="1" thickTop="1" x14ac:dyDescent="0.2">
      <c r="A404" s="8"/>
      <c r="B404" s="317"/>
      <c r="C404" s="322"/>
      <c r="D404" s="322"/>
      <c r="E404" s="318"/>
      <c r="F404" s="12"/>
      <c r="G404" s="10"/>
    </row>
    <row r="405" spans="1:7" s="7" customFormat="1" ht="30" hidden="1" customHeight="1" outlineLevel="1" x14ac:dyDescent="0.2">
      <c r="A405" s="5" t="str">
        <f>B35</f>
        <v>n/a</v>
      </c>
      <c r="B405" s="317"/>
      <c r="C405" s="322"/>
      <c r="D405" s="322"/>
      <c r="E405" s="318"/>
      <c r="F405" s="61"/>
      <c r="G405" s="32" t="str">
        <f>G396</f>
        <v>Sum Insured</v>
      </c>
    </row>
    <row r="406" spans="1:7" ht="30" hidden="1" customHeight="1" outlineLevel="1" x14ac:dyDescent="0.2">
      <c r="A406" s="8" t="s">
        <v>124</v>
      </c>
      <c r="B406" s="317"/>
      <c r="C406" s="322"/>
      <c r="D406" s="322"/>
      <c r="E406" s="318"/>
      <c r="F406" s="12" t="s">
        <v>52</v>
      </c>
      <c r="G406" s="10">
        <v>0</v>
      </c>
    </row>
    <row r="407" spans="1:7" ht="30" hidden="1" customHeight="1" outlineLevel="1" x14ac:dyDescent="0.2">
      <c r="A407" s="8" t="s">
        <v>125</v>
      </c>
      <c r="B407" s="317"/>
      <c r="C407" s="322"/>
      <c r="D407" s="322"/>
      <c r="E407" s="318"/>
      <c r="F407" s="12" t="s">
        <v>52</v>
      </c>
      <c r="G407" s="10">
        <f>G406*25%</f>
        <v>0</v>
      </c>
    </row>
    <row r="408" spans="1:7" ht="30" hidden="1" customHeight="1" outlineLevel="1" x14ac:dyDescent="0.2">
      <c r="A408" s="8" t="s">
        <v>126</v>
      </c>
      <c r="B408" s="317"/>
      <c r="C408" s="322"/>
      <c r="D408" s="322"/>
      <c r="E408" s="318"/>
      <c r="F408" s="12" t="s">
        <v>25</v>
      </c>
      <c r="G408" s="10">
        <v>0</v>
      </c>
    </row>
    <row r="409" spans="1:7" ht="30" hidden="1" customHeight="1" outlineLevel="1" x14ac:dyDescent="0.2">
      <c r="A409" s="8" t="s">
        <v>127</v>
      </c>
      <c r="B409" s="317"/>
      <c r="C409" s="322"/>
      <c r="D409" s="322"/>
      <c r="E409" s="318"/>
      <c r="F409" s="12" t="s">
        <v>25</v>
      </c>
      <c r="G409" s="10">
        <v>0</v>
      </c>
    </row>
    <row r="410" spans="1:7" ht="30" hidden="1" customHeight="1" outlineLevel="1" x14ac:dyDescent="0.2">
      <c r="A410" s="8" t="s">
        <v>128</v>
      </c>
      <c r="B410" s="317"/>
      <c r="C410" s="322"/>
      <c r="D410" s="322"/>
      <c r="E410" s="318"/>
      <c r="F410" s="12" t="s">
        <v>25</v>
      </c>
      <c r="G410" s="10">
        <f>G406*25%</f>
        <v>0</v>
      </c>
    </row>
    <row r="411" spans="1:7" ht="30" hidden="1" customHeight="1" outlineLevel="1" x14ac:dyDescent="0.2">
      <c r="A411" s="8" t="s">
        <v>129</v>
      </c>
      <c r="B411" s="317"/>
      <c r="C411" s="322"/>
      <c r="D411" s="322"/>
      <c r="E411" s="318"/>
      <c r="F411" s="12" t="s">
        <v>52</v>
      </c>
      <c r="G411" s="10">
        <f>G406*25%</f>
        <v>0</v>
      </c>
    </row>
    <row r="412" spans="1:7" ht="30" hidden="1" customHeight="1" outlineLevel="1" thickBot="1" x14ac:dyDescent="0.25">
      <c r="A412" s="8"/>
      <c r="B412" s="317"/>
      <c r="C412" s="322"/>
      <c r="D412" s="322"/>
      <c r="E412" s="318"/>
      <c r="F412" s="12"/>
      <c r="G412" s="41">
        <f>SUM(G406:G411)</f>
        <v>0</v>
      </c>
    </row>
    <row r="413" spans="1:7" ht="30" hidden="1" customHeight="1" outlineLevel="1" thickTop="1" x14ac:dyDescent="0.2">
      <c r="A413" s="8"/>
      <c r="B413" s="317"/>
      <c r="C413" s="322"/>
      <c r="D413" s="322"/>
      <c r="E413" s="318"/>
      <c r="F413" s="12"/>
      <c r="G413" s="10"/>
    </row>
    <row r="414" spans="1:7" ht="30" hidden="1" customHeight="1" outlineLevel="1" x14ac:dyDescent="0.2">
      <c r="A414" s="21" t="s">
        <v>105</v>
      </c>
      <c r="B414" s="317"/>
      <c r="C414" s="322"/>
      <c r="D414" s="322"/>
      <c r="E414" s="318"/>
      <c r="F414" s="12"/>
      <c r="G414" s="10"/>
    </row>
    <row r="415" spans="1:7" ht="30" hidden="1" customHeight="1" outlineLevel="1" x14ac:dyDescent="0.2">
      <c r="A415" s="8" t="s">
        <v>93</v>
      </c>
      <c r="B415" s="317"/>
      <c r="C415" s="322"/>
      <c r="D415" s="322"/>
      <c r="E415" s="318"/>
      <c r="F415" s="12" t="s">
        <v>52</v>
      </c>
      <c r="G415" s="10">
        <v>0</v>
      </c>
    </row>
    <row r="416" spans="1:7" ht="30" hidden="1" customHeight="1" outlineLevel="1" x14ac:dyDescent="0.2">
      <c r="A416" s="8" t="s">
        <v>130</v>
      </c>
      <c r="B416" s="317"/>
      <c r="C416" s="322"/>
      <c r="D416" s="322"/>
      <c r="E416" s="318"/>
      <c r="F416" s="12" t="s">
        <v>25</v>
      </c>
      <c r="G416" s="10">
        <v>0</v>
      </c>
    </row>
    <row r="417" spans="1:7" ht="30" hidden="1" customHeight="1" outlineLevel="1" x14ac:dyDescent="0.2">
      <c r="A417" s="8" t="s">
        <v>131</v>
      </c>
      <c r="B417" s="317"/>
      <c r="C417" s="322"/>
      <c r="D417" s="322"/>
      <c r="E417" s="318"/>
      <c r="F417" s="12" t="s">
        <v>25</v>
      </c>
      <c r="G417" s="10">
        <v>0</v>
      </c>
    </row>
    <row r="418" spans="1:7" ht="30" hidden="1" customHeight="1" outlineLevel="1" x14ac:dyDescent="0.2">
      <c r="A418" s="8" t="s">
        <v>132</v>
      </c>
      <c r="B418" s="317"/>
      <c r="C418" s="322"/>
      <c r="D418" s="322"/>
      <c r="E418" s="318"/>
      <c r="F418" s="12" t="s">
        <v>25</v>
      </c>
      <c r="G418" s="10">
        <v>0</v>
      </c>
    </row>
    <row r="419" spans="1:7" ht="30" hidden="1" customHeight="1" outlineLevel="1" x14ac:dyDescent="0.2">
      <c r="A419" s="8" t="s">
        <v>133</v>
      </c>
      <c r="B419" s="317"/>
      <c r="C419" s="322"/>
      <c r="D419" s="322"/>
      <c r="E419" s="318"/>
      <c r="F419" s="12" t="s">
        <v>25</v>
      </c>
      <c r="G419" s="10">
        <v>0</v>
      </c>
    </row>
    <row r="420" spans="1:7" ht="30" hidden="1" customHeight="1" outlineLevel="1" x14ac:dyDescent="0.2">
      <c r="A420" s="8" t="s">
        <v>134</v>
      </c>
      <c r="B420" s="317"/>
      <c r="C420" s="322"/>
      <c r="D420" s="322"/>
      <c r="E420" s="318"/>
      <c r="F420" s="12" t="s">
        <v>25</v>
      </c>
      <c r="G420" s="10">
        <v>0</v>
      </c>
    </row>
    <row r="421" spans="1:7" ht="30" hidden="1" customHeight="1" outlineLevel="1" x14ac:dyDescent="0.2">
      <c r="A421" s="8" t="s">
        <v>451</v>
      </c>
      <c r="B421" s="317"/>
      <c r="C421" s="322"/>
      <c r="D421" s="322"/>
      <c r="E421" s="318"/>
      <c r="F421" s="12" t="s">
        <v>52</v>
      </c>
      <c r="G421" s="10">
        <v>0</v>
      </c>
    </row>
    <row r="422" spans="1:7" ht="30" hidden="1" customHeight="1" outlineLevel="1" thickBot="1" x14ac:dyDescent="0.25">
      <c r="A422" s="8"/>
      <c r="B422" s="317"/>
      <c r="C422" s="322"/>
      <c r="D422" s="322"/>
      <c r="E422" s="318"/>
      <c r="F422" s="12"/>
      <c r="G422" s="41">
        <f>SUM(G415:G421)</f>
        <v>0</v>
      </c>
    </row>
    <row r="423" spans="1:7" ht="30" hidden="1" customHeight="1" outlineLevel="1" thickTop="1" x14ac:dyDescent="0.2">
      <c r="A423" s="8"/>
      <c r="B423" s="317"/>
      <c r="C423" s="322"/>
      <c r="D423" s="322"/>
      <c r="E423" s="318"/>
      <c r="F423" s="12"/>
      <c r="G423" s="10"/>
    </row>
    <row r="424" spans="1:7" ht="30" hidden="1" customHeight="1" outlineLevel="1" x14ac:dyDescent="0.2">
      <c r="A424" s="21" t="s">
        <v>135</v>
      </c>
      <c r="B424" s="317"/>
      <c r="C424" s="322"/>
      <c r="D424" s="322"/>
      <c r="E424" s="318"/>
      <c r="F424" s="22"/>
      <c r="G424" s="10"/>
    </row>
    <row r="425" spans="1:7" ht="30" hidden="1" customHeight="1" outlineLevel="1" x14ac:dyDescent="0.2">
      <c r="A425" s="36" t="s">
        <v>136</v>
      </c>
      <c r="B425" s="317"/>
      <c r="C425" s="322"/>
      <c r="D425" s="322"/>
      <c r="E425" s="318"/>
      <c r="F425" s="183" t="s">
        <v>52</v>
      </c>
      <c r="G425" s="10"/>
    </row>
    <row r="426" spans="1:7" ht="30" hidden="1" customHeight="1" outlineLevel="1" x14ac:dyDescent="0.2">
      <c r="A426" s="36" t="s">
        <v>115</v>
      </c>
      <c r="B426" s="317"/>
      <c r="C426" s="322"/>
      <c r="D426" s="322"/>
      <c r="E426" s="318"/>
      <c r="F426" s="183" t="s">
        <v>52</v>
      </c>
      <c r="G426" s="10"/>
    </row>
    <row r="427" spans="1:7" ht="30" hidden="1" customHeight="1" outlineLevel="1" x14ac:dyDescent="0.2">
      <c r="A427" s="8"/>
      <c r="B427" s="317"/>
      <c r="C427" s="322"/>
      <c r="D427" s="322"/>
      <c r="E427" s="318"/>
      <c r="F427" s="12"/>
      <c r="G427" s="10"/>
    </row>
    <row r="428" spans="1:7" ht="66" hidden="1" customHeight="1" outlineLevel="1" x14ac:dyDescent="0.2">
      <c r="A428" s="323" t="s">
        <v>833</v>
      </c>
      <c r="B428" s="324"/>
      <c r="C428" s="324"/>
      <c r="D428" s="324"/>
      <c r="E428" s="324"/>
      <c r="F428" s="325"/>
      <c r="G428" s="17"/>
    </row>
    <row r="429" spans="1:7" ht="30" customHeight="1" x14ac:dyDescent="0.2">
      <c r="A429" s="184"/>
      <c r="B429" s="317"/>
      <c r="C429" s="322"/>
      <c r="D429" s="322"/>
      <c r="E429" s="318"/>
      <c r="F429" s="185"/>
      <c r="G429" s="10"/>
    </row>
    <row r="430" spans="1:7" ht="30" customHeight="1" x14ac:dyDescent="0.15">
      <c r="A430" s="359" t="s">
        <v>605</v>
      </c>
      <c r="B430" s="360"/>
      <c r="C430" s="178" t="s">
        <v>442</v>
      </c>
      <c r="D430" s="178" t="s">
        <v>52</v>
      </c>
      <c r="E430" s="341" t="s">
        <v>88</v>
      </c>
      <c r="F430" s="342"/>
      <c r="G430" s="180" t="s">
        <v>25</v>
      </c>
    </row>
    <row r="431" spans="1:7" ht="70.5" customHeight="1" collapsed="1" x14ac:dyDescent="0.15">
      <c r="A431" s="502" t="s">
        <v>847</v>
      </c>
      <c r="B431" s="503"/>
      <c r="C431" s="503"/>
      <c r="D431" s="503"/>
      <c r="E431" s="504"/>
      <c r="F431" s="504"/>
      <c r="G431" s="505"/>
    </row>
    <row r="432" spans="1:7" s="7" customFormat="1" ht="30" hidden="1" customHeight="1" outlineLevel="1" x14ac:dyDescent="0.2">
      <c r="A432" s="5">
        <f>A175</f>
        <v>0</v>
      </c>
      <c r="B432" s="366" t="s">
        <v>568</v>
      </c>
      <c r="C432" s="367"/>
      <c r="D432" s="367"/>
      <c r="E432" s="368"/>
      <c r="F432" s="61" t="s">
        <v>89</v>
      </c>
      <c r="G432" s="32" t="s">
        <v>137</v>
      </c>
    </row>
    <row r="433" spans="1:7" ht="30" hidden="1" customHeight="1" outlineLevel="1" x14ac:dyDescent="0.2">
      <c r="A433" s="8" t="s">
        <v>138</v>
      </c>
      <c r="B433" s="317"/>
      <c r="C433" s="322"/>
      <c r="D433" s="322"/>
      <c r="E433" s="318"/>
      <c r="F433" s="12" t="s">
        <v>25</v>
      </c>
      <c r="G433" s="10">
        <v>0</v>
      </c>
    </row>
    <row r="434" spans="1:7" ht="30" hidden="1" customHeight="1" outlineLevel="1" x14ac:dyDescent="0.2">
      <c r="A434" s="8" t="s">
        <v>139</v>
      </c>
      <c r="B434" s="317"/>
      <c r="C434" s="322"/>
      <c r="D434" s="322"/>
      <c r="E434" s="318"/>
      <c r="F434" s="12" t="s">
        <v>25</v>
      </c>
      <c r="G434" s="10">
        <v>0</v>
      </c>
    </row>
    <row r="435" spans="1:7" ht="30" hidden="1" customHeight="1" outlineLevel="1" x14ac:dyDescent="0.2">
      <c r="A435" s="8" t="s">
        <v>140</v>
      </c>
      <c r="B435" s="317"/>
      <c r="C435" s="322"/>
      <c r="D435" s="322"/>
      <c r="E435" s="318"/>
      <c r="F435" s="12" t="s">
        <v>25</v>
      </c>
      <c r="G435" s="10">
        <v>0</v>
      </c>
    </row>
    <row r="436" spans="1:7" ht="30" hidden="1" customHeight="1" outlineLevel="1" x14ac:dyDescent="0.2">
      <c r="A436" s="8" t="s">
        <v>141</v>
      </c>
      <c r="B436" s="317"/>
      <c r="C436" s="322"/>
      <c r="D436" s="322"/>
      <c r="E436" s="318"/>
      <c r="F436" s="12" t="s">
        <v>25</v>
      </c>
      <c r="G436" s="10">
        <v>0</v>
      </c>
    </row>
    <row r="437" spans="1:7" ht="30" hidden="1" customHeight="1" outlineLevel="1" x14ac:dyDescent="0.2">
      <c r="A437" s="8" t="s">
        <v>142</v>
      </c>
      <c r="B437" s="317"/>
      <c r="C437" s="322"/>
      <c r="D437" s="322"/>
      <c r="E437" s="318"/>
      <c r="F437" s="12" t="s">
        <v>25</v>
      </c>
      <c r="G437" s="10">
        <v>0</v>
      </c>
    </row>
    <row r="438" spans="1:7" ht="30" hidden="1" customHeight="1" outlineLevel="1" thickBot="1" x14ac:dyDescent="0.25">
      <c r="A438" s="8" t="s">
        <v>143</v>
      </c>
      <c r="B438" s="317"/>
      <c r="C438" s="322"/>
      <c r="D438" s="322"/>
      <c r="E438" s="318"/>
      <c r="F438" s="12" t="s">
        <v>25</v>
      </c>
      <c r="G438" s="10">
        <v>0</v>
      </c>
    </row>
    <row r="439" spans="1:7" ht="30" hidden="1" customHeight="1" outlineLevel="1" thickBot="1" x14ac:dyDescent="0.25">
      <c r="A439" s="59" t="s">
        <v>144</v>
      </c>
      <c r="B439" s="317"/>
      <c r="C439" s="322"/>
      <c r="D439" s="322"/>
      <c r="E439" s="318"/>
      <c r="F439" s="190"/>
      <c r="G439" s="191"/>
    </row>
    <row r="440" spans="1:7" ht="30" hidden="1" customHeight="1" outlineLevel="1" x14ac:dyDescent="0.2">
      <c r="A440" s="8" t="s">
        <v>145</v>
      </c>
      <c r="B440" s="317"/>
      <c r="C440" s="322"/>
      <c r="D440" s="322"/>
      <c r="E440" s="318"/>
      <c r="F440" s="12" t="s">
        <v>25</v>
      </c>
      <c r="G440" s="10">
        <v>0</v>
      </c>
    </row>
    <row r="441" spans="1:7" ht="30" hidden="1" customHeight="1" outlineLevel="1" thickBot="1" x14ac:dyDescent="0.25">
      <c r="A441" s="8"/>
      <c r="B441" s="317"/>
      <c r="C441" s="322"/>
      <c r="D441" s="322"/>
      <c r="E441" s="318"/>
      <c r="F441" s="12"/>
      <c r="G441" s="41">
        <f>SUM(G433:G440)</f>
        <v>0</v>
      </c>
    </row>
    <row r="442" spans="1:7" ht="30" hidden="1" customHeight="1" outlineLevel="1" thickTop="1" x14ac:dyDescent="0.2">
      <c r="A442" s="192"/>
      <c r="B442" s="317"/>
      <c r="C442" s="322"/>
      <c r="D442" s="322"/>
      <c r="E442" s="318"/>
      <c r="F442" s="193"/>
      <c r="G442" s="10"/>
    </row>
    <row r="443" spans="1:7" ht="30" hidden="1" customHeight="1" outlineLevel="1" x14ac:dyDescent="0.2">
      <c r="A443" s="194" t="s">
        <v>146</v>
      </c>
      <c r="B443" s="317"/>
      <c r="C443" s="322"/>
      <c r="D443" s="322"/>
      <c r="E443" s="318"/>
      <c r="F443" s="20">
        <v>3</v>
      </c>
      <c r="G443" s="10"/>
    </row>
    <row r="444" spans="1:7" ht="30" hidden="1" customHeight="1" outlineLevel="1" x14ac:dyDescent="0.2">
      <c r="A444" s="8"/>
      <c r="B444" s="317"/>
      <c r="C444" s="322"/>
      <c r="D444" s="322"/>
      <c r="E444" s="318"/>
      <c r="F444" s="12"/>
      <c r="G444" s="10"/>
    </row>
    <row r="445" spans="1:7" ht="30" hidden="1" customHeight="1" outlineLevel="1" x14ac:dyDescent="0.2">
      <c r="A445" s="21" t="s">
        <v>147</v>
      </c>
      <c r="B445" s="317"/>
      <c r="C445" s="322"/>
      <c r="D445" s="322"/>
      <c r="E445" s="318"/>
      <c r="F445" s="12"/>
      <c r="G445" s="10"/>
    </row>
    <row r="446" spans="1:7" ht="30" hidden="1" customHeight="1" outlineLevel="1" x14ac:dyDescent="0.2">
      <c r="A446" s="8" t="s">
        <v>148</v>
      </c>
      <c r="B446" s="317"/>
      <c r="C446" s="322"/>
      <c r="D446" s="322"/>
      <c r="E446" s="318"/>
      <c r="F446" s="12" t="s">
        <v>149</v>
      </c>
      <c r="G446" s="10">
        <v>0</v>
      </c>
    </row>
    <row r="447" spans="1:7" ht="30" hidden="1" customHeight="1" outlineLevel="1" x14ac:dyDescent="0.2">
      <c r="A447" s="8" t="s">
        <v>150</v>
      </c>
      <c r="B447" s="317"/>
      <c r="C447" s="322"/>
      <c r="D447" s="322"/>
      <c r="E447" s="318"/>
      <c r="F447" s="12" t="s">
        <v>149</v>
      </c>
      <c r="G447" s="10">
        <v>0</v>
      </c>
    </row>
    <row r="448" spans="1:7" ht="30" hidden="1" customHeight="1" outlineLevel="1" x14ac:dyDescent="0.2">
      <c r="A448" s="8"/>
      <c r="B448" s="317"/>
      <c r="C448" s="322"/>
      <c r="D448" s="322"/>
      <c r="E448" s="318"/>
      <c r="F448" s="12"/>
      <c r="G448" s="10"/>
    </row>
    <row r="449" spans="1:7" ht="30" hidden="1" customHeight="1" outlineLevel="1" x14ac:dyDescent="0.2">
      <c r="A449" s="21" t="s">
        <v>95</v>
      </c>
      <c r="B449" s="317"/>
      <c r="C449" s="322"/>
      <c r="D449" s="322"/>
      <c r="E449" s="318"/>
      <c r="F449" s="12"/>
      <c r="G449" s="10"/>
    </row>
    <row r="450" spans="1:7" ht="30" hidden="1" customHeight="1" outlineLevel="1" x14ac:dyDescent="0.2">
      <c r="A450" s="8" t="s">
        <v>151</v>
      </c>
      <c r="B450" s="317"/>
      <c r="C450" s="322"/>
      <c r="D450" s="322"/>
      <c r="E450" s="318"/>
      <c r="F450" s="12" t="s">
        <v>25</v>
      </c>
      <c r="G450" s="10">
        <v>0</v>
      </c>
    </row>
    <row r="451" spans="1:7" ht="30" hidden="1" customHeight="1" outlineLevel="1" x14ac:dyDescent="0.2">
      <c r="A451" s="8" t="s">
        <v>152</v>
      </c>
      <c r="B451" s="317"/>
      <c r="C451" s="322"/>
      <c r="D451" s="322"/>
      <c r="E451" s="318"/>
      <c r="F451" s="12" t="s">
        <v>25</v>
      </c>
      <c r="G451" s="10">
        <v>0</v>
      </c>
    </row>
    <row r="452" spans="1:7" ht="30" hidden="1" customHeight="1" outlineLevel="1" x14ac:dyDescent="0.2">
      <c r="A452" s="8"/>
      <c r="B452" s="317"/>
      <c r="C452" s="322"/>
      <c r="D452" s="322"/>
      <c r="E452" s="318"/>
      <c r="F452" s="12"/>
      <c r="G452" s="10"/>
    </row>
    <row r="453" spans="1:7" ht="30" hidden="1" customHeight="1" outlineLevel="1" x14ac:dyDescent="0.2">
      <c r="A453" s="21" t="s">
        <v>105</v>
      </c>
      <c r="B453" s="317"/>
      <c r="C453" s="322"/>
      <c r="D453" s="322"/>
      <c r="E453" s="318"/>
      <c r="F453" s="12"/>
      <c r="G453" s="10"/>
    </row>
    <row r="454" spans="1:7" ht="30" hidden="1" customHeight="1" outlineLevel="1" x14ac:dyDescent="0.2">
      <c r="A454" s="8" t="s">
        <v>153</v>
      </c>
      <c r="B454" s="317"/>
      <c r="C454" s="322"/>
      <c r="D454" s="322"/>
      <c r="E454" s="318"/>
      <c r="F454" s="12" t="s">
        <v>25</v>
      </c>
      <c r="G454" s="10">
        <v>0</v>
      </c>
    </row>
    <row r="455" spans="1:7" ht="30" hidden="1" customHeight="1" outlineLevel="1" x14ac:dyDescent="0.2">
      <c r="A455" s="8" t="s">
        <v>509</v>
      </c>
      <c r="B455" s="317"/>
      <c r="C455" s="322"/>
      <c r="D455" s="322"/>
      <c r="E455" s="318"/>
      <c r="F455" s="12" t="s">
        <v>25</v>
      </c>
      <c r="G455" s="10">
        <v>0</v>
      </c>
    </row>
    <row r="456" spans="1:7" ht="30" hidden="1" customHeight="1" outlineLevel="1" x14ac:dyDescent="0.2">
      <c r="A456" s="8" t="s">
        <v>154</v>
      </c>
      <c r="B456" s="317"/>
      <c r="C456" s="322"/>
      <c r="D456" s="322"/>
      <c r="E456" s="318"/>
      <c r="F456" s="12" t="s">
        <v>25</v>
      </c>
      <c r="G456" s="10">
        <v>0</v>
      </c>
    </row>
    <row r="457" spans="1:7" ht="30" hidden="1" customHeight="1" outlineLevel="1" x14ac:dyDescent="0.2">
      <c r="A457" s="8" t="s">
        <v>155</v>
      </c>
      <c r="B457" s="317"/>
      <c r="C457" s="322"/>
      <c r="D457" s="322"/>
      <c r="E457" s="318"/>
      <c r="F457" s="12" t="s">
        <v>25</v>
      </c>
      <c r="G457" s="10">
        <v>0</v>
      </c>
    </row>
    <row r="458" spans="1:7" ht="30" hidden="1" customHeight="1" outlineLevel="1" x14ac:dyDescent="0.2">
      <c r="A458" s="8" t="s">
        <v>93</v>
      </c>
      <c r="B458" s="317"/>
      <c r="C458" s="322"/>
      <c r="D458" s="322"/>
      <c r="E458" s="318"/>
      <c r="F458" s="12" t="s">
        <v>25</v>
      </c>
      <c r="G458" s="10">
        <v>0</v>
      </c>
    </row>
    <row r="459" spans="1:7" ht="30" hidden="1" customHeight="1" outlineLevel="1" x14ac:dyDescent="0.2">
      <c r="A459" s="18" t="s">
        <v>156</v>
      </c>
      <c r="B459" s="317"/>
      <c r="C459" s="322"/>
      <c r="D459" s="322"/>
      <c r="E459" s="318"/>
      <c r="F459" s="12" t="s">
        <v>25</v>
      </c>
      <c r="G459" s="10">
        <v>0</v>
      </c>
    </row>
    <row r="460" spans="1:7" ht="30" hidden="1" customHeight="1" outlineLevel="1" x14ac:dyDescent="0.2">
      <c r="A460" s="18" t="s">
        <v>157</v>
      </c>
      <c r="B460" s="317"/>
      <c r="C460" s="322"/>
      <c r="D460" s="322"/>
      <c r="E460" s="318"/>
      <c r="F460" s="12" t="s">
        <v>25</v>
      </c>
      <c r="G460" s="10">
        <v>0</v>
      </c>
    </row>
    <row r="461" spans="1:7" ht="30" hidden="1" customHeight="1" outlineLevel="1" x14ac:dyDescent="0.2">
      <c r="A461" s="18" t="s">
        <v>158</v>
      </c>
      <c r="B461" s="317"/>
      <c r="C461" s="322"/>
      <c r="D461" s="322"/>
      <c r="E461" s="318"/>
      <c r="F461" s="12" t="s">
        <v>25</v>
      </c>
      <c r="G461" s="10">
        <v>0</v>
      </c>
    </row>
    <row r="462" spans="1:7" ht="30" hidden="1" customHeight="1" outlineLevel="1" x14ac:dyDescent="0.2">
      <c r="A462" s="18" t="s">
        <v>159</v>
      </c>
      <c r="B462" s="317"/>
      <c r="C462" s="322"/>
      <c r="D462" s="322"/>
      <c r="E462" s="318"/>
      <c r="F462" s="12" t="s">
        <v>25</v>
      </c>
      <c r="G462" s="10">
        <v>0</v>
      </c>
    </row>
    <row r="463" spans="1:7" ht="30" hidden="1" customHeight="1" outlineLevel="1" thickBot="1" x14ac:dyDescent="0.25">
      <c r="A463" s="195" t="s">
        <v>114</v>
      </c>
      <c r="B463" s="317"/>
      <c r="C463" s="322"/>
      <c r="D463" s="322"/>
      <c r="E463" s="318"/>
      <c r="F463" s="196"/>
      <c r="G463" s="41">
        <f>SUM(G454:G462,G451,G450,G447,G446,G441)</f>
        <v>0</v>
      </c>
    </row>
    <row r="464" spans="1:7" ht="30" hidden="1" customHeight="1" outlineLevel="1" thickTop="1" x14ac:dyDescent="0.2">
      <c r="A464" s="18"/>
      <c r="B464" s="317"/>
      <c r="C464" s="322"/>
      <c r="D464" s="322"/>
      <c r="E464" s="318"/>
      <c r="F464" s="196"/>
      <c r="G464" s="10"/>
    </row>
    <row r="465" spans="1:7" ht="30" hidden="1" customHeight="1" outlineLevel="1" x14ac:dyDescent="0.2">
      <c r="A465" s="18" t="s">
        <v>116</v>
      </c>
      <c r="B465" s="317"/>
      <c r="C465" s="322"/>
      <c r="D465" s="322"/>
      <c r="E465" s="318"/>
      <c r="F465" s="196"/>
      <c r="G465" s="10"/>
    </row>
    <row r="466" spans="1:7" ht="30" hidden="1" customHeight="1" outlineLevel="1" x14ac:dyDescent="0.2">
      <c r="A466" s="18" t="s">
        <v>452</v>
      </c>
      <c r="B466" s="317"/>
      <c r="C466" s="322"/>
      <c r="D466" s="322"/>
      <c r="E466" s="318"/>
      <c r="F466" s="196"/>
      <c r="G466" s="10"/>
    </row>
    <row r="467" spans="1:7" ht="30" hidden="1" customHeight="1" outlineLevel="1" x14ac:dyDescent="0.2">
      <c r="A467" s="18"/>
      <c r="B467" s="317"/>
      <c r="C467" s="322"/>
      <c r="D467" s="322"/>
      <c r="E467" s="318"/>
      <c r="F467" s="196"/>
      <c r="G467" s="10"/>
    </row>
    <row r="468" spans="1:7" ht="66" hidden="1" customHeight="1" outlineLevel="1" x14ac:dyDescent="0.2">
      <c r="A468" s="323" t="s">
        <v>833</v>
      </c>
      <c r="B468" s="324"/>
      <c r="C468" s="324"/>
      <c r="D468" s="324"/>
      <c r="E468" s="324"/>
      <c r="F468" s="325"/>
      <c r="G468" s="17"/>
    </row>
    <row r="469" spans="1:7" ht="30" customHeight="1" x14ac:dyDescent="0.2">
      <c r="A469" s="21"/>
      <c r="B469" s="317"/>
      <c r="C469" s="322"/>
      <c r="D469" s="322"/>
      <c r="E469" s="318"/>
      <c r="F469" s="23"/>
      <c r="G469" s="10"/>
    </row>
    <row r="470" spans="1:7" ht="30" customHeight="1" x14ac:dyDescent="0.15">
      <c r="A470" s="188" t="s">
        <v>604</v>
      </c>
      <c r="B470" s="189"/>
      <c r="C470" s="178" t="s">
        <v>442</v>
      </c>
      <c r="D470" s="178" t="s">
        <v>52</v>
      </c>
      <c r="E470" s="341" t="s">
        <v>88</v>
      </c>
      <c r="F470" s="342"/>
      <c r="G470" s="180" t="s">
        <v>25</v>
      </c>
    </row>
    <row r="471" spans="1:7" ht="66" customHeight="1" collapsed="1" x14ac:dyDescent="0.15">
      <c r="A471" s="502" t="s">
        <v>611</v>
      </c>
      <c r="B471" s="503"/>
      <c r="C471" s="503"/>
      <c r="D471" s="503"/>
      <c r="E471" s="504"/>
      <c r="F471" s="504"/>
      <c r="G471" s="505"/>
    </row>
    <row r="472" spans="1:7" s="13" customFormat="1" ht="30" hidden="1" customHeight="1" outlineLevel="1" x14ac:dyDescent="0.2">
      <c r="A472" s="5">
        <f>A175</f>
        <v>0</v>
      </c>
      <c r="B472" s="366" t="s">
        <v>568</v>
      </c>
      <c r="C472" s="367"/>
      <c r="D472" s="367"/>
      <c r="E472" s="368"/>
      <c r="F472" s="61" t="s">
        <v>89</v>
      </c>
      <c r="G472" s="32" t="s">
        <v>137</v>
      </c>
    </row>
    <row r="473" spans="1:7" ht="30" hidden="1" customHeight="1" outlineLevel="1" x14ac:dyDescent="0.2">
      <c r="A473" s="8" t="s">
        <v>160</v>
      </c>
      <c r="B473" s="317"/>
      <c r="C473" s="322"/>
      <c r="D473" s="322"/>
      <c r="E473" s="318"/>
      <c r="F473" s="12" t="s">
        <v>25</v>
      </c>
      <c r="G473" s="10">
        <v>0</v>
      </c>
    </row>
    <row r="474" spans="1:7" ht="30" hidden="1" customHeight="1" outlineLevel="1" x14ac:dyDescent="0.2">
      <c r="A474" s="8" t="s">
        <v>93</v>
      </c>
      <c r="B474" s="317"/>
      <c r="C474" s="322"/>
      <c r="D474" s="322"/>
      <c r="E474" s="318"/>
      <c r="F474" s="12" t="s">
        <v>25</v>
      </c>
      <c r="G474" s="10">
        <v>0</v>
      </c>
    </row>
    <row r="475" spans="1:7" ht="30" hidden="1" customHeight="1" outlineLevel="1" x14ac:dyDescent="0.2">
      <c r="A475" s="8"/>
      <c r="B475" s="317"/>
      <c r="C475" s="322"/>
      <c r="D475" s="322"/>
      <c r="E475" s="318"/>
      <c r="F475" s="16"/>
      <c r="G475" s="43"/>
    </row>
    <row r="476" spans="1:7" ht="30" hidden="1" customHeight="1" outlineLevel="1" x14ac:dyDescent="0.2">
      <c r="A476" s="21" t="s">
        <v>161</v>
      </c>
      <c r="B476" s="317"/>
      <c r="C476" s="322"/>
      <c r="D476" s="322"/>
      <c r="E476" s="318"/>
      <c r="F476" s="16"/>
      <c r="G476" s="43"/>
    </row>
    <row r="477" spans="1:7" ht="30" hidden="1" customHeight="1" outlineLevel="1" x14ac:dyDescent="0.2">
      <c r="A477" s="8" t="s">
        <v>162</v>
      </c>
      <c r="B477" s="317"/>
      <c r="C477" s="322"/>
      <c r="D477" s="322"/>
      <c r="E477" s="318"/>
      <c r="F477" s="12" t="s">
        <v>25</v>
      </c>
      <c r="G477" s="10">
        <v>0</v>
      </c>
    </row>
    <row r="478" spans="1:7" ht="30" hidden="1" customHeight="1" outlineLevel="1" x14ac:dyDescent="0.2">
      <c r="A478" s="8" t="s">
        <v>163</v>
      </c>
      <c r="B478" s="317"/>
      <c r="C478" s="322"/>
      <c r="D478" s="322"/>
      <c r="E478" s="318"/>
      <c r="F478" s="12" t="s">
        <v>25</v>
      </c>
      <c r="G478" s="10">
        <v>0</v>
      </c>
    </row>
    <row r="479" spans="1:7" ht="30" hidden="1" customHeight="1" outlineLevel="1" x14ac:dyDescent="0.2">
      <c r="A479" s="8"/>
      <c r="B479" s="317"/>
      <c r="C479" s="322"/>
      <c r="D479" s="322"/>
      <c r="E479" s="318"/>
      <c r="F479" s="16"/>
      <c r="G479" s="43"/>
    </row>
    <row r="480" spans="1:7" ht="30" hidden="1" customHeight="1" outlineLevel="1" x14ac:dyDescent="0.2">
      <c r="A480" s="21" t="s">
        <v>164</v>
      </c>
      <c r="B480" s="317"/>
      <c r="C480" s="322"/>
      <c r="D480" s="322"/>
      <c r="E480" s="318"/>
      <c r="F480" s="16"/>
      <c r="G480" s="43"/>
    </row>
    <row r="481" spans="1:7" ht="30" hidden="1" customHeight="1" outlineLevel="1" x14ac:dyDescent="0.2">
      <c r="A481" s="8" t="s">
        <v>123</v>
      </c>
      <c r="B481" s="317"/>
      <c r="C481" s="322"/>
      <c r="D481" s="322"/>
      <c r="E481" s="318"/>
      <c r="F481" s="12" t="s">
        <v>25</v>
      </c>
      <c r="G481" s="43"/>
    </row>
    <row r="482" spans="1:7" ht="30" hidden="1" customHeight="1" outlineLevel="1" x14ac:dyDescent="0.2">
      <c r="A482" s="8" t="s">
        <v>165</v>
      </c>
      <c r="B482" s="317"/>
      <c r="C482" s="322"/>
      <c r="D482" s="322"/>
      <c r="E482" s="318"/>
      <c r="F482" s="12" t="s">
        <v>25</v>
      </c>
      <c r="G482" s="43"/>
    </row>
    <row r="483" spans="1:7" ht="30" hidden="1" customHeight="1" outlineLevel="1" x14ac:dyDescent="0.2">
      <c r="A483" s="8"/>
      <c r="B483" s="317"/>
      <c r="C483" s="322"/>
      <c r="D483" s="322"/>
      <c r="E483" s="318"/>
      <c r="F483" s="16"/>
      <c r="G483" s="43"/>
    </row>
    <row r="484" spans="1:7" ht="30" hidden="1" customHeight="1" outlineLevel="1" x14ac:dyDescent="0.2">
      <c r="A484" s="8" t="s">
        <v>116</v>
      </c>
      <c r="B484" s="317"/>
      <c r="C484" s="322"/>
      <c r="D484" s="322"/>
      <c r="E484" s="318"/>
      <c r="F484" s="16"/>
      <c r="G484" s="43"/>
    </row>
    <row r="485" spans="1:7" ht="30" hidden="1" customHeight="1" outlineLevel="1" x14ac:dyDescent="0.2">
      <c r="A485" s="8"/>
      <c r="B485" s="317"/>
      <c r="C485" s="322"/>
      <c r="D485" s="322"/>
      <c r="E485" s="318"/>
      <c r="F485" s="16"/>
      <c r="G485" s="43"/>
    </row>
    <row r="486" spans="1:7" ht="66" hidden="1" customHeight="1" outlineLevel="1" x14ac:dyDescent="0.2">
      <c r="A486" s="323" t="s">
        <v>833</v>
      </c>
      <c r="B486" s="324"/>
      <c r="C486" s="324"/>
      <c r="D486" s="324"/>
      <c r="E486" s="324"/>
      <c r="F486" s="325"/>
      <c r="G486" s="17"/>
    </row>
    <row r="487" spans="1:7" ht="30" customHeight="1" x14ac:dyDescent="0.2">
      <c r="A487" s="184"/>
      <c r="B487" s="317"/>
      <c r="C487" s="322"/>
      <c r="D487" s="322"/>
      <c r="E487" s="318"/>
      <c r="F487" s="52"/>
      <c r="G487" s="10"/>
    </row>
    <row r="488" spans="1:7" ht="30" customHeight="1" x14ac:dyDescent="0.15">
      <c r="A488" s="359" t="s">
        <v>594</v>
      </c>
      <c r="B488" s="360"/>
      <c r="C488" s="178" t="s">
        <v>442</v>
      </c>
      <c r="D488" s="178" t="s">
        <v>52</v>
      </c>
      <c r="E488" s="341" t="s">
        <v>88</v>
      </c>
      <c r="F488" s="342"/>
      <c r="G488" s="180" t="s">
        <v>25</v>
      </c>
    </row>
    <row r="489" spans="1:7" ht="96.75" customHeight="1" collapsed="1" x14ac:dyDescent="0.15">
      <c r="A489" s="502" t="s">
        <v>1077</v>
      </c>
      <c r="B489" s="503"/>
      <c r="C489" s="503"/>
      <c r="D489" s="503"/>
      <c r="E489" s="504"/>
      <c r="F489" s="504"/>
      <c r="G489" s="505"/>
    </row>
    <row r="490" spans="1:7" s="7" customFormat="1" ht="30" hidden="1" customHeight="1" outlineLevel="1" x14ac:dyDescent="0.2">
      <c r="A490" s="5">
        <f>A175</f>
        <v>0</v>
      </c>
      <c r="B490" s="366" t="s">
        <v>568</v>
      </c>
      <c r="C490" s="367"/>
      <c r="D490" s="367"/>
      <c r="E490" s="368"/>
      <c r="F490" s="61" t="s">
        <v>89</v>
      </c>
      <c r="G490" s="32" t="s">
        <v>137</v>
      </c>
    </row>
    <row r="491" spans="1:7" ht="30" hidden="1" customHeight="1" outlineLevel="1" x14ac:dyDescent="0.2">
      <c r="A491" s="8" t="s">
        <v>166</v>
      </c>
      <c r="B491" s="317"/>
      <c r="C491" s="322"/>
      <c r="D491" s="322"/>
      <c r="E491" s="318"/>
      <c r="F491" s="12" t="s">
        <v>25</v>
      </c>
      <c r="G491" s="10">
        <v>0</v>
      </c>
    </row>
    <row r="492" spans="1:7" ht="30" hidden="1" customHeight="1" outlineLevel="1" x14ac:dyDescent="0.2">
      <c r="A492" s="8" t="s">
        <v>167</v>
      </c>
      <c r="B492" s="317"/>
      <c r="C492" s="322"/>
      <c r="D492" s="322"/>
      <c r="E492" s="318"/>
      <c r="F492" s="12" t="s">
        <v>25</v>
      </c>
      <c r="G492" s="10">
        <v>0</v>
      </c>
    </row>
    <row r="493" spans="1:7" ht="30" hidden="1" customHeight="1" outlineLevel="1" x14ac:dyDescent="0.2">
      <c r="A493" s="8" t="s">
        <v>168</v>
      </c>
      <c r="B493" s="317"/>
      <c r="C493" s="322"/>
      <c r="D493" s="322"/>
      <c r="E493" s="318"/>
      <c r="F493" s="12" t="s">
        <v>25</v>
      </c>
      <c r="G493" s="10">
        <v>0</v>
      </c>
    </row>
    <row r="494" spans="1:7" ht="30" hidden="1" customHeight="1" outlineLevel="1" x14ac:dyDescent="0.2">
      <c r="A494" s="19" t="s">
        <v>169</v>
      </c>
      <c r="B494" s="317"/>
      <c r="C494" s="322"/>
      <c r="D494" s="322"/>
      <c r="E494" s="318"/>
      <c r="F494" s="20" t="s">
        <v>52</v>
      </c>
      <c r="G494" s="10"/>
    </row>
    <row r="495" spans="1:7" ht="30" hidden="1" customHeight="1" outlineLevel="1" thickBot="1" x14ac:dyDescent="0.25">
      <c r="A495" s="8"/>
      <c r="B495" s="317"/>
      <c r="C495" s="322"/>
      <c r="D495" s="322"/>
      <c r="E495" s="318"/>
      <c r="F495" s="12"/>
      <c r="G495" s="41">
        <f>SUM(G491:G494)</f>
        <v>0</v>
      </c>
    </row>
    <row r="496" spans="1:7" ht="30" hidden="1" customHeight="1" outlineLevel="1" thickTop="1" x14ac:dyDescent="0.2">
      <c r="A496" s="8"/>
      <c r="B496" s="317"/>
      <c r="C496" s="322"/>
      <c r="D496" s="322"/>
      <c r="E496" s="318"/>
      <c r="F496" s="12"/>
      <c r="G496" s="10"/>
    </row>
    <row r="497" spans="1:7" s="7" customFormat="1" ht="30" hidden="1" customHeight="1" outlineLevel="1" x14ac:dyDescent="0.2">
      <c r="A497" s="5" t="str">
        <f>A220</f>
        <v>n/a</v>
      </c>
      <c r="B497" s="317"/>
      <c r="C497" s="322"/>
      <c r="D497" s="322"/>
      <c r="E497" s="318"/>
      <c r="F497" s="61"/>
      <c r="G497" s="32" t="s">
        <v>137</v>
      </c>
    </row>
    <row r="498" spans="1:7" ht="30" hidden="1" customHeight="1" outlineLevel="1" x14ac:dyDescent="0.2">
      <c r="A498" s="8" t="s">
        <v>166</v>
      </c>
      <c r="B498" s="317"/>
      <c r="C498" s="322"/>
      <c r="D498" s="322"/>
      <c r="E498" s="318"/>
      <c r="F498" s="12" t="s">
        <v>25</v>
      </c>
      <c r="G498" s="10">
        <v>0</v>
      </c>
    </row>
    <row r="499" spans="1:7" ht="30" hidden="1" customHeight="1" outlineLevel="1" x14ac:dyDescent="0.2">
      <c r="A499" s="8" t="s">
        <v>167</v>
      </c>
      <c r="B499" s="317"/>
      <c r="C499" s="322"/>
      <c r="D499" s="322"/>
      <c r="E499" s="318"/>
      <c r="F499" s="12" t="s">
        <v>25</v>
      </c>
      <c r="G499" s="10">
        <v>0</v>
      </c>
    </row>
    <row r="500" spans="1:7" ht="30" hidden="1" customHeight="1" outlineLevel="1" x14ac:dyDescent="0.2">
      <c r="A500" s="8" t="s">
        <v>168</v>
      </c>
      <c r="B500" s="317"/>
      <c r="C500" s="322"/>
      <c r="D500" s="322"/>
      <c r="E500" s="318"/>
      <c r="F500" s="12" t="s">
        <v>25</v>
      </c>
      <c r="G500" s="10">
        <v>0</v>
      </c>
    </row>
    <row r="501" spans="1:7" ht="30" hidden="1" customHeight="1" outlineLevel="1" x14ac:dyDescent="0.2">
      <c r="A501" s="19" t="s">
        <v>169</v>
      </c>
      <c r="B501" s="317"/>
      <c r="C501" s="322"/>
      <c r="D501" s="322"/>
      <c r="E501" s="318"/>
      <c r="F501" s="20" t="s">
        <v>52</v>
      </c>
      <c r="G501" s="10"/>
    </row>
    <row r="502" spans="1:7" ht="30" hidden="1" customHeight="1" outlineLevel="1" thickBot="1" x14ac:dyDescent="0.25">
      <c r="A502" s="8"/>
      <c r="B502" s="317"/>
      <c r="C502" s="322"/>
      <c r="D502" s="322"/>
      <c r="E502" s="318"/>
      <c r="F502" s="12"/>
      <c r="G502" s="41">
        <f>SUM(G498:G501)</f>
        <v>0</v>
      </c>
    </row>
    <row r="503" spans="1:7" ht="30" hidden="1" customHeight="1" outlineLevel="1" thickTop="1" x14ac:dyDescent="0.2">
      <c r="A503" s="8"/>
      <c r="B503" s="317"/>
      <c r="C503" s="322"/>
      <c r="D503" s="322"/>
      <c r="E503" s="318"/>
      <c r="F503" s="12"/>
      <c r="G503" s="10"/>
    </row>
    <row r="504" spans="1:7" s="7" customFormat="1" ht="30" hidden="1" customHeight="1" outlineLevel="1" x14ac:dyDescent="0.2">
      <c r="A504" s="5" t="str">
        <f>A265</f>
        <v>n/a</v>
      </c>
      <c r="B504" s="317"/>
      <c r="C504" s="322"/>
      <c r="D504" s="322"/>
      <c r="E504" s="318"/>
      <c r="F504" s="61"/>
      <c r="G504" s="32" t="s">
        <v>137</v>
      </c>
    </row>
    <row r="505" spans="1:7" ht="30" hidden="1" customHeight="1" outlineLevel="1" x14ac:dyDescent="0.2">
      <c r="A505" s="8" t="s">
        <v>166</v>
      </c>
      <c r="B505" s="317"/>
      <c r="C505" s="322"/>
      <c r="D505" s="322"/>
      <c r="E505" s="318"/>
      <c r="F505" s="12" t="s">
        <v>25</v>
      </c>
      <c r="G505" s="10">
        <v>0</v>
      </c>
    </row>
    <row r="506" spans="1:7" ht="30" hidden="1" customHeight="1" outlineLevel="1" x14ac:dyDescent="0.2">
      <c r="A506" s="8" t="s">
        <v>167</v>
      </c>
      <c r="B506" s="317"/>
      <c r="C506" s="322"/>
      <c r="D506" s="322"/>
      <c r="E506" s="318"/>
      <c r="F506" s="12" t="s">
        <v>25</v>
      </c>
      <c r="G506" s="10">
        <v>0</v>
      </c>
    </row>
    <row r="507" spans="1:7" ht="30" hidden="1" customHeight="1" outlineLevel="1" x14ac:dyDescent="0.2">
      <c r="A507" s="8" t="s">
        <v>168</v>
      </c>
      <c r="B507" s="317"/>
      <c r="C507" s="322"/>
      <c r="D507" s="322"/>
      <c r="E507" s="318"/>
      <c r="F507" s="12" t="s">
        <v>25</v>
      </c>
      <c r="G507" s="10">
        <v>0</v>
      </c>
    </row>
    <row r="508" spans="1:7" ht="30" hidden="1" customHeight="1" outlineLevel="1" x14ac:dyDescent="0.2">
      <c r="A508" s="19" t="s">
        <v>169</v>
      </c>
      <c r="B508" s="317"/>
      <c r="C508" s="322"/>
      <c r="D508" s="322"/>
      <c r="E508" s="318"/>
      <c r="F508" s="20" t="s">
        <v>52</v>
      </c>
      <c r="G508" s="10"/>
    </row>
    <row r="509" spans="1:7" ht="30" hidden="1" customHeight="1" outlineLevel="1" thickBot="1" x14ac:dyDescent="0.25">
      <c r="A509" s="8"/>
      <c r="B509" s="317"/>
      <c r="C509" s="322"/>
      <c r="D509" s="322"/>
      <c r="E509" s="318"/>
      <c r="F509" s="12"/>
      <c r="G509" s="41">
        <f>SUM(G505:G508)</f>
        <v>0</v>
      </c>
    </row>
    <row r="510" spans="1:7" ht="30" hidden="1" customHeight="1" outlineLevel="1" thickTop="1" x14ac:dyDescent="0.2">
      <c r="A510" s="350" t="s">
        <v>135</v>
      </c>
      <c r="B510" s="351"/>
      <c r="C510" s="351"/>
      <c r="D510" s="351"/>
      <c r="E510" s="352"/>
      <c r="F510" s="23"/>
      <c r="G510" s="17"/>
    </row>
    <row r="511" spans="1:7" ht="30" hidden="1" customHeight="1" outlineLevel="1" x14ac:dyDescent="0.2">
      <c r="A511" s="353" t="s">
        <v>170</v>
      </c>
      <c r="B511" s="354"/>
      <c r="C511" s="354"/>
      <c r="D511" s="354"/>
      <c r="E511" s="355"/>
      <c r="F511" s="23"/>
      <c r="G511" s="17"/>
    </row>
    <row r="512" spans="1:7" ht="30" hidden="1" customHeight="1" outlineLevel="1" x14ac:dyDescent="0.2">
      <c r="A512" s="358"/>
      <c r="B512" s="322"/>
      <c r="C512" s="322"/>
      <c r="D512" s="322"/>
      <c r="E512" s="318"/>
      <c r="F512" s="23"/>
      <c r="G512" s="17"/>
    </row>
    <row r="513" spans="1:7" ht="30" hidden="1" customHeight="1" outlineLevel="1" x14ac:dyDescent="0.2">
      <c r="A513" s="506" t="s">
        <v>171</v>
      </c>
      <c r="B513" s="507"/>
      <c r="C513" s="508"/>
      <c r="D513" s="509" t="s">
        <v>25</v>
      </c>
      <c r="E513" s="507"/>
      <c r="F513" s="507"/>
      <c r="G513" s="510"/>
    </row>
    <row r="514" spans="1:7" ht="30" hidden="1" customHeight="1" outlineLevel="1" x14ac:dyDescent="0.2">
      <c r="A514" s="506" t="s">
        <v>172</v>
      </c>
      <c r="B514" s="507"/>
      <c r="C514" s="508"/>
      <c r="D514" s="509" t="s">
        <v>42</v>
      </c>
      <c r="E514" s="507"/>
      <c r="F514" s="507"/>
      <c r="G514" s="510"/>
    </row>
    <row r="515" spans="1:7" ht="30" hidden="1" customHeight="1" outlineLevel="1" x14ac:dyDescent="0.2">
      <c r="A515" s="506" t="s">
        <v>453</v>
      </c>
      <c r="B515" s="507"/>
      <c r="C515" s="508"/>
      <c r="D515" s="509" t="s">
        <v>42</v>
      </c>
      <c r="E515" s="507"/>
      <c r="F515" s="507"/>
      <c r="G515" s="510"/>
    </row>
    <row r="516" spans="1:7" ht="30" hidden="1" customHeight="1" outlineLevel="1" x14ac:dyDescent="0.2">
      <c r="A516" s="506" t="s">
        <v>173</v>
      </c>
      <c r="B516" s="507"/>
      <c r="C516" s="508"/>
      <c r="D516" s="509" t="s">
        <v>42</v>
      </c>
      <c r="E516" s="507"/>
      <c r="F516" s="507"/>
      <c r="G516" s="510"/>
    </row>
    <row r="517" spans="1:7" ht="30" hidden="1" customHeight="1" outlineLevel="1" x14ac:dyDescent="0.2">
      <c r="A517" s="506" t="s">
        <v>174</v>
      </c>
      <c r="B517" s="507"/>
      <c r="C517" s="508"/>
      <c r="D517" s="509" t="s">
        <v>42</v>
      </c>
      <c r="E517" s="507"/>
      <c r="F517" s="507"/>
      <c r="G517" s="510"/>
    </row>
    <row r="518" spans="1:7" ht="30" hidden="1" customHeight="1" outlineLevel="1" x14ac:dyDescent="0.2">
      <c r="A518" s="39" t="s">
        <v>105</v>
      </c>
      <c r="B518" s="511"/>
      <c r="C518" s="512"/>
      <c r="D518" s="512"/>
      <c r="E518" s="513"/>
      <c r="F518" s="40"/>
      <c r="G518" s="44"/>
    </row>
    <row r="519" spans="1:7" ht="30" hidden="1" customHeight="1" outlineLevel="1" x14ac:dyDescent="0.2">
      <c r="A519" s="8" t="s">
        <v>93</v>
      </c>
      <c r="B519" s="317"/>
      <c r="C519" s="322"/>
      <c r="D519" s="322"/>
      <c r="E519" s="318"/>
      <c r="F519" s="12" t="s">
        <v>25</v>
      </c>
      <c r="G519" s="10">
        <v>0</v>
      </c>
    </row>
    <row r="520" spans="1:7" ht="30" hidden="1" customHeight="1" outlineLevel="1" x14ac:dyDescent="0.2">
      <c r="A520" s="8" t="s">
        <v>175</v>
      </c>
      <c r="B520" s="317"/>
      <c r="C520" s="322"/>
      <c r="D520" s="322"/>
      <c r="E520" s="318"/>
      <c r="F520" s="12" t="s">
        <v>25</v>
      </c>
      <c r="G520" s="10">
        <v>0</v>
      </c>
    </row>
    <row r="521" spans="1:7" ht="30" hidden="1" customHeight="1" outlineLevel="1" thickBot="1" x14ac:dyDescent="0.25">
      <c r="A521" s="8"/>
      <c r="B521" s="317"/>
      <c r="C521" s="322"/>
      <c r="D521" s="322"/>
      <c r="E521" s="318"/>
      <c r="F521" s="12"/>
      <c r="G521" s="41">
        <f>SUM(G519:G520)</f>
        <v>0</v>
      </c>
    </row>
    <row r="522" spans="1:7" ht="30" hidden="1" customHeight="1" outlineLevel="1" thickTop="1" x14ac:dyDescent="0.2">
      <c r="A522" s="8"/>
      <c r="B522" s="317"/>
      <c r="C522" s="322"/>
      <c r="D522" s="322"/>
      <c r="E522" s="318"/>
      <c r="F522" s="12"/>
      <c r="G522" s="10"/>
    </row>
    <row r="523" spans="1:7" ht="30" hidden="1" customHeight="1" outlineLevel="1" x14ac:dyDescent="0.2">
      <c r="A523" s="8" t="s">
        <v>116</v>
      </c>
      <c r="B523" s="317"/>
      <c r="C523" s="322"/>
      <c r="D523" s="322"/>
      <c r="E523" s="318"/>
      <c r="F523" s="12"/>
      <c r="G523" s="10"/>
    </row>
    <row r="524" spans="1:7" ht="30" hidden="1" customHeight="1" outlineLevel="1" x14ac:dyDescent="0.2">
      <c r="A524" s="8"/>
      <c r="B524" s="317"/>
      <c r="C524" s="322"/>
      <c r="D524" s="322"/>
      <c r="E524" s="318"/>
      <c r="F524" s="12"/>
      <c r="G524" s="10"/>
    </row>
    <row r="525" spans="1:7" ht="66" hidden="1" customHeight="1" outlineLevel="1" x14ac:dyDescent="0.2">
      <c r="A525" s="323" t="s">
        <v>446</v>
      </c>
      <c r="B525" s="324"/>
      <c r="C525" s="324"/>
      <c r="D525" s="324"/>
      <c r="E525" s="324"/>
      <c r="F525" s="325"/>
      <c r="G525" s="17"/>
    </row>
    <row r="526" spans="1:7" ht="30" customHeight="1" x14ac:dyDescent="0.2">
      <c r="A526" s="21"/>
      <c r="B526" s="317"/>
      <c r="C526" s="322"/>
      <c r="D526" s="322"/>
      <c r="E526" s="318"/>
      <c r="F526" s="23"/>
      <c r="G526" s="17"/>
    </row>
    <row r="527" spans="1:7" ht="30" customHeight="1" x14ac:dyDescent="0.15">
      <c r="A527" s="359" t="s">
        <v>603</v>
      </c>
      <c r="B527" s="360"/>
      <c r="C527" s="178" t="s">
        <v>442</v>
      </c>
      <c r="D527" s="178" t="s">
        <v>52</v>
      </c>
      <c r="E527" s="341" t="s">
        <v>88</v>
      </c>
      <c r="F527" s="342"/>
      <c r="G527" s="180" t="s">
        <v>25</v>
      </c>
    </row>
    <row r="528" spans="1:7" ht="38.25" customHeight="1" collapsed="1" x14ac:dyDescent="0.15">
      <c r="A528" s="502" t="s">
        <v>1068</v>
      </c>
      <c r="B528" s="503"/>
      <c r="C528" s="503"/>
      <c r="D528" s="503"/>
      <c r="E528" s="504"/>
      <c r="F528" s="504"/>
      <c r="G528" s="505"/>
    </row>
    <row r="529" spans="1:7" s="13" customFormat="1" ht="30" hidden="1" customHeight="1" outlineLevel="1" x14ac:dyDescent="0.2">
      <c r="A529" s="5">
        <f>B33</f>
        <v>0</v>
      </c>
      <c r="B529" s="366" t="s">
        <v>568</v>
      </c>
      <c r="C529" s="367"/>
      <c r="D529" s="367"/>
      <c r="E529" s="368"/>
      <c r="F529" s="61" t="s">
        <v>89</v>
      </c>
      <c r="G529" s="32" t="s">
        <v>137</v>
      </c>
    </row>
    <row r="530" spans="1:7" ht="30" hidden="1" customHeight="1" outlineLevel="1" x14ac:dyDescent="0.2">
      <c r="A530" s="8" t="s">
        <v>176</v>
      </c>
      <c r="B530" s="317"/>
      <c r="C530" s="322"/>
      <c r="D530" s="322"/>
      <c r="E530" s="318"/>
      <c r="F530" s="12" t="s">
        <v>25</v>
      </c>
      <c r="G530" s="10">
        <v>0</v>
      </c>
    </row>
    <row r="531" spans="1:7" ht="30" hidden="1" customHeight="1" outlineLevel="1" x14ac:dyDescent="0.2">
      <c r="A531" s="8" t="s">
        <v>505</v>
      </c>
      <c r="B531" s="317"/>
      <c r="C531" s="322"/>
      <c r="D531" s="322"/>
      <c r="E531" s="318"/>
      <c r="F531" s="12" t="s">
        <v>25</v>
      </c>
      <c r="G531" s="10">
        <v>0</v>
      </c>
    </row>
    <row r="532" spans="1:7" ht="30" hidden="1" customHeight="1" outlineLevel="1" x14ac:dyDescent="0.2">
      <c r="A532" s="14" t="s">
        <v>504</v>
      </c>
      <c r="B532" s="317"/>
      <c r="C532" s="322"/>
      <c r="D532" s="322"/>
      <c r="E532" s="318"/>
      <c r="F532" s="12"/>
      <c r="G532" s="10"/>
    </row>
    <row r="533" spans="1:7" ht="30" hidden="1" customHeight="1" outlineLevel="1" x14ac:dyDescent="0.2">
      <c r="A533" s="8" t="s">
        <v>177</v>
      </c>
      <c r="B533" s="317"/>
      <c r="C533" s="322"/>
      <c r="D533" s="322"/>
      <c r="E533" s="318"/>
      <c r="F533" s="12" t="s">
        <v>25</v>
      </c>
      <c r="G533" s="10">
        <v>0</v>
      </c>
    </row>
    <row r="534" spans="1:7" ht="30" hidden="1" customHeight="1" outlineLevel="1" x14ac:dyDescent="0.2">
      <c r="A534" s="8" t="s">
        <v>93</v>
      </c>
      <c r="B534" s="317"/>
      <c r="C534" s="322"/>
      <c r="D534" s="322"/>
      <c r="E534" s="318"/>
      <c r="F534" s="12" t="s">
        <v>25</v>
      </c>
      <c r="G534" s="10">
        <v>0</v>
      </c>
    </row>
    <row r="535" spans="1:7" ht="30" hidden="1" customHeight="1" outlineLevel="1" x14ac:dyDescent="0.2">
      <c r="A535" s="197" t="s">
        <v>178</v>
      </c>
      <c r="B535" s="317"/>
      <c r="C535" s="322"/>
      <c r="D535" s="322"/>
      <c r="E535" s="318"/>
      <c r="F535" s="20" t="s">
        <v>52</v>
      </c>
      <c r="G535" s="10"/>
    </row>
    <row r="536" spans="1:7" ht="30" hidden="1" customHeight="1" outlineLevel="1" thickBot="1" x14ac:dyDescent="0.25">
      <c r="A536" s="8"/>
      <c r="B536" s="317"/>
      <c r="C536" s="322"/>
      <c r="D536" s="322"/>
      <c r="E536" s="318"/>
      <c r="F536" s="12"/>
      <c r="G536" s="198">
        <f>SUM(G530:G535)</f>
        <v>0</v>
      </c>
    </row>
    <row r="537" spans="1:7" ht="30" hidden="1" customHeight="1" outlineLevel="1" thickTop="1" x14ac:dyDescent="0.2">
      <c r="A537" s="8"/>
      <c r="B537" s="317"/>
      <c r="C537" s="322"/>
      <c r="D537" s="322"/>
      <c r="E537" s="318"/>
      <c r="F537" s="12"/>
      <c r="G537" s="10"/>
    </row>
    <row r="538" spans="1:7" s="13" customFormat="1" ht="30" hidden="1" customHeight="1" outlineLevel="1" x14ac:dyDescent="0.2">
      <c r="A538" s="5" t="str">
        <f>B34</f>
        <v>n/a</v>
      </c>
      <c r="B538" s="317"/>
      <c r="C538" s="322"/>
      <c r="D538" s="322"/>
      <c r="E538" s="318"/>
      <c r="F538" s="6"/>
      <c r="G538" s="32" t="s">
        <v>137</v>
      </c>
    </row>
    <row r="539" spans="1:7" ht="30" hidden="1" customHeight="1" outlineLevel="1" x14ac:dyDescent="0.2">
      <c r="A539" s="8" t="s">
        <v>176</v>
      </c>
      <c r="B539" s="317"/>
      <c r="C539" s="322"/>
      <c r="D539" s="322"/>
      <c r="E539" s="318"/>
      <c r="F539" s="12" t="s">
        <v>25</v>
      </c>
      <c r="G539" s="10">
        <v>0</v>
      </c>
    </row>
    <row r="540" spans="1:7" ht="30" hidden="1" customHeight="1" outlineLevel="1" x14ac:dyDescent="0.2">
      <c r="A540" s="8" t="s">
        <v>505</v>
      </c>
      <c r="B540" s="317"/>
      <c r="C540" s="322"/>
      <c r="D540" s="322"/>
      <c r="E540" s="318"/>
      <c r="F540" s="12" t="s">
        <v>25</v>
      </c>
      <c r="G540" s="10">
        <v>0</v>
      </c>
    </row>
    <row r="541" spans="1:7" ht="30" hidden="1" customHeight="1" outlineLevel="1" x14ac:dyDescent="0.2">
      <c r="A541" s="14" t="s">
        <v>504</v>
      </c>
      <c r="B541" s="317"/>
      <c r="C541" s="322"/>
      <c r="D541" s="322"/>
      <c r="E541" s="318"/>
      <c r="F541" s="12"/>
      <c r="G541" s="10"/>
    </row>
    <row r="542" spans="1:7" ht="30" hidden="1" customHeight="1" outlineLevel="1" x14ac:dyDescent="0.2">
      <c r="A542" s="8" t="s">
        <v>177</v>
      </c>
      <c r="B542" s="317"/>
      <c r="C542" s="322"/>
      <c r="D542" s="322"/>
      <c r="E542" s="318"/>
      <c r="F542" s="12" t="s">
        <v>25</v>
      </c>
      <c r="G542" s="10">
        <v>0</v>
      </c>
    </row>
    <row r="543" spans="1:7" ht="30" hidden="1" customHeight="1" outlineLevel="1" x14ac:dyDescent="0.2">
      <c r="A543" s="8" t="s">
        <v>93</v>
      </c>
      <c r="B543" s="317"/>
      <c r="C543" s="322"/>
      <c r="D543" s="322"/>
      <c r="E543" s="318"/>
      <c r="F543" s="12" t="s">
        <v>25</v>
      </c>
      <c r="G543" s="10">
        <v>0</v>
      </c>
    </row>
    <row r="544" spans="1:7" ht="30" hidden="1" customHeight="1" outlineLevel="1" x14ac:dyDescent="0.2">
      <c r="A544" s="197" t="s">
        <v>178</v>
      </c>
      <c r="B544" s="317"/>
      <c r="C544" s="322"/>
      <c r="D544" s="322"/>
      <c r="E544" s="318"/>
      <c r="F544" s="20" t="s">
        <v>52</v>
      </c>
      <c r="G544" s="10"/>
    </row>
    <row r="545" spans="1:7" ht="30" hidden="1" customHeight="1" outlineLevel="1" thickBot="1" x14ac:dyDescent="0.25">
      <c r="A545" s="8"/>
      <c r="B545" s="317"/>
      <c r="C545" s="322"/>
      <c r="D545" s="322"/>
      <c r="E545" s="318"/>
      <c r="F545" s="12"/>
      <c r="G545" s="198">
        <f>SUM(G539:G544)</f>
        <v>0</v>
      </c>
    </row>
    <row r="546" spans="1:7" ht="30" hidden="1" customHeight="1" outlineLevel="1" thickTop="1" x14ac:dyDescent="0.2">
      <c r="A546" s="8"/>
      <c r="B546" s="317"/>
      <c r="C546" s="322"/>
      <c r="D546" s="322"/>
      <c r="E546" s="318"/>
      <c r="F546" s="12"/>
      <c r="G546" s="199"/>
    </row>
    <row r="547" spans="1:7" s="13" customFormat="1" ht="30" hidden="1" customHeight="1" outlineLevel="1" x14ac:dyDescent="0.2">
      <c r="A547" s="5" t="str">
        <f>B35</f>
        <v>n/a</v>
      </c>
      <c r="B547" s="317"/>
      <c r="C547" s="322"/>
      <c r="D547" s="322"/>
      <c r="E547" s="318"/>
      <c r="F547" s="6"/>
      <c r="G547" s="32" t="s">
        <v>137</v>
      </c>
    </row>
    <row r="548" spans="1:7" ht="30" hidden="1" customHeight="1" outlineLevel="1" x14ac:dyDescent="0.2">
      <c r="A548" s="8" t="s">
        <v>176</v>
      </c>
      <c r="B548" s="317"/>
      <c r="C548" s="322"/>
      <c r="D548" s="322"/>
      <c r="E548" s="318"/>
      <c r="F548" s="12" t="s">
        <v>25</v>
      </c>
      <c r="G548" s="10">
        <v>0</v>
      </c>
    </row>
    <row r="549" spans="1:7" ht="30" hidden="1" customHeight="1" outlineLevel="1" x14ac:dyDescent="0.2">
      <c r="A549" s="8" t="s">
        <v>505</v>
      </c>
      <c r="B549" s="317"/>
      <c r="C549" s="322"/>
      <c r="D549" s="322"/>
      <c r="E549" s="318"/>
      <c r="F549" s="12" t="s">
        <v>25</v>
      </c>
      <c r="G549" s="10">
        <v>0</v>
      </c>
    </row>
    <row r="550" spans="1:7" ht="30" hidden="1" customHeight="1" outlineLevel="1" x14ac:dyDescent="0.2">
      <c r="A550" s="14" t="s">
        <v>504</v>
      </c>
      <c r="B550" s="317"/>
      <c r="C550" s="322"/>
      <c r="D550" s="322"/>
      <c r="E550" s="318"/>
      <c r="F550" s="12"/>
      <c r="G550" s="10"/>
    </row>
    <row r="551" spans="1:7" ht="30" hidden="1" customHeight="1" outlineLevel="1" x14ac:dyDescent="0.2">
      <c r="A551" s="8" t="s">
        <v>177</v>
      </c>
      <c r="B551" s="317"/>
      <c r="C551" s="322"/>
      <c r="D551" s="322"/>
      <c r="E551" s="318"/>
      <c r="F551" s="12" t="s">
        <v>25</v>
      </c>
      <c r="G551" s="10">
        <v>0</v>
      </c>
    </row>
    <row r="552" spans="1:7" ht="30" hidden="1" customHeight="1" outlineLevel="1" x14ac:dyDescent="0.2">
      <c r="A552" s="8" t="s">
        <v>93</v>
      </c>
      <c r="B552" s="317"/>
      <c r="C552" s="322"/>
      <c r="D552" s="322"/>
      <c r="E552" s="318"/>
      <c r="F552" s="12" t="s">
        <v>25</v>
      </c>
      <c r="G552" s="10">
        <v>0</v>
      </c>
    </row>
    <row r="553" spans="1:7" ht="30" hidden="1" customHeight="1" outlineLevel="1" x14ac:dyDescent="0.2">
      <c r="A553" s="197" t="s">
        <v>178</v>
      </c>
      <c r="B553" s="317"/>
      <c r="C553" s="322"/>
      <c r="D553" s="322"/>
      <c r="E553" s="318"/>
      <c r="F553" s="20" t="s">
        <v>52</v>
      </c>
      <c r="G553" s="10"/>
    </row>
    <row r="554" spans="1:7" ht="30" hidden="1" customHeight="1" outlineLevel="1" thickBot="1" x14ac:dyDescent="0.25">
      <c r="A554" s="8"/>
      <c r="B554" s="317"/>
      <c r="C554" s="322"/>
      <c r="D554" s="322"/>
      <c r="E554" s="318"/>
      <c r="F554" s="12"/>
      <c r="G554" s="198">
        <f>SUM(G548:G553)</f>
        <v>0</v>
      </c>
    </row>
    <row r="555" spans="1:7" ht="30" hidden="1" customHeight="1" outlineLevel="1" thickTop="1" x14ac:dyDescent="0.2">
      <c r="A555" s="8"/>
      <c r="B555" s="317"/>
      <c r="C555" s="322"/>
      <c r="D555" s="322"/>
      <c r="E555" s="318"/>
      <c r="F555" s="12"/>
      <c r="G555" s="199"/>
    </row>
    <row r="556" spans="1:7" ht="30" hidden="1" customHeight="1" outlineLevel="1" x14ac:dyDescent="0.2">
      <c r="A556" s="8" t="s">
        <v>179</v>
      </c>
      <c r="B556" s="317"/>
      <c r="C556" s="322"/>
      <c r="D556" s="322"/>
      <c r="E556" s="318"/>
      <c r="F556" s="12" t="s">
        <v>25</v>
      </c>
      <c r="G556" s="10">
        <v>100000</v>
      </c>
    </row>
    <row r="557" spans="1:7" ht="30" hidden="1" customHeight="1" outlineLevel="1" x14ac:dyDescent="0.2">
      <c r="A557" s="8" t="s">
        <v>180</v>
      </c>
      <c r="B557" s="317"/>
      <c r="C557" s="322"/>
      <c r="D557" s="322"/>
      <c r="E557" s="318"/>
      <c r="F557" s="12" t="s">
        <v>25</v>
      </c>
      <c r="G557" s="10">
        <v>2000</v>
      </c>
    </row>
    <row r="558" spans="1:7" ht="30" hidden="1" customHeight="1" outlineLevel="1" x14ac:dyDescent="0.2">
      <c r="A558" s="8" t="s">
        <v>181</v>
      </c>
      <c r="B558" s="317"/>
      <c r="C558" s="322"/>
      <c r="D558" s="322"/>
      <c r="E558" s="318"/>
      <c r="F558" s="12" t="s">
        <v>25</v>
      </c>
      <c r="G558" s="10">
        <v>2000</v>
      </c>
    </row>
    <row r="559" spans="1:7" ht="30" hidden="1" customHeight="1" outlineLevel="1" x14ac:dyDescent="0.2">
      <c r="A559" s="8" t="s">
        <v>182</v>
      </c>
      <c r="B559" s="317"/>
      <c r="C559" s="322"/>
      <c r="D559" s="322"/>
      <c r="E559" s="318"/>
      <c r="F559" s="12" t="s">
        <v>25</v>
      </c>
      <c r="G559" s="10">
        <v>7500</v>
      </c>
    </row>
    <row r="560" spans="1:7" ht="30" hidden="1" customHeight="1" outlineLevel="1" x14ac:dyDescent="0.2">
      <c r="A560" s="8" t="s">
        <v>123</v>
      </c>
      <c r="B560" s="317"/>
      <c r="C560" s="322"/>
      <c r="D560" s="322"/>
      <c r="E560" s="318"/>
      <c r="F560" s="12" t="s">
        <v>25</v>
      </c>
      <c r="G560" s="10">
        <v>0</v>
      </c>
    </row>
    <row r="561" spans="1:7" ht="30" hidden="1" customHeight="1" outlineLevel="1" x14ac:dyDescent="0.2">
      <c r="A561" s="8"/>
      <c r="B561" s="317"/>
      <c r="C561" s="322"/>
      <c r="D561" s="322"/>
      <c r="E561" s="318"/>
      <c r="F561" s="16"/>
      <c r="G561" s="43"/>
    </row>
    <row r="562" spans="1:7" ht="30" hidden="1" customHeight="1" outlineLevel="1" x14ac:dyDescent="0.2">
      <c r="A562" s="21" t="s">
        <v>183</v>
      </c>
      <c r="B562" s="317"/>
      <c r="C562" s="322"/>
      <c r="D562" s="322"/>
      <c r="E562" s="318"/>
      <c r="F562" s="16"/>
      <c r="G562" s="43"/>
    </row>
    <row r="563" spans="1:7" ht="30" hidden="1" customHeight="1" outlineLevel="1" x14ac:dyDescent="0.2">
      <c r="A563" s="8" t="s">
        <v>184</v>
      </c>
      <c r="B563" s="317"/>
      <c r="C563" s="322"/>
      <c r="D563" s="322"/>
      <c r="E563" s="318"/>
      <c r="F563" s="12" t="s">
        <v>25</v>
      </c>
      <c r="G563" s="10">
        <v>0</v>
      </c>
    </row>
    <row r="564" spans="1:7" ht="30" hidden="1" customHeight="1" outlineLevel="1" x14ac:dyDescent="0.2">
      <c r="A564" s="8" t="s">
        <v>185</v>
      </c>
      <c r="B564" s="317"/>
      <c r="C564" s="322"/>
      <c r="D564" s="322"/>
      <c r="E564" s="318"/>
      <c r="F564" s="12" t="s">
        <v>25</v>
      </c>
      <c r="G564" s="10">
        <v>0</v>
      </c>
    </row>
    <row r="565" spans="1:7" ht="30" hidden="1" customHeight="1" outlineLevel="1" x14ac:dyDescent="0.2">
      <c r="A565" s="8" t="s">
        <v>186</v>
      </c>
      <c r="B565" s="317"/>
      <c r="C565" s="322"/>
      <c r="D565" s="322"/>
      <c r="E565" s="318"/>
      <c r="F565" s="12" t="s">
        <v>25</v>
      </c>
      <c r="G565" s="10">
        <v>0</v>
      </c>
    </row>
    <row r="566" spans="1:7" ht="30" hidden="1" customHeight="1" outlineLevel="1" x14ac:dyDescent="0.2">
      <c r="A566" s="8"/>
      <c r="B566" s="317"/>
      <c r="C566" s="322"/>
      <c r="D566" s="322"/>
      <c r="E566" s="318"/>
      <c r="F566" s="16"/>
      <c r="G566" s="43"/>
    </row>
    <row r="567" spans="1:7" ht="30" hidden="1" customHeight="1" outlineLevel="1" x14ac:dyDescent="0.2">
      <c r="A567" s="197"/>
      <c r="B567" s="317"/>
      <c r="C567" s="322"/>
      <c r="D567" s="322"/>
      <c r="E567" s="318"/>
      <c r="F567" s="16"/>
      <c r="G567" s="43"/>
    </row>
    <row r="568" spans="1:7" ht="30" hidden="1" customHeight="1" outlineLevel="1" x14ac:dyDescent="0.2">
      <c r="A568" s="25" t="s">
        <v>187</v>
      </c>
      <c r="B568" s="317"/>
      <c r="C568" s="322"/>
      <c r="D568" s="322"/>
      <c r="E568" s="318"/>
      <c r="F568" s="515" t="s">
        <v>25</v>
      </c>
      <c r="G568" s="516"/>
    </row>
    <row r="569" spans="1:7" ht="30" hidden="1" customHeight="1" outlineLevel="1" x14ac:dyDescent="0.2">
      <c r="A569" s="25" t="s">
        <v>188</v>
      </c>
      <c r="B569" s="317"/>
      <c r="C569" s="322"/>
      <c r="D569" s="322"/>
      <c r="E569" s="318"/>
      <c r="F569" s="515" t="s">
        <v>189</v>
      </c>
      <c r="G569" s="516"/>
    </row>
    <row r="570" spans="1:7" ht="30" hidden="1" customHeight="1" outlineLevel="1" x14ac:dyDescent="0.2">
      <c r="A570" s="25" t="s">
        <v>190</v>
      </c>
      <c r="B570" s="317"/>
      <c r="C570" s="322"/>
      <c r="D570" s="322"/>
      <c r="E570" s="318"/>
      <c r="F570" s="515" t="s">
        <v>191</v>
      </c>
      <c r="G570" s="516"/>
    </row>
    <row r="571" spans="1:7" ht="30" hidden="1" customHeight="1" outlineLevel="1" x14ac:dyDescent="0.2">
      <c r="A571" s="25" t="s">
        <v>192</v>
      </c>
      <c r="B571" s="317"/>
      <c r="C571" s="322"/>
      <c r="D571" s="322"/>
      <c r="E571" s="318"/>
      <c r="F571" s="515" t="s">
        <v>25</v>
      </c>
      <c r="G571" s="516"/>
    </row>
    <row r="572" spans="1:7" ht="30" hidden="1" customHeight="1" outlineLevel="1" x14ac:dyDescent="0.2">
      <c r="A572" s="25" t="s">
        <v>193</v>
      </c>
      <c r="B572" s="317"/>
      <c r="C572" s="322"/>
      <c r="D572" s="322"/>
      <c r="E572" s="318"/>
      <c r="F572" s="514" t="s">
        <v>194</v>
      </c>
      <c r="G572" s="329"/>
    </row>
    <row r="573" spans="1:7" ht="30" hidden="1" customHeight="1" outlineLevel="1" x14ac:dyDescent="0.2">
      <c r="A573" s="25"/>
      <c r="B573" s="317"/>
      <c r="C573" s="322"/>
      <c r="D573" s="322"/>
      <c r="E573" s="318"/>
      <c r="F573" s="200"/>
      <c r="G573" s="43"/>
    </row>
    <row r="574" spans="1:7" ht="30" hidden="1" customHeight="1" outlineLevel="1" x14ac:dyDescent="0.2">
      <c r="A574" s="19" t="s">
        <v>195</v>
      </c>
      <c r="B574" s="317"/>
      <c r="C574" s="322"/>
      <c r="D574" s="322"/>
      <c r="E574" s="318"/>
      <c r="F574" s="26"/>
      <c r="G574" s="38"/>
    </row>
    <row r="575" spans="1:7" ht="30" hidden="1" customHeight="1" outlineLevel="1" x14ac:dyDescent="0.2">
      <c r="A575" s="8"/>
      <c r="B575" s="317"/>
      <c r="C575" s="322"/>
      <c r="D575" s="322"/>
      <c r="E575" s="318"/>
      <c r="F575" s="16"/>
      <c r="G575" s="43"/>
    </row>
    <row r="576" spans="1:7" ht="30" hidden="1" customHeight="1" outlineLevel="1" x14ac:dyDescent="0.2">
      <c r="A576" s="201" t="s">
        <v>116</v>
      </c>
      <c r="B576" s="317"/>
      <c r="C576" s="322"/>
      <c r="D576" s="322"/>
      <c r="E576" s="318"/>
      <c r="F576" s="16"/>
      <c r="G576" s="43"/>
    </row>
    <row r="577" spans="1:7" ht="30" hidden="1" customHeight="1" outlineLevel="1" x14ac:dyDescent="0.2">
      <c r="A577" s="8"/>
      <c r="B577" s="317"/>
      <c r="C577" s="322"/>
      <c r="D577" s="322"/>
      <c r="E577" s="318"/>
      <c r="F577" s="16"/>
      <c r="G577" s="43"/>
    </row>
    <row r="578" spans="1:7" ht="66" hidden="1" customHeight="1" outlineLevel="1" x14ac:dyDescent="0.2">
      <c r="A578" s="323" t="s">
        <v>833</v>
      </c>
      <c r="B578" s="324"/>
      <c r="C578" s="324"/>
      <c r="D578" s="324"/>
      <c r="E578" s="324"/>
      <c r="F578" s="325"/>
      <c r="G578" s="17"/>
    </row>
    <row r="579" spans="1:7" ht="30" customHeight="1" x14ac:dyDescent="0.2">
      <c r="A579" s="184"/>
      <c r="B579" s="317"/>
      <c r="C579" s="322"/>
      <c r="D579" s="322"/>
      <c r="E579" s="318"/>
      <c r="F579" s="52"/>
      <c r="G579" s="202"/>
    </row>
    <row r="580" spans="1:7" ht="30" customHeight="1" x14ac:dyDescent="0.15">
      <c r="A580" s="359" t="s">
        <v>602</v>
      </c>
      <c r="B580" s="360"/>
      <c r="C580" s="178" t="s">
        <v>442</v>
      </c>
      <c r="D580" s="178" t="s">
        <v>52</v>
      </c>
      <c r="E580" s="341" t="s">
        <v>88</v>
      </c>
      <c r="F580" s="342"/>
      <c r="G580" s="180" t="s">
        <v>25</v>
      </c>
    </row>
    <row r="581" spans="1:7" ht="85.5" customHeight="1" collapsed="1" x14ac:dyDescent="0.15">
      <c r="A581" s="517" t="s">
        <v>1078</v>
      </c>
      <c r="B581" s="518"/>
      <c r="C581" s="518"/>
      <c r="D581" s="518"/>
      <c r="E581" s="519"/>
      <c r="F581" s="519"/>
      <c r="G581" s="520"/>
    </row>
    <row r="582" spans="1:7" s="13" customFormat="1" ht="30" hidden="1" customHeight="1" outlineLevel="1" x14ac:dyDescent="0.2">
      <c r="A582" s="5">
        <f>B33</f>
        <v>0</v>
      </c>
      <c r="B582" s="366" t="s">
        <v>568</v>
      </c>
      <c r="C582" s="367"/>
      <c r="D582" s="367"/>
      <c r="E582" s="368"/>
      <c r="F582" s="61" t="s">
        <v>89</v>
      </c>
      <c r="G582" s="32" t="s">
        <v>137</v>
      </c>
    </row>
    <row r="583" spans="1:7" ht="30" hidden="1" customHeight="1" outlineLevel="1" x14ac:dyDescent="0.2">
      <c r="A583" s="8" t="s">
        <v>196</v>
      </c>
      <c r="B583" s="317"/>
      <c r="C583" s="322"/>
      <c r="D583" s="322"/>
      <c r="E583" s="318"/>
      <c r="F583" s="12" t="s">
        <v>25</v>
      </c>
      <c r="G583" s="10">
        <v>0</v>
      </c>
    </row>
    <row r="584" spans="1:7" ht="30" hidden="1" customHeight="1" outlineLevel="1" x14ac:dyDescent="0.2">
      <c r="A584" s="8" t="s">
        <v>93</v>
      </c>
      <c r="B584" s="317"/>
      <c r="C584" s="322"/>
      <c r="D584" s="322"/>
      <c r="E584" s="318"/>
      <c r="F584" s="12" t="s">
        <v>25</v>
      </c>
      <c r="G584" s="10">
        <v>0</v>
      </c>
    </row>
    <row r="585" spans="1:7" ht="30" hidden="1" customHeight="1" outlineLevel="1" x14ac:dyDescent="0.2">
      <c r="A585" s="8"/>
      <c r="B585" s="317"/>
      <c r="C585" s="322"/>
      <c r="D585" s="322"/>
      <c r="E585" s="318"/>
      <c r="F585" s="16"/>
      <c r="G585" s="43"/>
    </row>
    <row r="586" spans="1:7" ht="30" hidden="1" customHeight="1" outlineLevel="1" x14ac:dyDescent="0.2">
      <c r="A586" s="8"/>
      <c r="B586" s="317"/>
      <c r="C586" s="322"/>
      <c r="D586" s="322"/>
      <c r="E586" s="318"/>
      <c r="F586" s="16"/>
      <c r="G586" s="43"/>
    </row>
    <row r="587" spans="1:7" s="13" customFormat="1" ht="30" hidden="1" customHeight="1" outlineLevel="1" x14ac:dyDescent="0.2">
      <c r="A587" s="5" t="str">
        <f>B34</f>
        <v>n/a</v>
      </c>
      <c r="B587" s="317"/>
      <c r="C587" s="322"/>
      <c r="D587" s="322"/>
      <c r="E587" s="318"/>
      <c r="F587" s="6"/>
      <c r="G587" s="32" t="s">
        <v>137</v>
      </c>
    </row>
    <row r="588" spans="1:7" ht="30" hidden="1" customHeight="1" outlineLevel="1" x14ac:dyDescent="0.2">
      <c r="A588" s="8" t="s">
        <v>196</v>
      </c>
      <c r="B588" s="317"/>
      <c r="C588" s="322"/>
      <c r="D588" s="322"/>
      <c r="E588" s="318"/>
      <c r="F588" s="12" t="s">
        <v>25</v>
      </c>
      <c r="G588" s="10">
        <v>0</v>
      </c>
    </row>
    <row r="589" spans="1:7" ht="30" hidden="1" customHeight="1" outlineLevel="1" x14ac:dyDescent="0.2">
      <c r="A589" s="8" t="s">
        <v>93</v>
      </c>
      <c r="B589" s="317"/>
      <c r="C589" s="322"/>
      <c r="D589" s="322"/>
      <c r="E589" s="318"/>
      <c r="F589" s="12" t="s">
        <v>25</v>
      </c>
      <c r="G589" s="10">
        <v>0</v>
      </c>
    </row>
    <row r="590" spans="1:7" ht="30" hidden="1" customHeight="1" outlineLevel="1" x14ac:dyDescent="0.2">
      <c r="A590" s="8"/>
      <c r="B590" s="317"/>
      <c r="C590" s="322"/>
      <c r="D590" s="322"/>
      <c r="E590" s="318"/>
      <c r="F590" s="16"/>
      <c r="G590" s="43"/>
    </row>
    <row r="591" spans="1:7" ht="30" hidden="1" customHeight="1" outlineLevel="1" x14ac:dyDescent="0.2">
      <c r="A591" s="8"/>
      <c r="B591" s="317"/>
      <c r="C591" s="322"/>
      <c r="D591" s="322"/>
      <c r="E591" s="318"/>
      <c r="F591" s="16"/>
      <c r="G591" s="43"/>
    </row>
    <row r="592" spans="1:7" s="13" customFormat="1" ht="30" hidden="1" customHeight="1" outlineLevel="1" x14ac:dyDescent="0.2">
      <c r="A592" s="5" t="str">
        <f>B35</f>
        <v>n/a</v>
      </c>
      <c r="B592" s="317"/>
      <c r="C592" s="322"/>
      <c r="D592" s="322"/>
      <c r="E592" s="318"/>
      <c r="F592" s="6"/>
      <c r="G592" s="32" t="s">
        <v>137</v>
      </c>
    </row>
    <row r="593" spans="1:7" ht="30" hidden="1" customHeight="1" outlineLevel="1" x14ac:dyDescent="0.2">
      <c r="A593" s="8" t="s">
        <v>196</v>
      </c>
      <c r="B593" s="317"/>
      <c r="C593" s="322"/>
      <c r="D593" s="322"/>
      <c r="E593" s="318"/>
      <c r="F593" s="12" t="s">
        <v>25</v>
      </c>
      <c r="G593" s="10">
        <v>0</v>
      </c>
    </row>
    <row r="594" spans="1:7" ht="30" hidden="1" customHeight="1" outlineLevel="1" x14ac:dyDescent="0.2">
      <c r="A594" s="8" t="s">
        <v>93</v>
      </c>
      <c r="B594" s="317"/>
      <c r="C594" s="322"/>
      <c r="D594" s="322"/>
      <c r="E594" s="318"/>
      <c r="F594" s="12" t="s">
        <v>25</v>
      </c>
      <c r="G594" s="10">
        <v>0</v>
      </c>
    </row>
    <row r="595" spans="1:7" ht="30" hidden="1" customHeight="1" outlineLevel="1" x14ac:dyDescent="0.2">
      <c r="A595" s="8"/>
      <c r="B595" s="317"/>
      <c r="C595" s="322"/>
      <c r="D595" s="322"/>
      <c r="E595" s="318"/>
      <c r="F595" s="16"/>
      <c r="G595" s="43"/>
    </row>
    <row r="596" spans="1:7" ht="30" hidden="1" customHeight="1" outlineLevel="1" x14ac:dyDescent="0.2">
      <c r="A596" s="8"/>
      <c r="B596" s="317"/>
      <c r="C596" s="322"/>
      <c r="D596" s="322"/>
      <c r="E596" s="318"/>
      <c r="F596" s="16"/>
      <c r="G596" s="43"/>
    </row>
    <row r="597" spans="1:7" ht="30" hidden="1" customHeight="1" outlineLevel="1" thickBot="1" x14ac:dyDescent="0.25">
      <c r="A597" s="21" t="s">
        <v>114</v>
      </c>
      <c r="B597" s="317"/>
      <c r="C597" s="322"/>
      <c r="D597" s="322"/>
      <c r="E597" s="318"/>
      <c r="F597" s="16"/>
      <c r="G597" s="42">
        <f>SUM(G583,G584,G588,G589,G593,G594)</f>
        <v>0</v>
      </c>
    </row>
    <row r="598" spans="1:7" ht="30" hidden="1" customHeight="1" outlineLevel="1" thickTop="1" x14ac:dyDescent="0.2">
      <c r="A598" s="8"/>
      <c r="B598" s="317"/>
      <c r="C598" s="322"/>
      <c r="D598" s="322"/>
      <c r="E598" s="318"/>
      <c r="F598" s="16"/>
      <c r="G598" s="43"/>
    </row>
    <row r="599" spans="1:7" ht="30" hidden="1" customHeight="1" outlineLevel="1" x14ac:dyDescent="0.2">
      <c r="A599" s="8" t="s">
        <v>197</v>
      </c>
      <c r="B599" s="317"/>
      <c r="C599" s="322"/>
      <c r="D599" s="322"/>
      <c r="E599" s="318"/>
      <c r="F599" s="12" t="s">
        <v>25</v>
      </c>
      <c r="G599" s="10">
        <v>0</v>
      </c>
    </row>
    <row r="600" spans="1:7" ht="30" hidden="1" customHeight="1" outlineLevel="1" x14ac:dyDescent="0.2">
      <c r="A600" s="8" t="s">
        <v>198</v>
      </c>
      <c r="B600" s="317"/>
      <c r="C600" s="322"/>
      <c r="D600" s="322"/>
      <c r="E600" s="318"/>
      <c r="F600" s="12" t="s">
        <v>25</v>
      </c>
      <c r="G600" s="10">
        <v>0</v>
      </c>
    </row>
    <row r="601" spans="1:7" ht="30" hidden="1" customHeight="1" outlineLevel="1" x14ac:dyDescent="0.2">
      <c r="A601" s="8" t="s">
        <v>199</v>
      </c>
      <c r="B601" s="317"/>
      <c r="C601" s="322"/>
      <c r="D601" s="322"/>
      <c r="E601" s="318"/>
      <c r="F601" s="12" t="s">
        <v>25</v>
      </c>
      <c r="G601" s="10">
        <v>0</v>
      </c>
    </row>
    <row r="602" spans="1:7" ht="30" hidden="1" customHeight="1" outlineLevel="1" x14ac:dyDescent="0.2">
      <c r="A602" s="8"/>
      <c r="B602" s="317"/>
      <c r="C602" s="322"/>
      <c r="D602" s="322"/>
      <c r="E602" s="318"/>
      <c r="F602" s="16"/>
      <c r="G602" s="43"/>
    </row>
    <row r="603" spans="1:7" ht="31.5" hidden="1" customHeight="1" outlineLevel="1" x14ac:dyDescent="0.2">
      <c r="A603" s="21" t="s">
        <v>164</v>
      </c>
      <c r="B603" s="317"/>
      <c r="C603" s="322"/>
      <c r="D603" s="322"/>
      <c r="E603" s="318"/>
      <c r="F603" s="16"/>
      <c r="G603" s="43"/>
    </row>
    <row r="604" spans="1:7" ht="30" hidden="1" customHeight="1" outlineLevel="1" x14ac:dyDescent="0.2">
      <c r="A604" s="8" t="s">
        <v>200</v>
      </c>
      <c r="B604" s="317"/>
      <c r="C604" s="322"/>
      <c r="D604" s="322"/>
      <c r="E604" s="318"/>
      <c r="F604" s="12" t="s">
        <v>25</v>
      </c>
      <c r="G604" s="43"/>
    </row>
    <row r="605" spans="1:7" ht="30" hidden="1" customHeight="1" outlineLevel="1" x14ac:dyDescent="0.2">
      <c r="A605" s="8" t="s">
        <v>123</v>
      </c>
      <c r="B605" s="317"/>
      <c r="C605" s="322"/>
      <c r="D605" s="322"/>
      <c r="E605" s="318"/>
      <c r="F605" s="12" t="s">
        <v>25</v>
      </c>
      <c r="G605" s="43"/>
    </row>
    <row r="606" spans="1:7" ht="30" hidden="1" customHeight="1" outlineLevel="1" x14ac:dyDescent="0.2">
      <c r="A606" s="8"/>
      <c r="B606" s="317"/>
      <c r="C606" s="322"/>
      <c r="D606" s="322"/>
      <c r="E606" s="318"/>
      <c r="F606" s="16"/>
      <c r="G606" s="43"/>
    </row>
    <row r="607" spans="1:7" ht="30" hidden="1" customHeight="1" outlineLevel="1" x14ac:dyDescent="0.2">
      <c r="A607" s="521" t="s">
        <v>201</v>
      </c>
      <c r="B607" s="522"/>
      <c r="C607" s="522"/>
      <c r="D607" s="522"/>
      <c r="E607" s="522"/>
      <c r="F607" s="523"/>
      <c r="G607" s="17"/>
    </row>
    <row r="608" spans="1:7" ht="30" hidden="1" customHeight="1" outlineLevel="1" x14ac:dyDescent="0.2">
      <c r="A608" s="8"/>
      <c r="B608" s="317"/>
      <c r="C608" s="322"/>
      <c r="D608" s="322"/>
      <c r="E608" s="318"/>
      <c r="F608" s="9"/>
      <c r="G608" s="17"/>
    </row>
    <row r="609" spans="1:7" ht="30" hidden="1" customHeight="1" outlineLevel="1" x14ac:dyDescent="0.2">
      <c r="A609" s="8" t="s">
        <v>202</v>
      </c>
      <c r="B609" s="317"/>
      <c r="C609" s="322"/>
      <c r="D609" s="322"/>
      <c r="E609" s="318"/>
      <c r="F609" s="9"/>
      <c r="G609" s="17"/>
    </row>
    <row r="610" spans="1:7" ht="30" hidden="1" customHeight="1" outlineLevel="1" x14ac:dyDescent="0.2">
      <c r="A610" s="8"/>
      <c r="B610" s="317"/>
      <c r="C610" s="322"/>
      <c r="D610" s="322"/>
      <c r="E610" s="318"/>
      <c r="F610" s="9"/>
      <c r="G610" s="17"/>
    </row>
    <row r="611" spans="1:7" ht="66" hidden="1" customHeight="1" outlineLevel="1" x14ac:dyDescent="0.2">
      <c r="A611" s="323" t="s">
        <v>446</v>
      </c>
      <c r="B611" s="324"/>
      <c r="C611" s="324"/>
      <c r="D611" s="324"/>
      <c r="E611" s="324"/>
      <c r="F611" s="325"/>
      <c r="G611" s="17"/>
    </row>
    <row r="612" spans="1:7" ht="30" customHeight="1" x14ac:dyDescent="0.2">
      <c r="A612" s="184"/>
      <c r="B612" s="317"/>
      <c r="C612" s="322"/>
      <c r="D612" s="322"/>
      <c r="E612" s="318"/>
      <c r="F612" s="52"/>
      <c r="G612" s="202"/>
    </row>
    <row r="613" spans="1:7" ht="30" customHeight="1" x14ac:dyDescent="0.15">
      <c r="A613" s="188" t="s">
        <v>601</v>
      </c>
      <c r="B613" s="189"/>
      <c r="C613" s="178" t="s">
        <v>442</v>
      </c>
      <c r="D613" s="178" t="s">
        <v>52</v>
      </c>
      <c r="E613" s="341" t="s">
        <v>88</v>
      </c>
      <c r="F613" s="342"/>
      <c r="G613" s="180" t="s">
        <v>25</v>
      </c>
    </row>
    <row r="614" spans="1:7" ht="52.5" customHeight="1" collapsed="1" x14ac:dyDescent="0.15">
      <c r="A614" s="502" t="s">
        <v>848</v>
      </c>
      <c r="B614" s="503"/>
      <c r="C614" s="503"/>
      <c r="D614" s="503"/>
      <c r="E614" s="504"/>
      <c r="F614" s="504"/>
      <c r="G614" s="505"/>
    </row>
    <row r="615" spans="1:7" s="7" customFormat="1" ht="30" hidden="1" customHeight="1" outlineLevel="1" x14ac:dyDescent="0.2">
      <c r="A615" s="5">
        <f>A175</f>
        <v>0</v>
      </c>
      <c r="B615" s="366" t="s">
        <v>568</v>
      </c>
      <c r="C615" s="367"/>
      <c r="D615" s="367"/>
      <c r="E615" s="368"/>
      <c r="F615" s="61" t="s">
        <v>89</v>
      </c>
      <c r="G615" s="32" t="s">
        <v>137</v>
      </c>
    </row>
    <row r="616" spans="1:7" ht="30" hidden="1" customHeight="1" outlineLevel="1" x14ac:dyDescent="0.2">
      <c r="A616" s="8" t="s">
        <v>203</v>
      </c>
      <c r="B616" s="317"/>
      <c r="C616" s="322"/>
      <c r="D616" s="322"/>
      <c r="E616" s="318"/>
      <c r="F616" s="12" t="s">
        <v>25</v>
      </c>
      <c r="G616" s="10">
        <v>0</v>
      </c>
    </row>
    <row r="617" spans="1:7" ht="30" hidden="1" customHeight="1" outlineLevel="1" x14ac:dyDescent="0.2">
      <c r="A617" s="8" t="s">
        <v>488</v>
      </c>
      <c r="B617" s="317"/>
      <c r="C617" s="322"/>
      <c r="D617" s="322"/>
      <c r="E617" s="318"/>
      <c r="F617" s="12" t="s">
        <v>25</v>
      </c>
      <c r="G617" s="10">
        <v>0</v>
      </c>
    </row>
    <row r="618" spans="1:7" ht="30" hidden="1" customHeight="1" outlineLevel="1" x14ac:dyDescent="0.2">
      <c r="A618" s="8" t="s">
        <v>204</v>
      </c>
      <c r="B618" s="317"/>
      <c r="C618" s="322"/>
      <c r="D618" s="322"/>
      <c r="E618" s="318"/>
      <c r="F618" s="12" t="s">
        <v>25</v>
      </c>
      <c r="G618" s="10">
        <v>0</v>
      </c>
    </row>
    <row r="619" spans="1:7" ht="30" hidden="1" customHeight="1" outlineLevel="1" x14ac:dyDescent="0.2">
      <c r="A619" s="8" t="s">
        <v>205</v>
      </c>
      <c r="B619" s="317"/>
      <c r="C619" s="322"/>
      <c r="D619" s="322"/>
      <c r="E619" s="318"/>
      <c r="F619" s="12" t="s">
        <v>25</v>
      </c>
      <c r="G619" s="10">
        <v>0</v>
      </c>
    </row>
    <row r="620" spans="1:7" ht="30" hidden="1" customHeight="1" outlineLevel="1" x14ac:dyDescent="0.2">
      <c r="A620" s="8" t="s">
        <v>206</v>
      </c>
      <c r="B620" s="317"/>
      <c r="C620" s="322"/>
      <c r="D620" s="322"/>
      <c r="E620" s="318"/>
      <c r="F620" s="12" t="s">
        <v>25</v>
      </c>
      <c r="G620" s="10">
        <v>0</v>
      </c>
    </row>
    <row r="621" spans="1:7" ht="30" hidden="1" customHeight="1" outlineLevel="1" x14ac:dyDescent="0.2">
      <c r="A621" s="8" t="s">
        <v>207</v>
      </c>
      <c r="B621" s="317"/>
      <c r="C621" s="322"/>
      <c r="D621" s="322"/>
      <c r="E621" s="318"/>
      <c r="F621" s="12" t="s">
        <v>25</v>
      </c>
      <c r="G621" s="10">
        <v>0</v>
      </c>
    </row>
    <row r="622" spans="1:7" ht="30" hidden="1" customHeight="1" outlineLevel="1" x14ac:dyDescent="0.2">
      <c r="A622" s="8" t="s">
        <v>208</v>
      </c>
      <c r="B622" s="317"/>
      <c r="C622" s="322"/>
      <c r="D622" s="322"/>
      <c r="E622" s="318"/>
      <c r="F622" s="12" t="s">
        <v>25</v>
      </c>
      <c r="G622" s="10">
        <v>0</v>
      </c>
    </row>
    <row r="623" spans="1:7" ht="30" hidden="1" customHeight="1" outlineLevel="1" x14ac:dyDescent="0.2">
      <c r="A623" s="8" t="s">
        <v>209</v>
      </c>
      <c r="B623" s="317"/>
      <c r="C623" s="322"/>
      <c r="D623" s="322"/>
      <c r="E623" s="318"/>
      <c r="F623" s="12" t="s">
        <v>25</v>
      </c>
      <c r="G623" s="10">
        <v>0</v>
      </c>
    </row>
    <row r="624" spans="1:7" ht="45" hidden="1" customHeight="1" outlineLevel="1" x14ac:dyDescent="0.2">
      <c r="A624" s="8" t="s">
        <v>210</v>
      </c>
      <c r="B624" s="317"/>
      <c r="C624" s="322"/>
      <c r="D624" s="322"/>
      <c r="E624" s="318"/>
      <c r="F624" s="12" t="s">
        <v>25</v>
      </c>
      <c r="G624" s="10">
        <v>0</v>
      </c>
    </row>
    <row r="625" spans="1:7" ht="60" hidden="1" customHeight="1" outlineLevel="1" x14ac:dyDescent="0.2">
      <c r="A625" s="8" t="s">
        <v>211</v>
      </c>
      <c r="B625" s="317"/>
      <c r="C625" s="322"/>
      <c r="D625" s="322"/>
      <c r="E625" s="318"/>
      <c r="F625" s="12" t="s">
        <v>25</v>
      </c>
      <c r="G625" s="10">
        <v>0</v>
      </c>
    </row>
    <row r="626" spans="1:7" ht="30" hidden="1" customHeight="1" outlineLevel="1" x14ac:dyDescent="0.2">
      <c r="A626" s="8" t="s">
        <v>93</v>
      </c>
      <c r="B626" s="317"/>
      <c r="C626" s="322"/>
      <c r="D626" s="322"/>
      <c r="E626" s="318"/>
      <c r="F626" s="12" t="s">
        <v>25</v>
      </c>
      <c r="G626" s="10">
        <v>0</v>
      </c>
    </row>
    <row r="627" spans="1:7" ht="30" hidden="1" customHeight="1" outlineLevel="1" x14ac:dyDescent="0.2">
      <c r="A627" s="21" t="s">
        <v>114</v>
      </c>
      <c r="B627" s="317"/>
      <c r="C627" s="322"/>
      <c r="D627" s="322"/>
      <c r="E627" s="318"/>
      <c r="F627" s="12"/>
      <c r="G627" s="10"/>
    </row>
    <row r="628" spans="1:7" ht="30" hidden="1" customHeight="1" outlineLevel="1" x14ac:dyDescent="0.2">
      <c r="A628" s="8"/>
      <c r="B628" s="317"/>
      <c r="C628" s="322"/>
      <c r="D628" s="322"/>
      <c r="E628" s="318"/>
      <c r="F628" s="9"/>
      <c r="G628" s="17"/>
    </row>
    <row r="629" spans="1:7" ht="30" hidden="1" customHeight="1" outlineLevel="1" x14ac:dyDescent="0.2">
      <c r="A629" s="37" t="s">
        <v>212</v>
      </c>
      <c r="B629" s="524"/>
      <c r="C629" s="524"/>
      <c r="D629" s="524"/>
      <c r="E629" s="524"/>
      <c r="F629" s="524"/>
      <c r="G629" s="17"/>
    </row>
    <row r="630" spans="1:7" ht="30" hidden="1" customHeight="1" outlineLevel="1" x14ac:dyDescent="0.2">
      <c r="A630" s="37" t="s">
        <v>816</v>
      </c>
      <c r="B630" s="524"/>
      <c r="C630" s="524"/>
      <c r="D630" s="524"/>
      <c r="E630" s="524"/>
      <c r="F630" s="524"/>
      <c r="G630" s="17"/>
    </row>
    <row r="631" spans="1:7" ht="30" hidden="1" customHeight="1" outlineLevel="1" x14ac:dyDescent="0.2">
      <c r="A631" s="203"/>
      <c r="B631" s="317"/>
      <c r="C631" s="322"/>
      <c r="D631" s="322"/>
      <c r="E631" s="318"/>
      <c r="F631" s="204"/>
      <c r="G631" s="17"/>
    </row>
    <row r="632" spans="1:7" ht="30" hidden="1" customHeight="1" outlineLevel="1" x14ac:dyDescent="0.2">
      <c r="A632" s="8" t="s">
        <v>116</v>
      </c>
      <c r="B632" s="317"/>
      <c r="C632" s="322"/>
      <c r="D632" s="322"/>
      <c r="E632" s="318"/>
      <c r="F632" s="9"/>
      <c r="G632" s="17"/>
    </row>
    <row r="633" spans="1:7" ht="30" hidden="1" customHeight="1" outlineLevel="1" x14ac:dyDescent="0.2">
      <c r="A633" s="8"/>
      <c r="B633" s="317"/>
      <c r="C633" s="322"/>
      <c r="D633" s="322"/>
      <c r="E633" s="318"/>
      <c r="F633" s="9"/>
      <c r="G633" s="17"/>
    </row>
    <row r="634" spans="1:7" ht="66" hidden="1" customHeight="1" outlineLevel="1" x14ac:dyDescent="0.2">
      <c r="A634" s="323" t="s">
        <v>833</v>
      </c>
      <c r="B634" s="324"/>
      <c r="C634" s="324"/>
      <c r="D634" s="324"/>
      <c r="E634" s="324"/>
      <c r="F634" s="325"/>
      <c r="G634" s="17"/>
    </row>
    <row r="635" spans="1:7" ht="30" customHeight="1" x14ac:dyDescent="0.2">
      <c r="A635" s="184"/>
      <c r="B635" s="317"/>
      <c r="C635" s="322"/>
      <c r="D635" s="322"/>
      <c r="E635" s="318"/>
      <c r="F635" s="52"/>
      <c r="G635" s="202"/>
    </row>
    <row r="636" spans="1:7" ht="30" customHeight="1" x14ac:dyDescent="0.15">
      <c r="A636" s="359" t="s">
        <v>600</v>
      </c>
      <c r="B636" s="361"/>
      <c r="C636" s="178" t="s">
        <v>442</v>
      </c>
      <c r="D636" s="178" t="s">
        <v>52</v>
      </c>
      <c r="E636" s="341" t="s">
        <v>88</v>
      </c>
      <c r="F636" s="342"/>
      <c r="G636" s="180" t="s">
        <v>25</v>
      </c>
    </row>
    <row r="637" spans="1:7" ht="96.75" customHeight="1" collapsed="1" x14ac:dyDescent="0.15">
      <c r="A637" s="362" t="s">
        <v>454</v>
      </c>
      <c r="B637" s="363"/>
      <c r="C637" s="363"/>
      <c r="D637" s="363"/>
      <c r="E637" s="364"/>
      <c r="F637" s="364"/>
      <c r="G637" s="365"/>
    </row>
    <row r="638" spans="1:7" s="7" customFormat="1" ht="30" hidden="1" customHeight="1" outlineLevel="1" x14ac:dyDescent="0.2">
      <c r="A638" s="27"/>
      <c r="B638" s="366" t="s">
        <v>568</v>
      </c>
      <c r="C638" s="367"/>
      <c r="D638" s="367"/>
      <c r="E638" s="368"/>
      <c r="F638" s="61" t="s">
        <v>89</v>
      </c>
      <c r="G638" s="32" t="s">
        <v>137</v>
      </c>
    </row>
    <row r="639" spans="1:7" ht="30" hidden="1" customHeight="1" outlineLevel="1" x14ac:dyDescent="0.2">
      <c r="A639" s="8" t="s">
        <v>213</v>
      </c>
      <c r="B639" s="317"/>
      <c r="C639" s="322"/>
      <c r="D639" s="322"/>
      <c r="E639" s="318"/>
      <c r="F639" s="12"/>
      <c r="G639" s="10">
        <v>0</v>
      </c>
    </row>
    <row r="640" spans="1:7" s="206" customFormat="1" ht="30" hidden="1" customHeight="1" outlineLevel="1" x14ac:dyDescent="0.2">
      <c r="A640" s="37" t="s">
        <v>214</v>
      </c>
      <c r="B640" s="317"/>
      <c r="C640" s="322"/>
      <c r="D640" s="322"/>
      <c r="E640" s="318"/>
      <c r="F640" s="205"/>
      <c r="G640" s="10">
        <v>0</v>
      </c>
    </row>
    <row r="641" spans="1:7" ht="30" hidden="1" customHeight="1" outlineLevel="1" x14ac:dyDescent="0.2">
      <c r="A641" s="8" t="s">
        <v>215</v>
      </c>
      <c r="B641" s="317"/>
      <c r="C641" s="322"/>
      <c r="D641" s="322"/>
      <c r="E641" s="318"/>
      <c r="F641" s="12" t="s">
        <v>25</v>
      </c>
      <c r="G641" s="10"/>
    </row>
    <row r="642" spans="1:7" ht="30" hidden="1" customHeight="1" outlineLevel="1" x14ac:dyDescent="0.2">
      <c r="A642" s="8" t="s">
        <v>216</v>
      </c>
      <c r="B642" s="317"/>
      <c r="C642" s="322"/>
      <c r="D642" s="322"/>
      <c r="E642" s="318"/>
      <c r="F642" s="12" t="s">
        <v>25</v>
      </c>
      <c r="G642" s="10"/>
    </row>
    <row r="643" spans="1:7" ht="30" hidden="1" customHeight="1" outlineLevel="1" x14ac:dyDescent="0.2">
      <c r="A643" s="8" t="s">
        <v>217</v>
      </c>
      <c r="B643" s="317"/>
      <c r="C643" s="322"/>
      <c r="D643" s="322"/>
      <c r="E643" s="318"/>
      <c r="F643" s="12"/>
      <c r="G643" s="10"/>
    </row>
    <row r="644" spans="1:7" ht="30" hidden="1" customHeight="1" outlineLevel="1" x14ac:dyDescent="0.2">
      <c r="A644" s="8" t="s">
        <v>218</v>
      </c>
      <c r="B644" s="317"/>
      <c r="C644" s="322"/>
      <c r="D644" s="322"/>
      <c r="E644" s="318"/>
      <c r="F644" s="12" t="s">
        <v>25</v>
      </c>
      <c r="G644" s="10"/>
    </row>
    <row r="645" spans="1:7" ht="30" hidden="1" customHeight="1" outlineLevel="1" x14ac:dyDescent="0.2">
      <c r="A645" s="8" t="s">
        <v>219</v>
      </c>
      <c r="B645" s="317"/>
      <c r="C645" s="322"/>
      <c r="D645" s="322"/>
      <c r="E645" s="318"/>
      <c r="F645" s="12" t="s">
        <v>25</v>
      </c>
      <c r="G645" s="10">
        <v>0</v>
      </c>
    </row>
    <row r="646" spans="1:7" ht="30" hidden="1" customHeight="1" outlineLevel="1" x14ac:dyDescent="0.2">
      <c r="A646" s="8" t="s">
        <v>93</v>
      </c>
      <c r="B646" s="317"/>
      <c r="C646" s="322"/>
      <c r="D646" s="322"/>
      <c r="E646" s="318"/>
      <c r="F646" s="12"/>
      <c r="G646" s="10">
        <v>0</v>
      </c>
    </row>
    <row r="647" spans="1:7" ht="30" hidden="1" customHeight="1" outlineLevel="1" x14ac:dyDescent="0.2">
      <c r="A647" s="24"/>
      <c r="B647" s="317"/>
      <c r="C647" s="322"/>
      <c r="D647" s="322"/>
      <c r="E647" s="318"/>
      <c r="F647" s="16"/>
      <c r="G647" s="43"/>
    </row>
    <row r="648" spans="1:7" ht="30" hidden="1" customHeight="1" outlineLevel="1" x14ac:dyDescent="0.2">
      <c r="A648" s="21" t="s">
        <v>164</v>
      </c>
      <c r="B648" s="317"/>
      <c r="C648" s="322"/>
      <c r="D648" s="322"/>
      <c r="E648" s="318"/>
      <c r="F648" s="16"/>
      <c r="G648" s="43"/>
    </row>
    <row r="649" spans="1:7" ht="30" hidden="1" customHeight="1" outlineLevel="1" x14ac:dyDescent="0.2">
      <c r="A649" s="8" t="s">
        <v>108</v>
      </c>
      <c r="B649" s="317"/>
      <c r="C649" s="322"/>
      <c r="D649" s="322"/>
      <c r="E649" s="318"/>
      <c r="F649" s="12" t="s">
        <v>25</v>
      </c>
      <c r="G649" s="10">
        <v>0</v>
      </c>
    </row>
    <row r="650" spans="1:7" ht="30" hidden="1" customHeight="1" outlineLevel="1" x14ac:dyDescent="0.2">
      <c r="A650" s="8" t="s">
        <v>110</v>
      </c>
      <c r="B650" s="317"/>
      <c r="C650" s="322"/>
      <c r="D650" s="322"/>
      <c r="E650" s="318"/>
      <c r="F650" s="12" t="s">
        <v>25</v>
      </c>
      <c r="G650" s="10">
        <v>0</v>
      </c>
    </row>
    <row r="651" spans="1:7" ht="30" hidden="1" customHeight="1" outlineLevel="1" x14ac:dyDescent="0.2">
      <c r="A651" s="8" t="s">
        <v>220</v>
      </c>
      <c r="B651" s="317"/>
      <c r="C651" s="322"/>
      <c r="D651" s="322"/>
      <c r="E651" s="318"/>
      <c r="F651" s="12" t="s">
        <v>25</v>
      </c>
      <c r="G651" s="10">
        <v>0</v>
      </c>
    </row>
    <row r="652" spans="1:7" ht="30" hidden="1" customHeight="1" outlineLevel="1" x14ac:dyDescent="0.2">
      <c r="A652" s="24"/>
      <c r="B652" s="317"/>
      <c r="C652" s="322"/>
      <c r="D652" s="322"/>
      <c r="E652" s="318"/>
      <c r="F652" s="16"/>
      <c r="G652" s="43"/>
    </row>
    <row r="653" spans="1:7" ht="30" hidden="1" customHeight="1" outlineLevel="1" x14ac:dyDescent="0.2">
      <c r="A653" s="24"/>
      <c r="B653" s="317"/>
      <c r="C653" s="322"/>
      <c r="D653" s="322"/>
      <c r="E653" s="318"/>
      <c r="F653" s="16"/>
      <c r="G653" s="43"/>
    </row>
    <row r="654" spans="1:7" ht="30" hidden="1" customHeight="1" outlineLevel="1" x14ac:dyDescent="0.2">
      <c r="A654" s="28" t="s">
        <v>221</v>
      </c>
      <c r="B654" s="524" t="s">
        <v>42</v>
      </c>
      <c r="C654" s="524"/>
      <c r="D654" s="524"/>
      <c r="E654" s="524"/>
      <c r="F654" s="524"/>
      <c r="G654" s="207"/>
    </row>
    <row r="655" spans="1:7" ht="30" hidden="1" customHeight="1" outlineLevel="1" x14ac:dyDescent="0.2">
      <c r="A655" s="28" t="s">
        <v>222</v>
      </c>
      <c r="B655" s="524" t="s">
        <v>42</v>
      </c>
      <c r="C655" s="524"/>
      <c r="D655" s="524"/>
      <c r="E655" s="524"/>
      <c r="F655" s="524"/>
      <c r="G655" s="207"/>
    </row>
    <row r="656" spans="1:7" ht="30" hidden="1" customHeight="1" outlineLevel="1" x14ac:dyDescent="0.2">
      <c r="A656" s="28" t="s">
        <v>223</v>
      </c>
      <c r="B656" s="524" t="s">
        <v>42</v>
      </c>
      <c r="C656" s="524"/>
      <c r="D656" s="524"/>
      <c r="E656" s="524"/>
      <c r="F656" s="524"/>
      <c r="G656" s="207"/>
    </row>
    <row r="657" spans="1:7" ht="30" hidden="1" customHeight="1" outlineLevel="1" x14ac:dyDescent="0.2">
      <c r="A657" s="28" t="s">
        <v>224</v>
      </c>
      <c r="B657" s="524"/>
      <c r="C657" s="524"/>
      <c r="D657" s="524"/>
      <c r="E657" s="524"/>
      <c r="F657" s="524"/>
      <c r="G657" s="207"/>
    </row>
    <row r="658" spans="1:7" ht="30" hidden="1" customHeight="1" outlineLevel="1" x14ac:dyDescent="0.2">
      <c r="A658" s="24"/>
      <c r="B658" s="512"/>
      <c r="C658" s="512"/>
      <c r="D658" s="512"/>
      <c r="E658" s="512"/>
      <c r="F658" s="208"/>
      <c r="G658" s="207"/>
    </row>
    <row r="659" spans="1:7" ht="30" hidden="1" customHeight="1" outlineLevel="1" x14ac:dyDescent="0.2">
      <c r="A659" s="350" t="s">
        <v>135</v>
      </c>
      <c r="B659" s="351"/>
      <c r="C659" s="351"/>
      <c r="D659" s="351"/>
      <c r="E659" s="351"/>
      <c r="F659" s="352"/>
      <c r="G659" s="207"/>
    </row>
    <row r="660" spans="1:7" ht="30" hidden="1" customHeight="1" outlineLevel="1" x14ac:dyDescent="0.2">
      <c r="A660" s="353" t="s">
        <v>225</v>
      </c>
      <c r="B660" s="354"/>
      <c r="C660" s="354"/>
      <c r="D660" s="354"/>
      <c r="E660" s="354"/>
      <c r="F660" s="355"/>
      <c r="G660" s="207"/>
    </row>
    <row r="661" spans="1:7" ht="30" hidden="1" customHeight="1" outlineLevel="1" x14ac:dyDescent="0.2">
      <c r="A661" s="353" t="s">
        <v>226</v>
      </c>
      <c r="B661" s="354"/>
      <c r="C661" s="354"/>
      <c r="D661" s="354"/>
      <c r="E661" s="354"/>
      <c r="F661" s="355"/>
      <c r="G661" s="207"/>
    </row>
    <row r="662" spans="1:7" ht="30" hidden="1" customHeight="1" outlineLevel="1" x14ac:dyDescent="0.2">
      <c r="A662" s="358"/>
      <c r="B662" s="322"/>
      <c r="C662" s="322"/>
      <c r="D662" s="322"/>
      <c r="E662" s="322"/>
      <c r="F662" s="318"/>
      <c r="G662" s="17"/>
    </row>
    <row r="663" spans="1:7" ht="66" hidden="1" customHeight="1" outlineLevel="1" x14ac:dyDescent="0.2">
      <c r="A663" s="323" t="s">
        <v>833</v>
      </c>
      <c r="B663" s="324"/>
      <c r="C663" s="324"/>
      <c r="D663" s="324"/>
      <c r="E663" s="324"/>
      <c r="F663" s="325"/>
      <c r="G663" s="17"/>
    </row>
    <row r="664" spans="1:7" ht="30" customHeight="1" x14ac:dyDescent="0.2">
      <c r="A664" s="184"/>
      <c r="B664" s="317"/>
      <c r="C664" s="322"/>
      <c r="D664" s="322"/>
      <c r="E664" s="318"/>
      <c r="F664" s="52"/>
      <c r="G664" s="202"/>
    </row>
    <row r="665" spans="1:7" ht="30" customHeight="1" x14ac:dyDescent="0.15">
      <c r="A665" s="359" t="s">
        <v>599</v>
      </c>
      <c r="B665" s="360"/>
      <c r="C665" s="178" t="s">
        <v>442</v>
      </c>
      <c r="D665" s="178" t="s">
        <v>52</v>
      </c>
      <c r="E665" s="341" t="s">
        <v>88</v>
      </c>
      <c r="F665" s="342"/>
      <c r="G665" s="180" t="s">
        <v>25</v>
      </c>
    </row>
    <row r="666" spans="1:7" ht="63.75" customHeight="1" collapsed="1" x14ac:dyDescent="0.15">
      <c r="A666" s="362" t="s">
        <v>1069</v>
      </c>
      <c r="B666" s="363"/>
      <c r="C666" s="363"/>
      <c r="D666" s="363"/>
      <c r="E666" s="364"/>
      <c r="F666" s="364"/>
      <c r="G666" s="365"/>
    </row>
    <row r="667" spans="1:7" s="7" customFormat="1" ht="30" hidden="1" customHeight="1" outlineLevel="1" x14ac:dyDescent="0.2">
      <c r="A667" s="29" t="s">
        <v>849</v>
      </c>
      <c r="B667" s="366" t="s">
        <v>568</v>
      </c>
      <c r="C667" s="367"/>
      <c r="D667" s="367"/>
      <c r="E667" s="368"/>
      <c r="F667" s="61" t="s">
        <v>89</v>
      </c>
      <c r="G667" s="45" t="s">
        <v>137</v>
      </c>
    </row>
    <row r="668" spans="1:7" ht="30" hidden="1" customHeight="1" outlineLevel="1" x14ac:dyDescent="0.2">
      <c r="A668" s="14"/>
      <c r="B668" s="317"/>
      <c r="C668" s="322"/>
      <c r="D668" s="322"/>
      <c r="E668" s="318"/>
      <c r="F668" s="12"/>
      <c r="G668" s="10">
        <v>0</v>
      </c>
    </row>
    <row r="669" spans="1:7" ht="30" hidden="1" customHeight="1" outlineLevel="1" x14ac:dyDescent="0.2">
      <c r="A669" s="14"/>
      <c r="B669" s="317"/>
      <c r="C669" s="322"/>
      <c r="D669" s="322"/>
      <c r="E669" s="318"/>
      <c r="F669" s="12"/>
      <c r="G669" s="10">
        <v>0</v>
      </c>
    </row>
    <row r="670" spans="1:7" ht="30" hidden="1" customHeight="1" outlineLevel="1" x14ac:dyDescent="0.2">
      <c r="A670" s="14"/>
      <c r="B670" s="317"/>
      <c r="C670" s="322"/>
      <c r="D670" s="322"/>
      <c r="E670" s="318"/>
      <c r="F670" s="12"/>
      <c r="G670" s="10">
        <v>0</v>
      </c>
    </row>
    <row r="671" spans="1:7" ht="30" hidden="1" customHeight="1" outlineLevel="1" x14ac:dyDescent="0.2">
      <c r="A671" s="14"/>
      <c r="B671" s="317"/>
      <c r="C671" s="322"/>
      <c r="D671" s="322"/>
      <c r="E671" s="318"/>
      <c r="F671" s="12"/>
      <c r="G671" s="10">
        <v>0</v>
      </c>
    </row>
    <row r="672" spans="1:7" ht="30" hidden="1" customHeight="1" outlineLevel="1" x14ac:dyDescent="0.2">
      <c r="A672" s="14"/>
      <c r="B672" s="317"/>
      <c r="C672" s="322"/>
      <c r="D672" s="322"/>
      <c r="E672" s="318"/>
      <c r="F672" s="12"/>
      <c r="G672" s="10">
        <v>0</v>
      </c>
    </row>
    <row r="673" spans="1:7" ht="30" hidden="1" customHeight="1" outlineLevel="1" x14ac:dyDescent="0.2">
      <c r="A673" s="14"/>
      <c r="B673" s="317"/>
      <c r="C673" s="322"/>
      <c r="D673" s="322"/>
      <c r="E673" s="318"/>
      <c r="F673" s="12"/>
      <c r="G673" s="10">
        <v>0</v>
      </c>
    </row>
    <row r="674" spans="1:7" ht="30" hidden="1" customHeight="1" outlineLevel="1" x14ac:dyDescent="0.2">
      <c r="A674" s="14"/>
      <c r="B674" s="317"/>
      <c r="C674" s="322"/>
      <c r="D674" s="322"/>
      <c r="E674" s="318"/>
      <c r="F674" s="12"/>
      <c r="G674" s="10">
        <v>0</v>
      </c>
    </row>
    <row r="675" spans="1:7" ht="30" hidden="1" customHeight="1" outlineLevel="1" x14ac:dyDescent="0.2">
      <c r="A675" s="14"/>
      <c r="B675" s="317"/>
      <c r="C675" s="322"/>
      <c r="D675" s="322"/>
      <c r="E675" s="318"/>
      <c r="F675" s="12"/>
      <c r="G675" s="10">
        <v>0</v>
      </c>
    </row>
    <row r="676" spans="1:7" ht="30" hidden="1" customHeight="1" outlineLevel="1" x14ac:dyDescent="0.2">
      <c r="A676" s="14"/>
      <c r="B676" s="317"/>
      <c r="C676" s="322"/>
      <c r="D676" s="322"/>
      <c r="E676" s="318"/>
      <c r="F676" s="12"/>
      <c r="G676" s="10">
        <v>0</v>
      </c>
    </row>
    <row r="677" spans="1:7" ht="30" hidden="1" customHeight="1" outlineLevel="1" x14ac:dyDescent="0.2">
      <c r="A677" s="14"/>
      <c r="B677" s="317"/>
      <c r="C677" s="322"/>
      <c r="D677" s="322"/>
      <c r="E677" s="318"/>
      <c r="F677" s="12"/>
      <c r="G677" s="10">
        <v>0</v>
      </c>
    </row>
    <row r="678" spans="1:7" ht="30" hidden="1" customHeight="1" outlineLevel="1" x14ac:dyDescent="0.2">
      <c r="A678" s="8"/>
      <c r="B678" s="317"/>
      <c r="C678" s="322"/>
      <c r="D678" s="322"/>
      <c r="E678" s="318"/>
      <c r="F678" s="12"/>
      <c r="G678" s="10">
        <v>0</v>
      </c>
    </row>
    <row r="679" spans="1:7" ht="30" hidden="1" customHeight="1" outlineLevel="1" thickBot="1" x14ac:dyDescent="0.25">
      <c r="A679" s="8"/>
      <c r="B679" s="317"/>
      <c r="C679" s="322"/>
      <c r="D679" s="322"/>
      <c r="E679" s="318"/>
      <c r="F679" s="16"/>
      <c r="G679" s="209">
        <f>SUBTOTAL(9,G668:G678)</f>
        <v>0</v>
      </c>
    </row>
    <row r="680" spans="1:7" ht="30" hidden="1" customHeight="1" outlineLevel="1" thickTop="1" x14ac:dyDescent="0.2">
      <c r="A680" s="21" t="s">
        <v>164</v>
      </c>
      <c r="B680" s="317"/>
      <c r="C680" s="322"/>
      <c r="D680" s="322"/>
      <c r="E680" s="318"/>
      <c r="F680" s="61" t="s">
        <v>89</v>
      </c>
      <c r="G680" s="43"/>
    </row>
    <row r="681" spans="1:7" ht="30" hidden="1" customHeight="1" outlineLevel="1" x14ac:dyDescent="0.2">
      <c r="A681" s="8" t="s">
        <v>93</v>
      </c>
      <c r="B681" s="317"/>
      <c r="C681" s="322"/>
      <c r="D681" s="322"/>
      <c r="E681" s="318"/>
      <c r="F681" s="12" t="s">
        <v>52</v>
      </c>
      <c r="G681" s="10">
        <v>0</v>
      </c>
    </row>
    <row r="682" spans="1:7" ht="30" hidden="1" customHeight="1" outlineLevel="1" x14ac:dyDescent="0.2">
      <c r="A682" s="8" t="s">
        <v>227</v>
      </c>
      <c r="B682" s="317"/>
      <c r="C682" s="322"/>
      <c r="D682" s="322"/>
      <c r="E682" s="318"/>
      <c r="F682" s="12" t="s">
        <v>25</v>
      </c>
      <c r="G682" s="10">
        <v>0</v>
      </c>
    </row>
    <row r="683" spans="1:7" ht="30" hidden="1" customHeight="1" outlineLevel="1" x14ac:dyDescent="0.2">
      <c r="A683" s="8" t="s">
        <v>228</v>
      </c>
      <c r="B683" s="317"/>
      <c r="C683" s="322"/>
      <c r="D683" s="322"/>
      <c r="E683" s="318"/>
      <c r="F683" s="12" t="s">
        <v>52</v>
      </c>
      <c r="G683" s="10">
        <f>G679</f>
        <v>0</v>
      </c>
    </row>
    <row r="684" spans="1:7" ht="30" hidden="1" customHeight="1" outlineLevel="1" x14ac:dyDescent="0.2">
      <c r="A684" s="8" t="s">
        <v>229</v>
      </c>
      <c r="B684" s="317"/>
      <c r="C684" s="322"/>
      <c r="D684" s="322"/>
      <c r="E684" s="318"/>
      <c r="F684" s="12" t="s">
        <v>52</v>
      </c>
      <c r="G684" s="10">
        <v>0</v>
      </c>
    </row>
    <row r="685" spans="1:7" ht="30" hidden="1" customHeight="1" outlineLevel="1" x14ac:dyDescent="0.2">
      <c r="A685" s="8" t="s">
        <v>1085</v>
      </c>
      <c r="B685" s="317"/>
      <c r="C685" s="322"/>
      <c r="D685" s="322"/>
      <c r="E685" s="318"/>
      <c r="F685" s="12" t="s">
        <v>25</v>
      </c>
      <c r="G685" s="10"/>
    </row>
    <row r="686" spans="1:7" ht="30" hidden="1" customHeight="1" outlineLevel="1" x14ac:dyDescent="0.2">
      <c r="A686" s="8" t="s">
        <v>230</v>
      </c>
      <c r="B686" s="317"/>
      <c r="C686" s="322"/>
      <c r="D686" s="322"/>
      <c r="E686" s="318"/>
      <c r="F686" s="12" t="s">
        <v>25</v>
      </c>
      <c r="G686" s="10">
        <f>G679</f>
        <v>0</v>
      </c>
    </row>
    <row r="687" spans="1:7" ht="30" hidden="1" customHeight="1" outlineLevel="1" x14ac:dyDescent="0.2">
      <c r="A687" s="8" t="s">
        <v>231</v>
      </c>
      <c r="B687" s="317"/>
      <c r="C687" s="322"/>
      <c r="D687" s="322"/>
      <c r="E687" s="318"/>
      <c r="F687" s="12" t="s">
        <v>25</v>
      </c>
      <c r="G687" s="10">
        <v>0</v>
      </c>
    </row>
    <row r="688" spans="1:7" ht="30" hidden="1" customHeight="1" outlineLevel="1" x14ac:dyDescent="0.2">
      <c r="A688" s="8"/>
      <c r="B688" s="317"/>
      <c r="C688" s="322"/>
      <c r="D688" s="322"/>
      <c r="E688" s="318"/>
      <c r="F688" s="12"/>
      <c r="G688" s="10"/>
    </row>
    <row r="689" spans="1:7" ht="30" hidden="1" customHeight="1" outlineLevel="1" x14ac:dyDescent="0.2">
      <c r="A689" s="21" t="s">
        <v>440</v>
      </c>
      <c r="B689" s="317"/>
      <c r="C689" s="322"/>
      <c r="D689" s="322"/>
      <c r="E689" s="318"/>
      <c r="F689" s="12" t="s">
        <v>52</v>
      </c>
      <c r="G689" s="10"/>
    </row>
    <row r="690" spans="1:7" ht="30" hidden="1" customHeight="1" outlineLevel="1" x14ac:dyDescent="0.2">
      <c r="A690" s="8" t="s">
        <v>874</v>
      </c>
      <c r="B690" s="317"/>
      <c r="C690" s="322"/>
      <c r="D690" s="322"/>
      <c r="E690" s="318"/>
      <c r="F690" s="16"/>
      <c r="G690" s="43"/>
    </row>
    <row r="691" spans="1:7" ht="30" hidden="1" customHeight="1" outlineLevel="1" x14ac:dyDescent="0.2">
      <c r="A691" s="358"/>
      <c r="B691" s="322"/>
      <c r="C691" s="322"/>
      <c r="D691" s="322"/>
      <c r="E691" s="322"/>
      <c r="F691" s="318"/>
      <c r="G691" s="43"/>
    </row>
    <row r="692" spans="1:7" ht="66" hidden="1" customHeight="1" outlineLevel="1" x14ac:dyDescent="0.2">
      <c r="A692" s="323" t="s">
        <v>446</v>
      </c>
      <c r="B692" s="324"/>
      <c r="C692" s="324"/>
      <c r="D692" s="324"/>
      <c r="E692" s="324"/>
      <c r="F692" s="325"/>
      <c r="G692" s="17"/>
    </row>
    <row r="693" spans="1:7" ht="30" customHeight="1" x14ac:dyDescent="0.2">
      <c r="A693" s="184"/>
      <c r="B693" s="317"/>
      <c r="C693" s="322"/>
      <c r="D693" s="322"/>
      <c r="E693" s="318"/>
      <c r="F693" s="52"/>
      <c r="G693" s="202"/>
    </row>
    <row r="694" spans="1:7" ht="30" customHeight="1" x14ac:dyDescent="0.15">
      <c r="A694" s="359" t="s">
        <v>598</v>
      </c>
      <c r="B694" s="361"/>
      <c r="C694" s="178" t="s">
        <v>442</v>
      </c>
      <c r="D694" s="178" t="s">
        <v>52</v>
      </c>
      <c r="E694" s="341" t="s">
        <v>88</v>
      </c>
      <c r="F694" s="342"/>
      <c r="G694" s="180" t="s">
        <v>25</v>
      </c>
    </row>
    <row r="695" spans="1:7" ht="35.25" customHeight="1" collapsed="1" x14ac:dyDescent="0.15">
      <c r="A695" s="362" t="s">
        <v>232</v>
      </c>
      <c r="B695" s="363"/>
      <c r="C695" s="363"/>
      <c r="D695" s="363"/>
      <c r="E695" s="364"/>
      <c r="F695" s="364"/>
      <c r="G695" s="365"/>
    </row>
    <row r="696" spans="1:7" s="7" customFormat="1" ht="30" hidden="1" customHeight="1" outlineLevel="1" x14ac:dyDescent="0.2">
      <c r="A696" s="5">
        <f>A175</f>
        <v>0</v>
      </c>
      <c r="B696" s="366" t="s">
        <v>568</v>
      </c>
      <c r="C696" s="367"/>
      <c r="D696" s="367"/>
      <c r="E696" s="368"/>
      <c r="F696" s="61" t="s">
        <v>89</v>
      </c>
      <c r="G696" s="32" t="s">
        <v>137</v>
      </c>
    </row>
    <row r="697" spans="1:7" ht="30" hidden="1" customHeight="1" outlineLevel="1" x14ac:dyDescent="0.2">
      <c r="A697" s="14" t="s">
        <v>233</v>
      </c>
      <c r="B697" s="317"/>
      <c r="C697" s="322"/>
      <c r="D697" s="322"/>
      <c r="E697" s="318"/>
      <c r="F697" s="12" t="s">
        <v>25</v>
      </c>
      <c r="G697" s="10">
        <v>0</v>
      </c>
    </row>
    <row r="698" spans="1:7" ht="30" hidden="1" customHeight="1" outlineLevel="1" x14ac:dyDescent="0.2">
      <c r="A698" s="8" t="s">
        <v>234</v>
      </c>
      <c r="B698" s="317"/>
      <c r="C698" s="322"/>
      <c r="D698" s="322"/>
      <c r="E698" s="318"/>
      <c r="F698" s="12" t="s">
        <v>25</v>
      </c>
      <c r="G698" s="10">
        <v>0</v>
      </c>
    </row>
    <row r="699" spans="1:7" ht="30" hidden="1" customHeight="1" outlineLevel="1" x14ac:dyDescent="0.2">
      <c r="A699" s="8" t="s">
        <v>93</v>
      </c>
      <c r="B699" s="317"/>
      <c r="C699" s="322"/>
      <c r="D699" s="322"/>
      <c r="E699" s="318"/>
      <c r="F699" s="12" t="s">
        <v>25</v>
      </c>
      <c r="G699" s="10">
        <v>0</v>
      </c>
    </row>
    <row r="700" spans="1:7" ht="30" hidden="1" customHeight="1" outlineLevel="1" x14ac:dyDescent="0.2">
      <c r="A700" s="8"/>
      <c r="B700" s="317"/>
      <c r="C700" s="322"/>
      <c r="D700" s="322"/>
      <c r="E700" s="318"/>
      <c r="F700" s="12"/>
      <c r="G700" s="10"/>
    </row>
    <row r="701" spans="1:7" ht="30" hidden="1" customHeight="1" outlineLevel="1" x14ac:dyDescent="0.2">
      <c r="A701" s="8"/>
      <c r="B701" s="317"/>
      <c r="C701" s="322"/>
      <c r="D701" s="322"/>
      <c r="E701" s="318"/>
      <c r="F701" s="12"/>
      <c r="G701" s="10"/>
    </row>
    <row r="702" spans="1:7" s="7" customFormat="1" ht="30" hidden="1" customHeight="1" outlineLevel="1" x14ac:dyDescent="0.2">
      <c r="A702" s="5" t="str">
        <f>A220</f>
        <v>n/a</v>
      </c>
      <c r="B702" s="317"/>
      <c r="C702" s="322"/>
      <c r="D702" s="322"/>
      <c r="E702" s="318"/>
      <c r="F702" s="30"/>
      <c r="G702" s="32" t="s">
        <v>137</v>
      </c>
    </row>
    <row r="703" spans="1:7" ht="30" hidden="1" customHeight="1" outlineLevel="1" x14ac:dyDescent="0.2">
      <c r="A703" s="14" t="s">
        <v>233</v>
      </c>
      <c r="B703" s="317"/>
      <c r="C703" s="322"/>
      <c r="D703" s="322"/>
      <c r="E703" s="318"/>
      <c r="F703" s="12" t="s">
        <v>25</v>
      </c>
      <c r="G703" s="10">
        <v>0</v>
      </c>
    </row>
    <row r="704" spans="1:7" ht="30" hidden="1" customHeight="1" outlineLevel="1" x14ac:dyDescent="0.2">
      <c r="A704" s="8" t="s">
        <v>234</v>
      </c>
      <c r="B704" s="317"/>
      <c r="C704" s="322"/>
      <c r="D704" s="322"/>
      <c r="E704" s="318"/>
      <c r="F704" s="12" t="s">
        <v>25</v>
      </c>
      <c r="G704" s="10">
        <v>0</v>
      </c>
    </row>
    <row r="705" spans="1:7" ht="30" hidden="1" customHeight="1" outlineLevel="1" x14ac:dyDescent="0.2">
      <c r="A705" s="8" t="s">
        <v>93</v>
      </c>
      <c r="B705" s="317"/>
      <c r="C705" s="322"/>
      <c r="D705" s="322"/>
      <c r="E705" s="318"/>
      <c r="F705" s="12" t="s">
        <v>25</v>
      </c>
      <c r="G705" s="10">
        <v>0</v>
      </c>
    </row>
    <row r="706" spans="1:7" ht="30" hidden="1" customHeight="1" outlineLevel="1" x14ac:dyDescent="0.2">
      <c r="A706" s="8"/>
      <c r="B706" s="317"/>
      <c r="C706" s="322"/>
      <c r="D706" s="322"/>
      <c r="E706" s="318"/>
      <c r="F706" s="12"/>
      <c r="G706" s="10"/>
    </row>
    <row r="707" spans="1:7" ht="30" hidden="1" customHeight="1" outlineLevel="1" x14ac:dyDescent="0.2">
      <c r="A707" s="8"/>
      <c r="B707" s="317"/>
      <c r="C707" s="322"/>
      <c r="D707" s="322"/>
      <c r="E707" s="318"/>
      <c r="F707" s="12"/>
      <c r="G707" s="10"/>
    </row>
    <row r="708" spans="1:7" s="7" customFormat="1" ht="30" hidden="1" customHeight="1" outlineLevel="1" x14ac:dyDescent="0.2">
      <c r="A708" s="5" t="str">
        <f>B35</f>
        <v>n/a</v>
      </c>
      <c r="B708" s="317"/>
      <c r="C708" s="322"/>
      <c r="D708" s="322"/>
      <c r="E708" s="318"/>
      <c r="F708" s="30"/>
      <c r="G708" s="32" t="s">
        <v>137</v>
      </c>
    </row>
    <row r="709" spans="1:7" ht="30" hidden="1" customHeight="1" outlineLevel="1" x14ac:dyDescent="0.2">
      <c r="A709" s="14" t="s">
        <v>233</v>
      </c>
      <c r="B709" s="317"/>
      <c r="C709" s="322"/>
      <c r="D709" s="322"/>
      <c r="E709" s="318"/>
      <c r="F709" s="12" t="s">
        <v>25</v>
      </c>
      <c r="G709" s="10">
        <v>0</v>
      </c>
    </row>
    <row r="710" spans="1:7" ht="30" hidden="1" customHeight="1" outlineLevel="1" x14ac:dyDescent="0.2">
      <c r="A710" s="8" t="s">
        <v>234</v>
      </c>
      <c r="B710" s="317"/>
      <c r="C710" s="322"/>
      <c r="D710" s="322"/>
      <c r="E710" s="318"/>
      <c r="F710" s="12" t="s">
        <v>25</v>
      </c>
      <c r="G710" s="10">
        <v>0</v>
      </c>
    </row>
    <row r="711" spans="1:7" ht="30" hidden="1" customHeight="1" outlineLevel="1" x14ac:dyDescent="0.2">
      <c r="A711" s="8" t="s">
        <v>93</v>
      </c>
      <c r="B711" s="317"/>
      <c r="C711" s="322"/>
      <c r="D711" s="322"/>
      <c r="E711" s="318"/>
      <c r="F711" s="12" t="s">
        <v>25</v>
      </c>
      <c r="G711" s="10">
        <v>0</v>
      </c>
    </row>
    <row r="712" spans="1:7" ht="30" hidden="1" customHeight="1" outlineLevel="1" x14ac:dyDescent="0.2">
      <c r="A712" s="8"/>
      <c r="B712" s="317"/>
      <c r="C712" s="322"/>
      <c r="D712" s="322"/>
      <c r="E712" s="318"/>
      <c r="F712" s="12"/>
      <c r="G712" s="10"/>
    </row>
    <row r="713" spans="1:7" ht="30" hidden="1" customHeight="1" outlineLevel="1" x14ac:dyDescent="0.2">
      <c r="A713" s="21" t="s">
        <v>164</v>
      </c>
      <c r="B713" s="317"/>
      <c r="C713" s="322"/>
      <c r="D713" s="322"/>
      <c r="E713" s="318"/>
      <c r="F713" s="12"/>
      <c r="G713" s="10"/>
    </row>
    <row r="714" spans="1:7" ht="30" hidden="1" customHeight="1" outlineLevel="1" x14ac:dyDescent="0.2">
      <c r="A714" s="8" t="s">
        <v>235</v>
      </c>
      <c r="B714" s="317"/>
      <c r="C714" s="322"/>
      <c r="D714" s="322"/>
      <c r="E714" s="318"/>
      <c r="F714" s="12" t="s">
        <v>25</v>
      </c>
      <c r="G714" s="10">
        <v>0</v>
      </c>
    </row>
    <row r="715" spans="1:7" ht="30" hidden="1" customHeight="1" outlineLevel="1" x14ac:dyDescent="0.2">
      <c r="A715" s="8" t="s">
        <v>236</v>
      </c>
      <c r="B715" s="317"/>
      <c r="C715" s="322"/>
      <c r="D715" s="322"/>
      <c r="E715" s="318"/>
      <c r="F715" s="12" t="s">
        <v>52</v>
      </c>
      <c r="G715" s="10">
        <v>0</v>
      </c>
    </row>
    <row r="716" spans="1:7" ht="30" hidden="1" customHeight="1" outlineLevel="1" x14ac:dyDescent="0.2">
      <c r="A716" s="8" t="s">
        <v>237</v>
      </c>
      <c r="B716" s="317"/>
      <c r="C716" s="322"/>
      <c r="D716" s="322"/>
      <c r="E716" s="318"/>
      <c r="F716" s="12" t="s">
        <v>25</v>
      </c>
      <c r="G716" s="10">
        <v>0</v>
      </c>
    </row>
    <row r="717" spans="1:7" ht="30" hidden="1" customHeight="1" outlineLevel="1" x14ac:dyDescent="0.2">
      <c r="A717" s="8" t="s">
        <v>238</v>
      </c>
      <c r="B717" s="317"/>
      <c r="C717" s="322"/>
      <c r="D717" s="322"/>
      <c r="E717" s="318"/>
      <c r="F717" s="12" t="s">
        <v>52</v>
      </c>
      <c r="G717" s="10">
        <v>0</v>
      </c>
    </row>
    <row r="718" spans="1:7" ht="30" hidden="1" customHeight="1" outlineLevel="1" x14ac:dyDescent="0.2">
      <c r="A718" s="8"/>
      <c r="B718" s="317"/>
      <c r="C718" s="322"/>
      <c r="D718" s="322"/>
      <c r="E718" s="318"/>
      <c r="F718" s="16"/>
      <c r="G718" s="43"/>
    </row>
    <row r="719" spans="1:7" ht="30" hidden="1" customHeight="1" outlineLevel="1" x14ac:dyDescent="0.2">
      <c r="A719" s="8"/>
      <c r="B719" s="317"/>
      <c r="C719" s="322"/>
      <c r="D719" s="322"/>
      <c r="E719" s="318"/>
      <c r="F719" s="16"/>
      <c r="G719" s="43"/>
    </row>
    <row r="720" spans="1:7" ht="30" hidden="1" customHeight="1" outlineLevel="1" thickBot="1" x14ac:dyDescent="0.25">
      <c r="A720" s="21" t="s">
        <v>114</v>
      </c>
      <c r="B720" s="317"/>
      <c r="C720" s="322"/>
      <c r="D720" s="322"/>
      <c r="E720" s="318"/>
      <c r="F720" s="16"/>
      <c r="G720" s="42">
        <f>SUM(G697,G698,G703,G704,G709,G710)</f>
        <v>0</v>
      </c>
    </row>
    <row r="721" spans="1:7" ht="30" hidden="1" customHeight="1" outlineLevel="1" thickTop="1" x14ac:dyDescent="0.2">
      <c r="A721" s="8"/>
      <c r="B721" s="317"/>
      <c r="C721" s="322"/>
      <c r="D721" s="322"/>
      <c r="E721" s="318"/>
      <c r="F721" s="16"/>
      <c r="G721" s="43"/>
    </row>
    <row r="722" spans="1:7" ht="30" hidden="1" customHeight="1" outlineLevel="1" x14ac:dyDescent="0.2">
      <c r="A722" s="8" t="s">
        <v>116</v>
      </c>
      <c r="B722" s="317"/>
      <c r="C722" s="322"/>
      <c r="D722" s="322"/>
      <c r="E722" s="318"/>
      <c r="F722" s="16"/>
      <c r="G722" s="43"/>
    </row>
    <row r="723" spans="1:7" ht="30" hidden="1" customHeight="1" outlineLevel="1" x14ac:dyDescent="0.2">
      <c r="A723" s="8"/>
      <c r="B723" s="317"/>
      <c r="C723" s="322"/>
      <c r="D723" s="322"/>
      <c r="E723" s="318"/>
      <c r="F723" s="16"/>
      <c r="G723" s="43"/>
    </row>
    <row r="724" spans="1:7" ht="66" hidden="1" customHeight="1" outlineLevel="1" x14ac:dyDescent="0.2">
      <c r="A724" s="525" t="s">
        <v>833</v>
      </c>
      <c r="B724" s="408"/>
      <c r="C724" s="408"/>
      <c r="D724" s="408"/>
      <c r="E724" s="408"/>
      <c r="F724" s="526"/>
      <c r="G724" s="17"/>
    </row>
    <row r="725" spans="1:7" ht="30" customHeight="1" x14ac:dyDescent="0.2">
      <c r="A725" s="184"/>
      <c r="B725" s="317"/>
      <c r="C725" s="322"/>
      <c r="D725" s="322"/>
      <c r="E725" s="318"/>
      <c r="F725" s="52"/>
      <c r="G725" s="202"/>
    </row>
    <row r="726" spans="1:7" ht="30" customHeight="1" x14ac:dyDescent="0.15">
      <c r="A726" s="359" t="s">
        <v>613</v>
      </c>
      <c r="B726" s="361"/>
      <c r="C726" s="178" t="s">
        <v>442</v>
      </c>
      <c r="D726" s="178" t="s">
        <v>52</v>
      </c>
      <c r="E726" s="341" t="s">
        <v>88</v>
      </c>
      <c r="F726" s="342"/>
      <c r="G726" s="180" t="s">
        <v>25</v>
      </c>
    </row>
    <row r="727" spans="1:7" ht="117" customHeight="1" collapsed="1" x14ac:dyDescent="0.15">
      <c r="A727" s="362" t="s">
        <v>1079</v>
      </c>
      <c r="B727" s="363"/>
      <c r="C727" s="363"/>
      <c r="D727" s="363"/>
      <c r="E727" s="364"/>
      <c r="F727" s="364"/>
      <c r="G727" s="365"/>
    </row>
    <row r="728" spans="1:7" ht="30" hidden="1" customHeight="1" outlineLevel="1" x14ac:dyDescent="0.2">
      <c r="A728" s="21" t="s">
        <v>88</v>
      </c>
      <c r="B728" s="527" t="s">
        <v>568</v>
      </c>
      <c r="C728" s="528"/>
      <c r="D728" s="528"/>
      <c r="E728" s="529"/>
      <c r="F728" s="210" t="s">
        <v>89</v>
      </c>
      <c r="G728" s="211" t="s">
        <v>514</v>
      </c>
    </row>
    <row r="729" spans="1:7" ht="30" hidden="1" customHeight="1" outlineLevel="1" x14ac:dyDescent="0.2">
      <c r="A729" s="197" t="s">
        <v>241</v>
      </c>
      <c r="B729" s="317"/>
      <c r="C729" s="322"/>
      <c r="D729" s="322"/>
      <c r="E729" s="318"/>
      <c r="F729" s="12" t="s">
        <v>25</v>
      </c>
      <c r="G729" s="43"/>
    </row>
    <row r="730" spans="1:7" ht="30" hidden="1" customHeight="1" outlineLevel="1" x14ac:dyDescent="0.2">
      <c r="A730" s="8" t="s">
        <v>830</v>
      </c>
      <c r="B730" s="317"/>
      <c r="C730" s="322"/>
      <c r="D730" s="322"/>
      <c r="E730" s="318"/>
      <c r="F730" s="12"/>
      <c r="G730" s="43"/>
    </row>
    <row r="731" spans="1:7" ht="30" hidden="1" customHeight="1" outlineLevel="1" x14ac:dyDescent="0.2">
      <c r="A731" s="8"/>
      <c r="B731" s="317"/>
      <c r="C731" s="322"/>
      <c r="D731" s="322"/>
      <c r="E731" s="318"/>
      <c r="F731" s="12"/>
      <c r="G731" s="43"/>
    </row>
    <row r="732" spans="1:7" ht="30" hidden="1" customHeight="1" outlineLevel="1" x14ac:dyDescent="0.2">
      <c r="A732" s="8" t="s">
        <v>511</v>
      </c>
      <c r="B732" s="317"/>
      <c r="C732" s="322"/>
      <c r="D732" s="322"/>
      <c r="E732" s="318"/>
      <c r="F732" s="212" t="s">
        <v>25</v>
      </c>
      <c r="G732" s="213">
        <v>0</v>
      </c>
    </row>
    <row r="733" spans="1:7" ht="30" hidden="1" customHeight="1" outlineLevel="1" x14ac:dyDescent="0.2">
      <c r="A733" s="8" t="s">
        <v>512</v>
      </c>
      <c r="B733" s="317"/>
      <c r="C733" s="322"/>
      <c r="D733" s="322"/>
      <c r="E733" s="318"/>
      <c r="F733" s="212" t="s">
        <v>25</v>
      </c>
      <c r="G733" s="213">
        <v>0</v>
      </c>
    </row>
    <row r="734" spans="1:7" ht="30" hidden="1" customHeight="1" outlineLevel="1" x14ac:dyDescent="0.2">
      <c r="A734" s="8" t="s">
        <v>496</v>
      </c>
      <c r="B734" s="317"/>
      <c r="C734" s="322"/>
      <c r="D734" s="322"/>
      <c r="E734" s="318"/>
      <c r="F734" s="212" t="s">
        <v>25</v>
      </c>
      <c r="G734" s="213">
        <v>0</v>
      </c>
    </row>
    <row r="735" spans="1:7" ht="30" hidden="1" customHeight="1" outlineLevel="1" x14ac:dyDescent="0.2">
      <c r="A735" s="8" t="s">
        <v>497</v>
      </c>
      <c r="B735" s="317"/>
      <c r="C735" s="322"/>
      <c r="D735" s="322"/>
      <c r="E735" s="318"/>
      <c r="F735" s="212" t="s">
        <v>25</v>
      </c>
      <c r="G735" s="213">
        <v>0</v>
      </c>
    </row>
    <row r="736" spans="1:7" ht="30" hidden="1" customHeight="1" outlineLevel="1" x14ac:dyDescent="0.2">
      <c r="A736" s="8" t="s">
        <v>498</v>
      </c>
      <c r="B736" s="317"/>
      <c r="C736" s="322"/>
      <c r="D736" s="322"/>
      <c r="E736" s="318"/>
      <c r="F736" s="212" t="s">
        <v>25</v>
      </c>
      <c r="G736" s="213">
        <v>0</v>
      </c>
    </row>
    <row r="737" spans="1:7" ht="30" hidden="1" customHeight="1" outlineLevel="1" x14ac:dyDescent="0.2">
      <c r="A737" s="8" t="s">
        <v>431</v>
      </c>
      <c r="B737" s="317"/>
      <c r="C737" s="322"/>
      <c r="D737" s="322"/>
      <c r="E737" s="318"/>
      <c r="F737" s="212" t="s">
        <v>25</v>
      </c>
      <c r="G737" s="213">
        <v>0</v>
      </c>
    </row>
    <row r="738" spans="1:7" ht="30" hidden="1" customHeight="1" outlineLevel="1" x14ac:dyDescent="0.2">
      <c r="A738" s="8" t="s">
        <v>499</v>
      </c>
      <c r="B738" s="317"/>
      <c r="C738" s="322"/>
      <c r="D738" s="322"/>
      <c r="E738" s="318"/>
      <c r="F738" s="212" t="s">
        <v>25</v>
      </c>
      <c r="G738" s="213">
        <v>0</v>
      </c>
    </row>
    <row r="739" spans="1:7" ht="30" hidden="1" customHeight="1" outlineLevel="1" x14ac:dyDescent="0.2">
      <c r="A739" s="8" t="s">
        <v>421</v>
      </c>
      <c r="B739" s="317"/>
      <c r="C739" s="322"/>
      <c r="D739" s="322"/>
      <c r="E739" s="318"/>
      <c r="F739" s="212" t="s">
        <v>25</v>
      </c>
      <c r="G739" s="213">
        <v>0</v>
      </c>
    </row>
    <row r="740" spans="1:7" ht="30" hidden="1" customHeight="1" outlineLevel="1" x14ac:dyDescent="0.2">
      <c r="A740" s="120" t="s">
        <v>500</v>
      </c>
      <c r="B740" s="317"/>
      <c r="C740" s="322"/>
      <c r="D740" s="322"/>
      <c r="E740" s="318"/>
      <c r="F740" s="212" t="s">
        <v>25</v>
      </c>
      <c r="G740" s="213">
        <v>0</v>
      </c>
    </row>
    <row r="741" spans="1:7" ht="30" hidden="1" customHeight="1" outlineLevel="1" x14ac:dyDescent="0.2">
      <c r="A741" s="8" t="s">
        <v>513</v>
      </c>
      <c r="B741" s="317"/>
      <c r="C741" s="322"/>
      <c r="D741" s="322"/>
      <c r="E741" s="318"/>
      <c r="F741" s="212" t="s">
        <v>25</v>
      </c>
      <c r="G741" s="213">
        <v>0</v>
      </c>
    </row>
    <row r="742" spans="1:7" ht="30" hidden="1" customHeight="1" outlineLevel="1" x14ac:dyDescent="0.2">
      <c r="A742" s="8" t="s">
        <v>501</v>
      </c>
      <c r="B742" s="317"/>
      <c r="C742" s="322"/>
      <c r="D742" s="322"/>
      <c r="E742" s="318"/>
      <c r="F742" s="212" t="s">
        <v>25</v>
      </c>
      <c r="G742" s="213">
        <v>0</v>
      </c>
    </row>
    <row r="743" spans="1:7" ht="30" hidden="1" customHeight="1" outlineLevel="1" x14ac:dyDescent="0.2">
      <c r="A743" s="120" t="s">
        <v>812</v>
      </c>
      <c r="B743" s="317"/>
      <c r="C743" s="322"/>
      <c r="D743" s="322"/>
      <c r="E743" s="318"/>
      <c r="F743" s="212" t="s">
        <v>25</v>
      </c>
      <c r="G743" s="10">
        <v>0</v>
      </c>
    </row>
    <row r="744" spans="1:7" ht="30" hidden="1" customHeight="1" outlineLevel="1" x14ac:dyDescent="0.2">
      <c r="A744" s="120" t="s">
        <v>813</v>
      </c>
      <c r="B744" s="317"/>
      <c r="C744" s="322"/>
      <c r="D744" s="322"/>
      <c r="E744" s="318"/>
      <c r="F744" s="212" t="s">
        <v>25</v>
      </c>
      <c r="G744" s="10">
        <v>0</v>
      </c>
    </row>
    <row r="745" spans="1:7" ht="30" hidden="1" customHeight="1" outlineLevel="1" x14ac:dyDescent="0.2">
      <c r="A745" s="120" t="s">
        <v>814</v>
      </c>
      <c r="B745" s="317"/>
      <c r="C745" s="322"/>
      <c r="D745" s="322"/>
      <c r="E745" s="318"/>
      <c r="F745" s="212" t="s">
        <v>25</v>
      </c>
      <c r="G745" s="10">
        <v>0</v>
      </c>
    </row>
    <row r="746" spans="1:7" ht="30" hidden="1" customHeight="1" outlineLevel="1" x14ac:dyDescent="0.2">
      <c r="A746" s="358"/>
      <c r="B746" s="322"/>
      <c r="C746" s="322"/>
      <c r="D746" s="322"/>
      <c r="E746" s="322"/>
      <c r="F746" s="318"/>
      <c r="G746" s="214"/>
    </row>
    <row r="747" spans="1:7" ht="30" hidden="1" customHeight="1" outlineLevel="1" x14ac:dyDescent="0.2">
      <c r="A747" s="350" t="s">
        <v>116</v>
      </c>
      <c r="B747" s="351"/>
      <c r="C747" s="351"/>
      <c r="D747" s="351"/>
      <c r="E747" s="351"/>
      <c r="F747" s="352"/>
      <c r="G747" s="17"/>
    </row>
    <row r="748" spans="1:7" ht="30" hidden="1" customHeight="1" outlineLevel="1" x14ac:dyDescent="0.2">
      <c r="A748" s="353" t="s">
        <v>260</v>
      </c>
      <c r="B748" s="354"/>
      <c r="C748" s="354"/>
      <c r="D748" s="354"/>
      <c r="E748" s="354"/>
      <c r="F748" s="355"/>
      <c r="G748" s="17"/>
    </row>
    <row r="749" spans="1:7" ht="30" hidden="1" customHeight="1" outlineLevel="1" x14ac:dyDescent="0.2">
      <c r="A749" s="358"/>
      <c r="B749" s="322"/>
      <c r="C749" s="322"/>
      <c r="D749" s="322"/>
      <c r="E749" s="322"/>
      <c r="F749" s="318"/>
      <c r="G749" s="17"/>
    </row>
    <row r="750" spans="1:7" ht="51.75" hidden="1" customHeight="1" outlineLevel="1" x14ac:dyDescent="0.2">
      <c r="A750" s="323" t="s">
        <v>833</v>
      </c>
      <c r="B750" s="356"/>
      <c r="C750" s="356"/>
      <c r="D750" s="356"/>
      <c r="E750" s="356"/>
      <c r="F750" s="357"/>
      <c r="G750" s="17"/>
    </row>
    <row r="751" spans="1:7" ht="30" customHeight="1" x14ac:dyDescent="0.2">
      <c r="A751" s="8"/>
      <c r="B751" s="317"/>
      <c r="C751" s="322"/>
      <c r="D751" s="322"/>
      <c r="E751" s="318"/>
      <c r="F751" s="52"/>
      <c r="G751" s="215"/>
    </row>
    <row r="752" spans="1:7" ht="30" customHeight="1" x14ac:dyDescent="0.15">
      <c r="A752" s="359" t="s">
        <v>239</v>
      </c>
      <c r="B752" s="360"/>
      <c r="C752" s="178" t="s">
        <v>442</v>
      </c>
      <c r="D752" s="178" t="s">
        <v>52</v>
      </c>
      <c r="E752" s="341" t="s">
        <v>88</v>
      </c>
      <c r="F752" s="342"/>
      <c r="G752" s="180" t="s">
        <v>25</v>
      </c>
    </row>
    <row r="753" spans="1:7" ht="108" customHeight="1" collapsed="1" x14ac:dyDescent="0.15">
      <c r="A753" s="343" t="s">
        <v>1080</v>
      </c>
      <c r="B753" s="344"/>
      <c r="C753" s="344"/>
      <c r="D753" s="344"/>
      <c r="E753" s="345"/>
      <c r="F753" s="345"/>
      <c r="G753" s="346"/>
    </row>
    <row r="754" spans="1:7" s="13" customFormat="1" ht="30" hidden="1" customHeight="1" outlineLevel="1" x14ac:dyDescent="0.2">
      <c r="A754" s="5">
        <f>B33</f>
        <v>0</v>
      </c>
      <c r="B754" s="347" t="s">
        <v>568</v>
      </c>
      <c r="C754" s="348"/>
      <c r="D754" s="348"/>
      <c r="E754" s="349"/>
      <c r="F754" s="61" t="s">
        <v>89</v>
      </c>
      <c r="G754" s="32" t="s">
        <v>240</v>
      </c>
    </row>
    <row r="755" spans="1:7" ht="30" hidden="1" customHeight="1" outlineLevel="1" x14ac:dyDescent="0.2">
      <c r="A755" s="197" t="s">
        <v>241</v>
      </c>
      <c r="B755" s="317"/>
      <c r="C755" s="322"/>
      <c r="D755" s="322"/>
      <c r="E755" s="318"/>
      <c r="F755" s="12" t="s">
        <v>25</v>
      </c>
      <c r="G755" s="43"/>
    </row>
    <row r="756" spans="1:7" ht="30" hidden="1" customHeight="1" outlineLevel="1" x14ac:dyDescent="0.2">
      <c r="A756" s="8"/>
      <c r="B756" s="317"/>
      <c r="C756" s="322"/>
      <c r="D756" s="322"/>
      <c r="E756" s="318"/>
      <c r="F756" s="12"/>
      <c r="G756" s="43"/>
    </row>
    <row r="757" spans="1:7" ht="30" hidden="1" customHeight="1" outlineLevel="1" x14ac:dyDescent="0.2">
      <c r="A757" s="8" t="s">
        <v>242</v>
      </c>
      <c r="B757" s="317"/>
      <c r="C757" s="322"/>
      <c r="D757" s="322"/>
      <c r="E757" s="318"/>
      <c r="F757" s="12" t="s">
        <v>243</v>
      </c>
      <c r="G757" s="10">
        <v>0</v>
      </c>
    </row>
    <row r="758" spans="1:7" ht="30" hidden="1" customHeight="1" outlineLevel="1" x14ac:dyDescent="0.2">
      <c r="A758" s="8" t="s">
        <v>244</v>
      </c>
      <c r="B758" s="317"/>
      <c r="C758" s="322"/>
      <c r="D758" s="322"/>
      <c r="E758" s="318"/>
      <c r="F758" s="12" t="s">
        <v>25</v>
      </c>
      <c r="G758" s="10">
        <v>0</v>
      </c>
    </row>
    <row r="759" spans="1:7" ht="30" hidden="1" customHeight="1" outlineLevel="1" x14ac:dyDescent="0.2">
      <c r="A759" s="8" t="s">
        <v>245</v>
      </c>
      <c r="B759" s="317"/>
      <c r="C759" s="322"/>
      <c r="D759" s="322"/>
      <c r="E759" s="318"/>
      <c r="F759" s="12" t="s">
        <v>25</v>
      </c>
      <c r="G759" s="10">
        <v>0</v>
      </c>
    </row>
    <row r="760" spans="1:7" ht="30" hidden="1" customHeight="1" outlineLevel="1" x14ac:dyDescent="0.2">
      <c r="A760" s="8" t="s">
        <v>506</v>
      </c>
      <c r="B760" s="317"/>
      <c r="C760" s="322"/>
      <c r="D760" s="322"/>
      <c r="E760" s="318"/>
      <c r="F760" s="12" t="s">
        <v>25</v>
      </c>
      <c r="G760" s="10">
        <v>0</v>
      </c>
    </row>
    <row r="761" spans="1:7" ht="30" hidden="1" customHeight="1" outlineLevel="1" x14ac:dyDescent="0.2">
      <c r="A761" s="8" t="s">
        <v>246</v>
      </c>
      <c r="B761" s="317"/>
      <c r="C761" s="322"/>
      <c r="D761" s="322"/>
      <c r="E761" s="318"/>
      <c r="F761" s="12"/>
      <c r="G761" s="10">
        <v>0</v>
      </c>
    </row>
    <row r="762" spans="1:7" ht="30" hidden="1" customHeight="1" outlineLevel="1" x14ac:dyDescent="0.2">
      <c r="A762" s="14" t="s">
        <v>247</v>
      </c>
      <c r="B762" s="317"/>
      <c r="C762" s="322"/>
      <c r="D762" s="322"/>
      <c r="E762" s="318"/>
      <c r="F762" s="12" t="s">
        <v>25</v>
      </c>
      <c r="G762" s="10">
        <v>0</v>
      </c>
    </row>
    <row r="763" spans="1:7" ht="30" hidden="1" customHeight="1" outlineLevel="1" x14ac:dyDescent="0.2">
      <c r="A763" s="14" t="s">
        <v>850</v>
      </c>
      <c r="B763" s="317"/>
      <c r="C763" s="322"/>
      <c r="D763" s="322"/>
      <c r="E763" s="318"/>
      <c r="F763" s="12" t="s">
        <v>25</v>
      </c>
      <c r="G763" s="10">
        <v>0</v>
      </c>
    </row>
    <row r="764" spans="1:7" ht="30" hidden="1" customHeight="1" outlineLevel="1" x14ac:dyDescent="0.2">
      <c r="A764" s="14" t="s">
        <v>851</v>
      </c>
      <c r="B764" s="317"/>
      <c r="C764" s="322"/>
      <c r="D764" s="322"/>
      <c r="E764" s="318"/>
      <c r="F764" s="12" t="s">
        <v>25</v>
      </c>
      <c r="G764" s="10">
        <v>0</v>
      </c>
    </row>
    <row r="765" spans="1:7" ht="30" hidden="1" customHeight="1" outlineLevel="1" x14ac:dyDescent="0.2">
      <c r="A765" s="8" t="s">
        <v>507</v>
      </c>
      <c r="B765" s="317"/>
      <c r="C765" s="322"/>
      <c r="D765" s="322"/>
      <c r="E765" s="318"/>
      <c r="F765" s="12" t="s">
        <v>25</v>
      </c>
      <c r="G765" s="10">
        <v>0</v>
      </c>
    </row>
    <row r="766" spans="1:7" ht="30" hidden="1" customHeight="1" outlineLevel="1" x14ac:dyDescent="0.2">
      <c r="A766" s="8" t="s">
        <v>248</v>
      </c>
      <c r="B766" s="317"/>
      <c r="C766" s="322"/>
      <c r="D766" s="322"/>
      <c r="E766" s="318"/>
      <c r="F766" s="12"/>
      <c r="G766" s="10">
        <v>0</v>
      </c>
    </row>
    <row r="767" spans="1:7" ht="30" hidden="1" customHeight="1" outlineLevel="1" x14ac:dyDescent="0.2">
      <c r="A767" s="8" t="s">
        <v>249</v>
      </c>
      <c r="B767" s="317"/>
      <c r="C767" s="322"/>
      <c r="D767" s="322"/>
      <c r="E767" s="318"/>
      <c r="F767" s="12" t="s">
        <v>25</v>
      </c>
      <c r="G767" s="10">
        <v>0</v>
      </c>
    </row>
    <row r="768" spans="1:7" ht="30" hidden="1" customHeight="1" outlineLevel="1" x14ac:dyDescent="0.2">
      <c r="A768" s="286" t="s">
        <v>250</v>
      </c>
      <c r="B768" s="317"/>
      <c r="C768" s="322"/>
      <c r="D768" s="322"/>
      <c r="E768" s="318"/>
      <c r="F768" s="12" t="s">
        <v>25</v>
      </c>
      <c r="G768" s="10">
        <v>0</v>
      </c>
    </row>
    <row r="769" spans="1:7" ht="30" hidden="1" customHeight="1" outlineLevel="1" x14ac:dyDescent="0.2">
      <c r="A769" s="8" t="s">
        <v>852</v>
      </c>
      <c r="B769" s="317"/>
      <c r="C769" s="322"/>
      <c r="D769" s="322"/>
      <c r="E769" s="318"/>
      <c r="F769" s="12" t="s">
        <v>25</v>
      </c>
      <c r="G769" s="10">
        <v>0</v>
      </c>
    </row>
    <row r="770" spans="1:7" ht="30" hidden="1" customHeight="1" outlineLevel="1" x14ac:dyDescent="0.2">
      <c r="A770" s="8" t="s">
        <v>445</v>
      </c>
      <c r="B770" s="317"/>
      <c r="C770" s="322"/>
      <c r="D770" s="322"/>
      <c r="E770" s="318"/>
      <c r="F770" s="12" t="s">
        <v>25</v>
      </c>
      <c r="G770" s="10">
        <v>0</v>
      </c>
    </row>
    <row r="771" spans="1:7" ht="30" hidden="1" customHeight="1" outlineLevel="1" x14ac:dyDescent="0.2">
      <c r="A771" s="8" t="s">
        <v>251</v>
      </c>
      <c r="B771" s="317"/>
      <c r="C771" s="322"/>
      <c r="D771" s="322"/>
      <c r="E771" s="318"/>
      <c r="F771" s="12" t="s">
        <v>25</v>
      </c>
      <c r="G771" s="10">
        <v>0</v>
      </c>
    </row>
    <row r="772" spans="1:7" ht="30" hidden="1" customHeight="1" outlineLevel="1" x14ac:dyDescent="0.2">
      <c r="A772" s="8" t="s">
        <v>252</v>
      </c>
      <c r="B772" s="317"/>
      <c r="C772" s="322"/>
      <c r="D772" s="322"/>
      <c r="E772" s="318"/>
      <c r="F772" s="12" t="s">
        <v>25</v>
      </c>
      <c r="G772" s="10">
        <v>0</v>
      </c>
    </row>
    <row r="773" spans="1:7" ht="30" hidden="1" customHeight="1" outlineLevel="1" x14ac:dyDescent="0.2">
      <c r="A773" s="8" t="s">
        <v>253</v>
      </c>
      <c r="B773" s="317"/>
      <c r="C773" s="322"/>
      <c r="D773" s="322"/>
      <c r="E773" s="318"/>
      <c r="F773" s="12" t="s">
        <v>25</v>
      </c>
      <c r="G773" s="10">
        <v>0</v>
      </c>
    </row>
    <row r="774" spans="1:7" ht="30" hidden="1" customHeight="1" outlineLevel="1" x14ac:dyDescent="0.2">
      <c r="A774" s="8" t="s">
        <v>853</v>
      </c>
      <c r="B774" s="317"/>
      <c r="C774" s="322"/>
      <c r="D774" s="322"/>
      <c r="E774" s="318"/>
      <c r="F774" s="12" t="s">
        <v>25</v>
      </c>
      <c r="G774" s="10">
        <v>0</v>
      </c>
    </row>
    <row r="775" spans="1:7" ht="30" hidden="1" customHeight="1" outlineLevel="1" x14ac:dyDescent="0.2">
      <c r="A775" s="8" t="s">
        <v>854</v>
      </c>
      <c r="B775" s="317"/>
      <c r="C775" s="322"/>
      <c r="D775" s="322"/>
      <c r="E775" s="318"/>
      <c r="F775" s="12" t="s">
        <v>25</v>
      </c>
      <c r="G775" s="10">
        <v>0</v>
      </c>
    </row>
    <row r="776" spans="1:7" ht="30" hidden="1" customHeight="1" outlineLevel="1" x14ac:dyDescent="0.2">
      <c r="A776" s="8" t="s">
        <v>254</v>
      </c>
      <c r="B776" s="317"/>
      <c r="C776" s="322"/>
      <c r="D776" s="322"/>
      <c r="E776" s="318"/>
      <c r="F776" s="12" t="s">
        <v>25</v>
      </c>
      <c r="G776" s="10">
        <v>0</v>
      </c>
    </row>
    <row r="777" spans="1:7" ht="30" hidden="1" customHeight="1" outlineLevel="1" x14ac:dyDescent="0.2">
      <c r="A777" s="8" t="s">
        <v>255</v>
      </c>
      <c r="B777" s="317"/>
      <c r="C777" s="322"/>
      <c r="D777" s="322"/>
      <c r="E777" s="318"/>
      <c r="F777" s="12" t="s">
        <v>25</v>
      </c>
      <c r="G777" s="10">
        <v>0</v>
      </c>
    </row>
    <row r="778" spans="1:7" ht="30" hidden="1" customHeight="1" outlineLevel="1" x14ac:dyDescent="0.2">
      <c r="A778" s="8" t="s">
        <v>256</v>
      </c>
      <c r="B778" s="317"/>
      <c r="C778" s="322"/>
      <c r="D778" s="322"/>
      <c r="E778" s="318"/>
      <c r="F778" s="12" t="s">
        <v>25</v>
      </c>
      <c r="G778" s="10">
        <v>50000</v>
      </c>
    </row>
    <row r="779" spans="1:7" ht="30" hidden="1" customHeight="1" outlineLevel="1" x14ac:dyDescent="0.2">
      <c r="A779" s="8" t="s">
        <v>257</v>
      </c>
      <c r="B779" s="317"/>
      <c r="C779" s="322"/>
      <c r="D779" s="322"/>
      <c r="E779" s="318"/>
      <c r="F779" s="12" t="s">
        <v>25</v>
      </c>
      <c r="G779" s="10">
        <v>50000</v>
      </c>
    </row>
    <row r="780" spans="1:7" ht="30" hidden="1" customHeight="1" outlineLevel="1" x14ac:dyDescent="0.2">
      <c r="A780" s="203"/>
      <c r="B780" s="317"/>
      <c r="C780" s="322"/>
      <c r="D780" s="322"/>
      <c r="E780" s="318"/>
      <c r="F780" s="12"/>
      <c r="G780" s="216" t="s">
        <v>258</v>
      </c>
    </row>
    <row r="781" spans="1:7" ht="30" hidden="1" customHeight="1" outlineLevel="1" x14ac:dyDescent="0.2">
      <c r="A781" s="194" t="s">
        <v>259</v>
      </c>
      <c r="B781" s="317"/>
      <c r="C781" s="322"/>
      <c r="D781" s="322"/>
      <c r="E781" s="318"/>
      <c r="F781" s="12" t="s">
        <v>25</v>
      </c>
      <c r="G781" s="217"/>
    </row>
    <row r="782" spans="1:7" s="218" customFormat="1" ht="30" hidden="1" customHeight="1" outlineLevel="1" x14ac:dyDescent="0.2">
      <c r="A782" s="57" t="s">
        <v>116</v>
      </c>
      <c r="B782" s="317"/>
      <c r="C782" s="322"/>
      <c r="D782" s="322"/>
      <c r="E782" s="318"/>
      <c r="F782" s="58"/>
      <c r="G782" s="46"/>
    </row>
    <row r="783" spans="1:7" ht="30" hidden="1" customHeight="1" outlineLevel="1" x14ac:dyDescent="0.2">
      <c r="A783" s="59" t="s">
        <v>260</v>
      </c>
      <c r="B783" s="317"/>
      <c r="C783" s="322"/>
      <c r="D783" s="322"/>
      <c r="E783" s="318"/>
      <c r="F783" s="60"/>
      <c r="G783" s="47"/>
    </row>
    <row r="784" spans="1:7" ht="30" hidden="1" customHeight="1" outlineLevel="1" x14ac:dyDescent="0.2">
      <c r="A784" s="140"/>
      <c r="B784" s="317"/>
      <c r="C784" s="322"/>
      <c r="D784" s="322"/>
      <c r="E784" s="318"/>
      <c r="F784" s="138"/>
      <c r="G784" s="219"/>
    </row>
    <row r="785" spans="1:7" ht="66" hidden="1" customHeight="1" outlineLevel="1" x14ac:dyDescent="0.2">
      <c r="A785" s="323" t="s">
        <v>446</v>
      </c>
      <c r="B785" s="356"/>
      <c r="C785" s="356"/>
      <c r="D785" s="356"/>
      <c r="E785" s="356"/>
      <c r="F785" s="220"/>
      <c r="G785" s="17"/>
    </row>
    <row r="786" spans="1:7" ht="30" customHeight="1" x14ac:dyDescent="0.2">
      <c r="A786" s="184"/>
      <c r="B786" s="317"/>
      <c r="C786" s="322"/>
      <c r="D786" s="322"/>
      <c r="E786" s="318"/>
      <c r="F786" s="52"/>
      <c r="G786" s="10"/>
    </row>
    <row r="787" spans="1:7" ht="30" customHeight="1" collapsed="1" x14ac:dyDescent="0.15">
      <c r="A787" s="359" t="s">
        <v>597</v>
      </c>
      <c r="B787" s="360"/>
      <c r="C787" s="178" t="s">
        <v>442</v>
      </c>
      <c r="D787" s="178" t="s">
        <v>52</v>
      </c>
      <c r="E787" s="341" t="s">
        <v>88</v>
      </c>
      <c r="F787" s="342"/>
      <c r="G787" s="180" t="s">
        <v>25</v>
      </c>
    </row>
    <row r="788" spans="1:7" ht="54.75" hidden="1" customHeight="1" outlineLevel="1" x14ac:dyDescent="0.15">
      <c r="A788" s="362" t="s">
        <v>261</v>
      </c>
      <c r="B788" s="363"/>
      <c r="C788" s="363"/>
      <c r="D788" s="363"/>
      <c r="E788" s="364"/>
      <c r="F788" s="364"/>
      <c r="G788" s="365"/>
    </row>
    <row r="789" spans="1:7" s="7" customFormat="1" ht="30" hidden="1" customHeight="1" outlineLevel="1" x14ac:dyDescent="0.2">
      <c r="A789" s="27"/>
      <c r="B789" s="366" t="s">
        <v>568</v>
      </c>
      <c r="C789" s="367"/>
      <c r="D789" s="367"/>
      <c r="E789" s="368"/>
      <c r="F789" s="61" t="s">
        <v>89</v>
      </c>
      <c r="G789" s="32" t="s">
        <v>240</v>
      </c>
    </row>
    <row r="790" spans="1:7" ht="30" hidden="1" customHeight="1" outlineLevel="1" x14ac:dyDescent="0.2">
      <c r="A790" s="8" t="s">
        <v>262</v>
      </c>
      <c r="B790" s="317"/>
      <c r="C790" s="322"/>
      <c r="D790" s="322"/>
      <c r="E790" s="318"/>
      <c r="F790" s="12" t="s">
        <v>25</v>
      </c>
      <c r="G790" s="10">
        <v>0</v>
      </c>
    </row>
    <row r="791" spans="1:7" ht="30" hidden="1" customHeight="1" outlineLevel="1" x14ac:dyDescent="0.2">
      <c r="A791" s="197" t="s">
        <v>241</v>
      </c>
      <c r="B791" s="317"/>
      <c r="C791" s="322"/>
      <c r="D791" s="322"/>
      <c r="E791" s="318"/>
      <c r="F791" s="12" t="s">
        <v>25</v>
      </c>
      <c r="G791" s="43"/>
    </row>
    <row r="792" spans="1:7" ht="30" hidden="1" customHeight="1" outlineLevel="1" x14ac:dyDescent="0.2">
      <c r="A792" s="8" t="s">
        <v>263</v>
      </c>
      <c r="B792" s="317"/>
      <c r="C792" s="322"/>
      <c r="D792" s="322"/>
      <c r="E792" s="318"/>
      <c r="F792" s="12" t="s">
        <v>25</v>
      </c>
      <c r="G792" s="10">
        <v>0</v>
      </c>
    </row>
    <row r="793" spans="1:7" ht="30" hidden="1" customHeight="1" outlineLevel="1" x14ac:dyDescent="0.2">
      <c r="A793" s="8" t="s">
        <v>264</v>
      </c>
      <c r="B793" s="317"/>
      <c r="C793" s="322"/>
      <c r="D793" s="322"/>
      <c r="E793" s="318"/>
      <c r="F793" s="12" t="s">
        <v>25</v>
      </c>
      <c r="G793" s="10"/>
    </row>
    <row r="794" spans="1:7" ht="30" hidden="1" customHeight="1" outlineLevel="1" x14ac:dyDescent="0.2">
      <c r="A794" s="8"/>
      <c r="B794" s="317"/>
      <c r="C794" s="322"/>
      <c r="D794" s="322"/>
      <c r="E794" s="318"/>
      <c r="F794" s="12"/>
      <c r="G794" s="10"/>
    </row>
    <row r="795" spans="1:7" ht="30" hidden="1" customHeight="1" outlineLevel="1" x14ac:dyDescent="0.2">
      <c r="A795" s="8" t="s">
        <v>116</v>
      </c>
      <c r="B795" s="317"/>
      <c r="C795" s="322"/>
      <c r="D795" s="322"/>
      <c r="E795" s="318"/>
      <c r="F795" s="16"/>
      <c r="G795" s="43"/>
    </row>
    <row r="796" spans="1:7" ht="30" hidden="1" customHeight="1" outlineLevel="1" x14ac:dyDescent="0.2">
      <c r="A796" s="8"/>
      <c r="B796" s="317"/>
      <c r="C796" s="322"/>
      <c r="D796" s="322"/>
      <c r="E796" s="318"/>
      <c r="F796" s="16"/>
      <c r="G796" s="43"/>
    </row>
    <row r="797" spans="1:7" ht="30" customHeight="1" x14ac:dyDescent="0.2">
      <c r="A797" s="184"/>
      <c r="B797" s="317"/>
      <c r="C797" s="322"/>
      <c r="D797" s="322"/>
      <c r="E797" s="318"/>
      <c r="F797" s="52"/>
      <c r="G797" s="17"/>
    </row>
    <row r="798" spans="1:7" ht="30" customHeight="1" x14ac:dyDescent="0.15">
      <c r="A798" s="359" t="s">
        <v>608</v>
      </c>
      <c r="B798" s="361"/>
      <c r="C798" s="178" t="s">
        <v>442</v>
      </c>
      <c r="D798" s="178" t="s">
        <v>52</v>
      </c>
      <c r="E798" s="341" t="s">
        <v>88</v>
      </c>
      <c r="F798" s="342"/>
      <c r="G798" s="180" t="s">
        <v>25</v>
      </c>
    </row>
    <row r="799" spans="1:7" ht="63.75" customHeight="1" collapsed="1" x14ac:dyDescent="0.15">
      <c r="A799" s="343" t="s">
        <v>1070</v>
      </c>
      <c r="B799" s="344"/>
      <c r="C799" s="344"/>
      <c r="D799" s="344"/>
      <c r="E799" s="345"/>
      <c r="F799" s="345"/>
      <c r="G799" s="346"/>
    </row>
    <row r="800" spans="1:7" s="7" customFormat="1" ht="30" hidden="1" customHeight="1" outlineLevel="1" x14ac:dyDescent="0.2">
      <c r="A800" s="31"/>
      <c r="B800" s="347" t="s">
        <v>568</v>
      </c>
      <c r="C800" s="348"/>
      <c r="D800" s="348"/>
      <c r="E800" s="349"/>
      <c r="F800" s="61" t="s">
        <v>89</v>
      </c>
      <c r="G800" s="32" t="s">
        <v>137</v>
      </c>
    </row>
    <row r="801" spans="1:7" s="7" customFormat="1" ht="30" hidden="1" customHeight="1" outlineLevel="1" x14ac:dyDescent="0.2">
      <c r="A801" s="8" t="s">
        <v>579</v>
      </c>
      <c r="B801" s="317"/>
      <c r="C801" s="322"/>
      <c r="D801" s="322"/>
      <c r="E801" s="318"/>
      <c r="F801" s="12" t="s">
        <v>25</v>
      </c>
      <c r="G801" s="10">
        <v>0</v>
      </c>
    </row>
    <row r="802" spans="1:7" ht="30" hidden="1" customHeight="1" outlineLevel="1" x14ac:dyDescent="0.2">
      <c r="A802" s="8" t="s">
        <v>265</v>
      </c>
      <c r="B802" s="317"/>
      <c r="C802" s="322"/>
      <c r="D802" s="322"/>
      <c r="E802" s="318"/>
      <c r="F802" s="12" t="s">
        <v>25</v>
      </c>
      <c r="G802" s="10">
        <v>0</v>
      </c>
    </row>
    <row r="803" spans="1:7" ht="30" hidden="1" customHeight="1" outlineLevel="1" x14ac:dyDescent="0.2">
      <c r="A803" s="8" t="s">
        <v>266</v>
      </c>
      <c r="B803" s="317"/>
      <c r="C803" s="322"/>
      <c r="D803" s="322"/>
      <c r="E803" s="318"/>
      <c r="F803" s="12" t="s">
        <v>25</v>
      </c>
      <c r="G803" s="10">
        <v>0</v>
      </c>
    </row>
    <row r="804" spans="1:7" ht="30" hidden="1" customHeight="1" outlineLevel="1" x14ac:dyDescent="0.2">
      <c r="A804" s="8" t="s">
        <v>267</v>
      </c>
      <c r="B804" s="317"/>
      <c r="C804" s="322"/>
      <c r="D804" s="322"/>
      <c r="E804" s="318"/>
      <c r="F804" s="12" t="s">
        <v>25</v>
      </c>
      <c r="G804" s="10">
        <v>0</v>
      </c>
    </row>
    <row r="805" spans="1:7" ht="30" hidden="1" customHeight="1" outlineLevel="1" x14ac:dyDescent="0.2">
      <c r="A805" s="14" t="s">
        <v>268</v>
      </c>
      <c r="B805" s="317"/>
      <c r="C805" s="322"/>
      <c r="D805" s="322"/>
      <c r="E805" s="318"/>
      <c r="F805" s="12"/>
      <c r="G805" s="10"/>
    </row>
    <row r="806" spans="1:7" ht="30" hidden="1" customHeight="1" outlineLevel="1" x14ac:dyDescent="0.2">
      <c r="A806" s="8"/>
      <c r="B806" s="317"/>
      <c r="C806" s="322"/>
      <c r="D806" s="322"/>
      <c r="E806" s="318"/>
      <c r="F806" s="16"/>
      <c r="G806" s="43"/>
    </row>
    <row r="807" spans="1:7" s="221" customFormat="1" ht="30" hidden="1" customHeight="1" outlineLevel="1" x14ac:dyDescent="0.2">
      <c r="A807" s="25" t="s">
        <v>269</v>
      </c>
      <c r="B807" s="317"/>
      <c r="C807" s="322"/>
      <c r="D807" s="322"/>
      <c r="E807" s="318"/>
      <c r="F807" s="369" t="s">
        <v>42</v>
      </c>
      <c r="G807" s="370"/>
    </row>
    <row r="808" spans="1:7" s="221" customFormat="1" ht="30" hidden="1" customHeight="1" outlineLevel="1" x14ac:dyDescent="0.2">
      <c r="A808" s="25" t="s">
        <v>270</v>
      </c>
      <c r="B808" s="317"/>
      <c r="C808" s="322"/>
      <c r="D808" s="322"/>
      <c r="E808" s="318"/>
      <c r="F808" s="369" t="s">
        <v>42</v>
      </c>
      <c r="G808" s="370"/>
    </row>
    <row r="809" spans="1:7" s="221" customFormat="1" ht="30" hidden="1" customHeight="1" outlineLevel="1" x14ac:dyDescent="0.2">
      <c r="A809" s="25" t="s">
        <v>271</v>
      </c>
      <c r="B809" s="317"/>
      <c r="C809" s="322"/>
      <c r="D809" s="322"/>
      <c r="E809" s="318"/>
      <c r="F809" s="369" t="s">
        <v>42</v>
      </c>
      <c r="G809" s="370"/>
    </row>
    <row r="810" spans="1:7" ht="30" hidden="1" customHeight="1" outlineLevel="1" x14ac:dyDescent="0.2">
      <c r="A810" s="8"/>
      <c r="B810" s="317"/>
      <c r="C810" s="322"/>
      <c r="D810" s="322"/>
      <c r="E810" s="318"/>
      <c r="F810" s="16"/>
      <c r="G810" s="43"/>
    </row>
    <row r="811" spans="1:7" ht="30" hidden="1" customHeight="1" outlineLevel="1" x14ac:dyDescent="0.2">
      <c r="A811" s="21" t="s">
        <v>272</v>
      </c>
      <c r="B811" s="317"/>
      <c r="C811" s="322"/>
      <c r="D811" s="322"/>
      <c r="E811" s="318"/>
      <c r="F811" s="16"/>
      <c r="G811" s="43"/>
    </row>
    <row r="812" spans="1:7" ht="30" hidden="1" customHeight="1" outlineLevel="1" x14ac:dyDescent="0.2">
      <c r="A812" s="8" t="s">
        <v>273</v>
      </c>
      <c r="B812" s="317"/>
      <c r="C812" s="322"/>
      <c r="D812" s="322"/>
      <c r="E812" s="318"/>
      <c r="F812" s="12" t="s">
        <v>25</v>
      </c>
      <c r="G812" s="43"/>
    </row>
    <row r="813" spans="1:7" ht="30" hidden="1" customHeight="1" outlineLevel="1" x14ac:dyDescent="0.2">
      <c r="A813" s="8" t="s">
        <v>274</v>
      </c>
      <c r="B813" s="317"/>
      <c r="C813" s="322"/>
      <c r="D813" s="322"/>
      <c r="E813" s="318"/>
      <c r="F813" s="12" t="s">
        <v>25</v>
      </c>
      <c r="G813" s="43"/>
    </row>
    <row r="814" spans="1:7" ht="30" hidden="1" customHeight="1" outlineLevel="1" x14ac:dyDescent="0.2">
      <c r="A814" s="8" t="s">
        <v>580</v>
      </c>
      <c r="B814" s="317"/>
      <c r="C814" s="322"/>
      <c r="D814" s="322"/>
      <c r="E814" s="318"/>
      <c r="F814" s="12" t="s">
        <v>25</v>
      </c>
      <c r="G814" s="10">
        <v>0</v>
      </c>
    </row>
    <row r="815" spans="1:7" ht="30" hidden="1" customHeight="1" outlineLevel="1" x14ac:dyDescent="0.2">
      <c r="A815" s="8" t="s">
        <v>510</v>
      </c>
      <c r="B815" s="317"/>
      <c r="C815" s="322"/>
      <c r="D815" s="322"/>
      <c r="E815" s="318"/>
      <c r="F815" s="12" t="s">
        <v>25</v>
      </c>
      <c r="G815" s="10">
        <v>0</v>
      </c>
    </row>
    <row r="816" spans="1:7" ht="30" hidden="1" customHeight="1" outlineLevel="1" x14ac:dyDescent="0.2">
      <c r="A816" s="8"/>
      <c r="B816" s="317"/>
      <c r="C816" s="322"/>
      <c r="D816" s="322"/>
      <c r="E816" s="318"/>
      <c r="F816" s="222"/>
      <c r="G816" s="223"/>
    </row>
    <row r="817" spans="1:7" ht="30" hidden="1" customHeight="1" outlineLevel="1" x14ac:dyDescent="0.2">
      <c r="A817" s="8"/>
      <c r="B817" s="317"/>
      <c r="C817" s="322"/>
      <c r="D817" s="322"/>
      <c r="E817" s="318"/>
      <c r="F817" s="222"/>
      <c r="G817" s="223"/>
    </row>
    <row r="818" spans="1:7" ht="30" hidden="1" customHeight="1" outlineLevel="1" x14ac:dyDescent="0.2">
      <c r="A818" s="8" t="s">
        <v>116</v>
      </c>
      <c r="B818" s="317"/>
      <c r="C818" s="322"/>
      <c r="D818" s="322"/>
      <c r="E818" s="318"/>
      <c r="F818" s="222"/>
      <c r="G818" s="223"/>
    </row>
    <row r="819" spans="1:7" ht="30" hidden="1" customHeight="1" outlineLevel="1" x14ac:dyDescent="0.2">
      <c r="A819" s="8"/>
      <c r="B819" s="317"/>
      <c r="C819" s="322"/>
      <c r="D819" s="322"/>
      <c r="E819" s="318"/>
      <c r="F819" s="222"/>
      <c r="G819" s="223"/>
    </row>
    <row r="820" spans="1:7" ht="66" hidden="1" customHeight="1" outlineLevel="1" x14ac:dyDescent="0.2">
      <c r="A820" s="323" t="s">
        <v>446</v>
      </c>
      <c r="B820" s="324"/>
      <c r="C820" s="324"/>
      <c r="D820" s="324"/>
      <c r="E820" s="324"/>
      <c r="F820" s="325"/>
      <c r="G820" s="17"/>
    </row>
    <row r="821" spans="1:7" ht="30" customHeight="1" x14ac:dyDescent="0.2">
      <c r="A821" s="184"/>
      <c r="B821" s="317"/>
      <c r="C821" s="322"/>
      <c r="D821" s="322"/>
      <c r="E821" s="318"/>
      <c r="F821" s="52"/>
      <c r="G821" s="202"/>
    </row>
    <row r="822" spans="1:7" ht="30" customHeight="1" x14ac:dyDescent="0.15">
      <c r="A822" s="359" t="s">
        <v>277</v>
      </c>
      <c r="B822" s="361"/>
      <c r="C822" s="178" t="s">
        <v>442</v>
      </c>
      <c r="D822" s="178" t="s">
        <v>52</v>
      </c>
      <c r="E822" s="341" t="s">
        <v>88</v>
      </c>
      <c r="F822" s="342"/>
      <c r="G822" s="180" t="s">
        <v>25</v>
      </c>
    </row>
    <row r="823" spans="1:7" ht="59.25" customHeight="1" collapsed="1" x14ac:dyDescent="0.15">
      <c r="A823" s="343" t="s">
        <v>1071</v>
      </c>
      <c r="B823" s="344"/>
      <c r="C823" s="344"/>
      <c r="D823" s="344"/>
      <c r="E823" s="344"/>
      <c r="F823" s="344"/>
      <c r="G823" s="346"/>
    </row>
    <row r="824" spans="1:7" s="7" customFormat="1" ht="30" hidden="1" customHeight="1" outlineLevel="1" x14ac:dyDescent="0.2">
      <c r="A824" s="5"/>
      <c r="B824" s="347" t="s">
        <v>568</v>
      </c>
      <c r="C824" s="348"/>
      <c r="D824" s="348"/>
      <c r="E824" s="349"/>
      <c r="F824" s="61" t="s">
        <v>89</v>
      </c>
      <c r="G824" s="32" t="s">
        <v>137</v>
      </c>
    </row>
    <row r="825" spans="1:7" ht="30" hidden="1" customHeight="1" outlineLevel="1" x14ac:dyDescent="0.2">
      <c r="A825" s="8" t="s">
        <v>265</v>
      </c>
      <c r="B825" s="317"/>
      <c r="C825" s="322"/>
      <c r="D825" s="322"/>
      <c r="E825" s="318"/>
      <c r="F825" s="12" t="s">
        <v>25</v>
      </c>
      <c r="G825" s="10">
        <v>0</v>
      </c>
    </row>
    <row r="826" spans="1:7" ht="30" hidden="1" customHeight="1" outlineLevel="1" x14ac:dyDescent="0.2">
      <c r="A826" s="8" t="s">
        <v>266</v>
      </c>
      <c r="B826" s="317"/>
      <c r="C826" s="322"/>
      <c r="D826" s="322"/>
      <c r="E826" s="318"/>
      <c r="F826" s="12" t="s">
        <v>25</v>
      </c>
      <c r="G826" s="10">
        <v>0</v>
      </c>
    </row>
    <row r="827" spans="1:7" ht="30" hidden="1" customHeight="1" outlineLevel="1" x14ac:dyDescent="0.2">
      <c r="A827" s="8" t="s">
        <v>267</v>
      </c>
      <c r="B827" s="317"/>
      <c r="C827" s="322"/>
      <c r="D827" s="322"/>
      <c r="E827" s="318"/>
      <c r="F827" s="12" t="s">
        <v>25</v>
      </c>
      <c r="G827" s="10">
        <v>0</v>
      </c>
    </row>
    <row r="828" spans="1:7" ht="30" hidden="1" customHeight="1" outlineLevel="1" x14ac:dyDescent="0.2">
      <c r="A828" s="14" t="s">
        <v>268</v>
      </c>
      <c r="B828" s="317"/>
      <c r="C828" s="322"/>
      <c r="D828" s="322"/>
      <c r="E828" s="318"/>
      <c r="F828" s="12" t="s">
        <v>25</v>
      </c>
      <c r="G828" s="10"/>
    </row>
    <row r="829" spans="1:7" ht="30" hidden="1" customHeight="1" outlineLevel="1" x14ac:dyDescent="0.2">
      <c r="A829" s="8" t="s">
        <v>186</v>
      </c>
      <c r="B829" s="317"/>
      <c r="C829" s="322"/>
      <c r="D829" s="322"/>
      <c r="E829" s="318"/>
      <c r="F829" s="12" t="s">
        <v>25</v>
      </c>
      <c r="G829" s="48">
        <v>0</v>
      </c>
    </row>
    <row r="830" spans="1:7" ht="30" hidden="1" customHeight="1" outlineLevel="1" x14ac:dyDescent="0.2">
      <c r="A830" s="8"/>
      <c r="B830" s="317"/>
      <c r="C830" s="322"/>
      <c r="D830" s="322"/>
      <c r="E830" s="318"/>
      <c r="F830" s="16"/>
      <c r="G830" s="43"/>
    </row>
    <row r="831" spans="1:7" s="221" customFormat="1" ht="30" hidden="1" customHeight="1" outlineLevel="1" x14ac:dyDescent="0.2">
      <c r="A831" s="25" t="s">
        <v>269</v>
      </c>
      <c r="B831" s="317"/>
      <c r="C831" s="322"/>
      <c r="D831" s="322"/>
      <c r="E831" s="318"/>
      <c r="F831" s="369" t="s">
        <v>42</v>
      </c>
      <c r="G831" s="370"/>
    </row>
    <row r="832" spans="1:7" s="221" customFormat="1" ht="30" hidden="1" customHeight="1" outlineLevel="1" x14ac:dyDescent="0.2">
      <c r="A832" s="25" t="s">
        <v>270</v>
      </c>
      <c r="B832" s="317"/>
      <c r="C832" s="322"/>
      <c r="D832" s="322"/>
      <c r="E832" s="318"/>
      <c r="F832" s="369" t="s">
        <v>42</v>
      </c>
      <c r="G832" s="370"/>
    </row>
    <row r="833" spans="1:7" s="221" customFormat="1" ht="30" hidden="1" customHeight="1" outlineLevel="1" x14ac:dyDescent="0.2">
      <c r="A833" s="25" t="s">
        <v>271</v>
      </c>
      <c r="B833" s="317"/>
      <c r="C833" s="322"/>
      <c r="D833" s="322"/>
      <c r="E833" s="318"/>
      <c r="F833" s="369" t="s">
        <v>42</v>
      </c>
      <c r="G833" s="370"/>
    </row>
    <row r="834" spans="1:7" ht="30" hidden="1" customHeight="1" outlineLevel="1" x14ac:dyDescent="0.2">
      <c r="A834" s="8"/>
      <c r="B834" s="317"/>
      <c r="C834" s="322"/>
      <c r="D834" s="322"/>
      <c r="E834" s="318"/>
      <c r="F834" s="16"/>
      <c r="G834" s="43"/>
    </row>
    <row r="835" spans="1:7" ht="30" hidden="1" customHeight="1" outlineLevel="1" x14ac:dyDescent="0.2">
      <c r="A835" s="21" t="s">
        <v>272</v>
      </c>
      <c r="B835" s="317"/>
      <c r="C835" s="322"/>
      <c r="D835" s="322"/>
      <c r="E835" s="318"/>
      <c r="F835" s="16"/>
      <c r="G835" s="43"/>
    </row>
    <row r="836" spans="1:7" ht="30" hidden="1" customHeight="1" outlineLevel="1" x14ac:dyDescent="0.2">
      <c r="A836" s="8" t="s">
        <v>273</v>
      </c>
      <c r="B836" s="317"/>
      <c r="C836" s="322"/>
      <c r="D836" s="322"/>
      <c r="E836" s="318"/>
      <c r="F836" s="12" t="s">
        <v>25</v>
      </c>
      <c r="G836" s="43"/>
    </row>
    <row r="837" spans="1:7" ht="30" hidden="1" customHeight="1" outlineLevel="1" x14ac:dyDescent="0.2">
      <c r="A837" s="8" t="s">
        <v>274</v>
      </c>
      <c r="B837" s="317"/>
      <c r="C837" s="322"/>
      <c r="D837" s="322"/>
      <c r="E837" s="318"/>
      <c r="F837" s="12" t="s">
        <v>25</v>
      </c>
      <c r="G837" s="43"/>
    </row>
    <row r="838" spans="1:7" ht="30" hidden="1" customHeight="1" outlineLevel="1" x14ac:dyDescent="0.2">
      <c r="A838" s="8" t="s">
        <v>275</v>
      </c>
      <c r="B838" s="317"/>
      <c r="C838" s="322"/>
      <c r="D838" s="322"/>
      <c r="E838" s="318"/>
      <c r="F838" s="12" t="s">
        <v>25</v>
      </c>
      <c r="G838" s="43"/>
    </row>
    <row r="839" spans="1:7" ht="30" hidden="1" customHeight="1" outlineLevel="1" x14ac:dyDescent="0.2">
      <c r="A839" s="8" t="s">
        <v>276</v>
      </c>
      <c r="B839" s="317"/>
      <c r="C839" s="322"/>
      <c r="D839" s="322"/>
      <c r="E839" s="318"/>
      <c r="F839" s="12" t="s">
        <v>25</v>
      </c>
      <c r="G839" s="43"/>
    </row>
    <row r="840" spans="1:7" ht="30" hidden="1" customHeight="1" outlineLevel="1" x14ac:dyDescent="0.2">
      <c r="A840" s="8"/>
      <c r="B840" s="317"/>
      <c r="C840" s="322"/>
      <c r="D840" s="322"/>
      <c r="E840" s="318"/>
      <c r="F840" s="139"/>
      <c r="G840" s="43"/>
    </row>
    <row r="841" spans="1:7" ht="30" hidden="1" customHeight="1" outlineLevel="1" x14ac:dyDescent="0.2">
      <c r="A841" s="8" t="s">
        <v>116</v>
      </c>
      <c r="B841" s="317"/>
      <c r="C841" s="322"/>
      <c r="D841" s="322"/>
      <c r="E841" s="318"/>
      <c r="F841" s="139"/>
      <c r="G841" s="43"/>
    </row>
    <row r="842" spans="1:7" ht="30" hidden="1" customHeight="1" outlineLevel="1" x14ac:dyDescent="0.2">
      <c r="A842" s="8"/>
      <c r="B842" s="317"/>
      <c r="C842" s="322"/>
      <c r="D842" s="322"/>
      <c r="E842" s="318"/>
      <c r="F842" s="139"/>
      <c r="G842" s="43"/>
    </row>
    <row r="843" spans="1:7" ht="30" customHeight="1" x14ac:dyDescent="0.2">
      <c r="A843" s="184"/>
      <c r="B843" s="317"/>
      <c r="C843" s="322"/>
      <c r="D843" s="322"/>
      <c r="E843" s="318"/>
      <c r="F843" s="224"/>
      <c r="G843" s="225"/>
    </row>
    <row r="844" spans="1:7" ht="30" customHeight="1" x14ac:dyDescent="0.15">
      <c r="A844" s="188" t="s">
        <v>610</v>
      </c>
      <c r="B844" s="189"/>
      <c r="C844" s="178" t="s">
        <v>442</v>
      </c>
      <c r="D844" s="178" t="s">
        <v>52</v>
      </c>
      <c r="E844" s="341" t="s">
        <v>88</v>
      </c>
      <c r="F844" s="342"/>
      <c r="G844" s="180" t="s">
        <v>25</v>
      </c>
    </row>
    <row r="845" spans="1:7" ht="112.5" customHeight="1" collapsed="1" x14ac:dyDescent="0.15">
      <c r="A845" s="343" t="s">
        <v>1072</v>
      </c>
      <c r="B845" s="344"/>
      <c r="C845" s="344"/>
      <c r="D845" s="344"/>
      <c r="E845" s="344"/>
      <c r="F845" s="344"/>
      <c r="G845" s="346"/>
    </row>
    <row r="846" spans="1:7" s="7" customFormat="1" ht="30" hidden="1" customHeight="1" outlineLevel="1" x14ac:dyDescent="0.2">
      <c r="A846" s="49" t="s">
        <v>817</v>
      </c>
      <c r="B846" s="6" t="s">
        <v>278</v>
      </c>
      <c r="C846" s="6" t="s">
        <v>572</v>
      </c>
      <c r="D846" s="532" t="s">
        <v>835</v>
      </c>
      <c r="E846" s="533"/>
      <c r="F846" s="6" t="s">
        <v>836</v>
      </c>
      <c r="G846" s="32" t="s">
        <v>279</v>
      </c>
    </row>
    <row r="847" spans="1:7" ht="30" hidden="1" customHeight="1" outlineLevel="1" x14ac:dyDescent="0.2">
      <c r="A847" s="14"/>
      <c r="B847" s="12" t="s">
        <v>329</v>
      </c>
      <c r="C847" s="9"/>
      <c r="D847" s="530"/>
      <c r="E847" s="531"/>
      <c r="F847" s="56"/>
      <c r="G847" s="10">
        <v>0</v>
      </c>
    </row>
    <row r="848" spans="1:7" ht="30" hidden="1" customHeight="1" outlineLevel="1" x14ac:dyDescent="0.2">
      <c r="A848" s="14"/>
      <c r="B848" s="12" t="s">
        <v>329</v>
      </c>
      <c r="C848" s="9"/>
      <c r="D848" s="530"/>
      <c r="E848" s="531"/>
      <c r="F848" s="56"/>
      <c r="G848" s="10">
        <v>0</v>
      </c>
    </row>
    <row r="849" spans="1:7" ht="30" hidden="1" customHeight="1" outlineLevel="1" x14ac:dyDescent="0.2">
      <c r="A849" s="14"/>
      <c r="B849" s="12" t="s">
        <v>329</v>
      </c>
      <c r="C849" s="9"/>
      <c r="D849" s="530"/>
      <c r="E849" s="531"/>
      <c r="F849" s="56"/>
      <c r="G849" s="10">
        <v>0</v>
      </c>
    </row>
    <row r="850" spans="1:7" ht="30" hidden="1" customHeight="1" outlineLevel="1" x14ac:dyDescent="0.2">
      <c r="A850" s="14"/>
      <c r="B850" s="12" t="s">
        <v>329</v>
      </c>
      <c r="C850" s="9"/>
      <c r="D850" s="530"/>
      <c r="E850" s="531"/>
      <c r="F850" s="56"/>
      <c r="G850" s="10">
        <v>0</v>
      </c>
    </row>
    <row r="851" spans="1:7" ht="30" hidden="1" customHeight="1" outlineLevel="1" x14ac:dyDescent="0.2">
      <c r="A851" s="14"/>
      <c r="B851" s="12" t="s">
        <v>329</v>
      </c>
      <c r="C851" s="9"/>
      <c r="D851" s="530"/>
      <c r="E851" s="531"/>
      <c r="F851" s="56"/>
      <c r="G851" s="10">
        <v>0</v>
      </c>
    </row>
    <row r="852" spans="1:7" ht="30" hidden="1" customHeight="1" outlineLevel="1" x14ac:dyDescent="0.2">
      <c r="A852" s="14"/>
      <c r="B852" s="12" t="s">
        <v>329</v>
      </c>
      <c r="C852" s="9"/>
      <c r="D852" s="530"/>
      <c r="E852" s="531"/>
      <c r="F852" s="56"/>
      <c r="G852" s="10">
        <v>0</v>
      </c>
    </row>
    <row r="853" spans="1:7" ht="30" hidden="1" customHeight="1" outlineLevel="1" x14ac:dyDescent="0.2">
      <c r="A853" s="14"/>
      <c r="B853" s="12" t="s">
        <v>329</v>
      </c>
      <c r="C853" s="9"/>
      <c r="D853" s="530"/>
      <c r="E853" s="531"/>
      <c r="F853" s="56"/>
      <c r="G853" s="10">
        <v>0</v>
      </c>
    </row>
    <row r="854" spans="1:7" ht="30" hidden="1" customHeight="1" outlineLevel="1" x14ac:dyDescent="0.2">
      <c r="A854" s="14"/>
      <c r="B854" s="12" t="s">
        <v>329</v>
      </c>
      <c r="C854" s="9"/>
      <c r="D854" s="530"/>
      <c r="E854" s="531"/>
      <c r="F854" s="56"/>
      <c r="G854" s="10">
        <v>0</v>
      </c>
    </row>
    <row r="855" spans="1:7" ht="30" hidden="1" customHeight="1" outlineLevel="1" x14ac:dyDescent="0.2">
      <c r="A855" s="14"/>
      <c r="B855" s="12" t="s">
        <v>329</v>
      </c>
      <c r="C855" s="9"/>
      <c r="D855" s="530"/>
      <c r="E855" s="531"/>
      <c r="F855" s="56"/>
      <c r="G855" s="10">
        <v>0</v>
      </c>
    </row>
    <row r="856" spans="1:7" ht="30" hidden="1" customHeight="1" outlineLevel="1" x14ac:dyDescent="0.2">
      <c r="A856" s="14"/>
      <c r="B856" s="12" t="s">
        <v>329</v>
      </c>
      <c r="C856" s="9"/>
      <c r="D856" s="530"/>
      <c r="E856" s="531"/>
      <c r="F856" s="56"/>
      <c r="G856" s="10">
        <v>0</v>
      </c>
    </row>
    <row r="857" spans="1:7" ht="30" hidden="1" customHeight="1" outlineLevel="1" x14ac:dyDescent="0.2">
      <c r="A857" s="14"/>
      <c r="B857" s="12" t="s">
        <v>329</v>
      </c>
      <c r="C857" s="9"/>
      <c r="D857" s="530"/>
      <c r="E857" s="531"/>
      <c r="F857" s="56"/>
      <c r="G857" s="10">
        <v>0</v>
      </c>
    </row>
    <row r="858" spans="1:7" ht="30" hidden="1" customHeight="1" outlineLevel="1" x14ac:dyDescent="0.2">
      <c r="A858" s="14"/>
      <c r="B858" s="12" t="s">
        <v>329</v>
      </c>
      <c r="C858" s="9"/>
      <c r="D858" s="530"/>
      <c r="E858" s="531"/>
      <c r="F858" s="56"/>
      <c r="G858" s="10">
        <v>0</v>
      </c>
    </row>
    <row r="859" spans="1:7" ht="30" hidden="1" customHeight="1" outlineLevel="1" x14ac:dyDescent="0.2">
      <c r="A859" s="14"/>
      <c r="B859" s="12" t="s">
        <v>329</v>
      </c>
      <c r="C859" s="9"/>
      <c r="D859" s="530"/>
      <c r="E859" s="531"/>
      <c r="F859" s="56"/>
      <c r="G859" s="10">
        <v>0</v>
      </c>
    </row>
    <row r="860" spans="1:7" ht="30" hidden="1" customHeight="1" outlineLevel="1" x14ac:dyDescent="0.2">
      <c r="A860" s="14"/>
      <c r="B860" s="12" t="s">
        <v>329</v>
      </c>
      <c r="C860" s="9"/>
      <c r="D860" s="530"/>
      <c r="E860" s="531"/>
      <c r="F860" s="56"/>
      <c r="G860" s="10">
        <v>0</v>
      </c>
    </row>
    <row r="861" spans="1:7" ht="30" hidden="1" customHeight="1" outlineLevel="1" x14ac:dyDescent="0.2">
      <c r="A861" s="14"/>
      <c r="B861" s="12"/>
      <c r="C861" s="9"/>
      <c r="D861" s="530"/>
      <c r="E861" s="531"/>
      <c r="F861" s="12"/>
      <c r="G861" s="10"/>
    </row>
    <row r="862" spans="1:7" ht="30" hidden="1" customHeight="1" outlineLevel="1" x14ac:dyDescent="0.2">
      <c r="A862" s="226" t="s">
        <v>280</v>
      </c>
      <c r="B862" s="12"/>
      <c r="C862" s="9"/>
      <c r="D862" s="530"/>
      <c r="E862" s="531"/>
      <c r="F862" s="227">
        <v>0</v>
      </c>
      <c r="G862" s="10"/>
    </row>
    <row r="863" spans="1:7" ht="30" hidden="1" customHeight="1" outlineLevel="1" x14ac:dyDescent="0.2">
      <c r="A863" s="226" t="s">
        <v>281</v>
      </c>
      <c r="B863" s="12"/>
      <c r="C863" s="9"/>
      <c r="D863" s="530"/>
      <c r="E863" s="531"/>
      <c r="F863" s="227">
        <v>0</v>
      </c>
      <c r="G863" s="10"/>
    </row>
    <row r="864" spans="1:7" ht="30" hidden="1" customHeight="1" outlineLevel="1" x14ac:dyDescent="0.2">
      <c r="A864" s="226" t="s">
        <v>441</v>
      </c>
      <c r="B864" s="12"/>
      <c r="C864" s="9"/>
      <c r="D864" s="530"/>
      <c r="E864" s="531"/>
      <c r="F864" s="227">
        <v>0</v>
      </c>
      <c r="G864" s="10"/>
    </row>
    <row r="865" spans="1:7" ht="30" hidden="1" customHeight="1" outlineLevel="1" x14ac:dyDescent="0.2">
      <c r="A865" s="226" t="s">
        <v>282</v>
      </c>
      <c r="B865" s="12"/>
      <c r="C865" s="9"/>
      <c r="D865" s="530"/>
      <c r="E865" s="531"/>
      <c r="F865" s="227">
        <v>0</v>
      </c>
      <c r="G865" s="10"/>
    </row>
    <row r="866" spans="1:7" ht="30" hidden="1" customHeight="1" outlineLevel="1" x14ac:dyDescent="0.2">
      <c r="A866" s="226"/>
      <c r="B866" s="12"/>
      <c r="C866" s="9"/>
      <c r="D866" s="530"/>
      <c r="E866" s="531"/>
      <c r="F866" s="61"/>
      <c r="G866" s="10"/>
    </row>
    <row r="867" spans="1:7" ht="48.75" hidden="1" customHeight="1" outlineLevel="1" x14ac:dyDescent="0.2">
      <c r="A867" s="33"/>
      <c r="B867" s="12"/>
      <c r="C867" s="9"/>
      <c r="D867" s="530"/>
      <c r="E867" s="531"/>
      <c r="F867" s="61" t="s">
        <v>89</v>
      </c>
      <c r="G867" s="32" t="s">
        <v>283</v>
      </c>
    </row>
    <row r="868" spans="1:7" ht="57" hidden="1" outlineLevel="1" x14ac:dyDescent="0.2">
      <c r="A868" s="34" t="s">
        <v>455</v>
      </c>
      <c r="B868" s="12"/>
      <c r="C868" s="9"/>
      <c r="D868" s="530"/>
      <c r="E868" s="531"/>
      <c r="F868" s="12" t="s">
        <v>52</v>
      </c>
      <c r="G868" s="136">
        <v>0</v>
      </c>
    </row>
    <row r="869" spans="1:7" ht="14.25" hidden="1" outlineLevel="1" x14ac:dyDescent="0.2">
      <c r="A869" s="33" t="s">
        <v>871</v>
      </c>
      <c r="B869" s="12"/>
      <c r="C869" s="9"/>
      <c r="D869" s="149"/>
      <c r="E869" s="150"/>
      <c r="F869" s="12" t="s">
        <v>52</v>
      </c>
      <c r="G869" s="136">
        <v>0</v>
      </c>
    </row>
    <row r="870" spans="1:7" ht="14.25" hidden="1" outlineLevel="1" x14ac:dyDescent="0.2">
      <c r="A870" s="33" t="s">
        <v>284</v>
      </c>
      <c r="B870" s="12"/>
      <c r="C870" s="9"/>
      <c r="D870" s="530"/>
      <c r="E870" s="531"/>
      <c r="F870" s="12" t="s">
        <v>25</v>
      </c>
      <c r="G870" s="10">
        <v>0</v>
      </c>
    </row>
    <row r="871" spans="1:7" ht="14.25" hidden="1" outlineLevel="1" x14ac:dyDescent="0.2">
      <c r="A871" s="33" t="s">
        <v>285</v>
      </c>
      <c r="B871" s="12"/>
      <c r="C871" s="9"/>
      <c r="D871" s="530"/>
      <c r="E871" s="531"/>
      <c r="F871" s="12" t="s">
        <v>25</v>
      </c>
      <c r="G871" s="10">
        <v>0</v>
      </c>
    </row>
    <row r="872" spans="1:7" ht="14.25" hidden="1" outlineLevel="1" x14ac:dyDescent="0.2">
      <c r="A872" s="33" t="s">
        <v>286</v>
      </c>
      <c r="B872" s="12"/>
      <c r="C872" s="9"/>
      <c r="D872" s="530"/>
      <c r="E872" s="531"/>
      <c r="F872" s="12" t="s">
        <v>25</v>
      </c>
      <c r="G872" s="10">
        <v>0</v>
      </c>
    </row>
    <row r="873" spans="1:7" ht="30" hidden="1" customHeight="1" outlineLevel="1" thickBot="1" x14ac:dyDescent="0.25">
      <c r="A873" s="228"/>
      <c r="B873" s="12"/>
      <c r="C873" s="9"/>
      <c r="D873" s="530"/>
      <c r="E873" s="531"/>
      <c r="F873" s="229"/>
      <c r="G873" s="41">
        <f>SUM(G847:G860)</f>
        <v>0</v>
      </c>
    </row>
    <row r="874" spans="1:7" ht="30" hidden="1" customHeight="1" outlineLevel="1" thickTop="1" x14ac:dyDescent="0.2">
      <c r="A874" s="228"/>
      <c r="B874" s="12"/>
      <c r="C874" s="9"/>
      <c r="D874" s="530"/>
      <c r="E874" s="531"/>
      <c r="F874" s="229"/>
      <c r="G874" s="10"/>
    </row>
    <row r="875" spans="1:7" ht="30" hidden="1" customHeight="1" outlineLevel="1" x14ac:dyDescent="0.2">
      <c r="A875" s="21" t="s">
        <v>571</v>
      </c>
      <c r="B875" s="12"/>
      <c r="C875" s="9"/>
      <c r="D875" s="530"/>
      <c r="E875" s="531"/>
      <c r="F875" s="229"/>
      <c r="G875" s="10"/>
    </row>
    <row r="876" spans="1:7" ht="30" hidden="1" customHeight="1" outlineLevel="1" x14ac:dyDescent="0.2">
      <c r="A876" s="8" t="s">
        <v>287</v>
      </c>
      <c r="B876" s="12"/>
      <c r="C876" s="9"/>
      <c r="D876" s="530"/>
      <c r="E876" s="531"/>
      <c r="F876" s="12" t="s">
        <v>25</v>
      </c>
      <c r="G876" s="10">
        <v>5000000</v>
      </c>
    </row>
    <row r="877" spans="1:7" ht="30" hidden="1" customHeight="1" outlineLevel="1" x14ac:dyDescent="0.2">
      <c r="A877" s="8" t="s">
        <v>288</v>
      </c>
      <c r="B877" s="12"/>
      <c r="C877" s="9"/>
      <c r="D877" s="530"/>
      <c r="E877" s="531"/>
      <c r="F877" s="12" t="s">
        <v>25</v>
      </c>
      <c r="G877" s="10">
        <v>2000000</v>
      </c>
    </row>
    <row r="878" spans="1:7" ht="30" hidden="1" customHeight="1" outlineLevel="1" x14ac:dyDescent="0.2">
      <c r="A878" s="8" t="s">
        <v>289</v>
      </c>
      <c r="B878" s="12"/>
      <c r="C878" s="9"/>
      <c r="D878" s="530"/>
      <c r="E878" s="531"/>
      <c r="F878" s="12" t="s">
        <v>25</v>
      </c>
      <c r="G878" s="10">
        <v>1000000</v>
      </c>
    </row>
    <row r="879" spans="1:7" ht="30" hidden="1" customHeight="1" outlineLevel="1" x14ac:dyDescent="0.2">
      <c r="A879" s="14" t="s">
        <v>290</v>
      </c>
      <c r="B879" s="12"/>
      <c r="C879" s="9"/>
      <c r="D879" s="530"/>
      <c r="E879" s="531"/>
      <c r="F879" s="12" t="s">
        <v>25</v>
      </c>
      <c r="G879" s="10">
        <v>1000000</v>
      </c>
    </row>
    <row r="880" spans="1:7" ht="30" hidden="1" customHeight="1" outlineLevel="1" x14ac:dyDescent="0.2">
      <c r="A880" s="14" t="s">
        <v>291</v>
      </c>
      <c r="B880" s="12"/>
      <c r="C880" s="9"/>
      <c r="D880" s="530"/>
      <c r="E880" s="531"/>
      <c r="F880" s="12" t="s">
        <v>25</v>
      </c>
      <c r="G880" s="10">
        <v>2500000</v>
      </c>
    </row>
    <row r="881" spans="1:7" ht="30" hidden="1" customHeight="1" outlineLevel="1" x14ac:dyDescent="0.2">
      <c r="A881" s="14" t="s">
        <v>292</v>
      </c>
      <c r="B881" s="12"/>
      <c r="C881" s="9"/>
      <c r="D881" s="530"/>
      <c r="E881" s="531"/>
      <c r="F881" s="12" t="s">
        <v>25</v>
      </c>
      <c r="G881" s="10">
        <v>1000000</v>
      </c>
    </row>
    <row r="882" spans="1:7" ht="30" hidden="1" customHeight="1" outlineLevel="1" x14ac:dyDescent="0.2">
      <c r="A882" s="14" t="s">
        <v>110</v>
      </c>
      <c r="B882" s="12"/>
      <c r="C882" s="9"/>
      <c r="D882" s="530"/>
      <c r="E882" s="531"/>
      <c r="F882" s="12" t="s">
        <v>25</v>
      </c>
      <c r="G882" s="10">
        <v>25000</v>
      </c>
    </row>
    <row r="883" spans="1:7" ht="30" hidden="1" customHeight="1" outlineLevel="1" x14ac:dyDescent="0.2">
      <c r="A883" s="14" t="s">
        <v>293</v>
      </c>
      <c r="B883" s="12"/>
      <c r="C883" s="9"/>
      <c r="D883" s="530"/>
      <c r="E883" s="531"/>
      <c r="F883" s="12" t="s">
        <v>25</v>
      </c>
      <c r="G883" s="10">
        <v>7500</v>
      </c>
    </row>
    <row r="884" spans="1:7" ht="30" hidden="1" customHeight="1" outlineLevel="1" x14ac:dyDescent="0.2">
      <c r="A884" s="14" t="s">
        <v>294</v>
      </c>
      <c r="B884" s="12"/>
      <c r="C884" s="9"/>
      <c r="D884" s="530"/>
      <c r="E884" s="531"/>
      <c r="F884" s="12" t="s">
        <v>25</v>
      </c>
      <c r="G884" s="10">
        <v>10000</v>
      </c>
    </row>
    <row r="885" spans="1:7" ht="30" hidden="1" customHeight="1" outlineLevel="1" x14ac:dyDescent="0.2">
      <c r="A885" s="14" t="s">
        <v>295</v>
      </c>
      <c r="B885" s="12"/>
      <c r="C885" s="9"/>
      <c r="D885" s="530"/>
      <c r="E885" s="531"/>
      <c r="F885" s="12" t="s">
        <v>52</v>
      </c>
      <c r="G885" s="10" t="s">
        <v>296</v>
      </c>
    </row>
    <row r="886" spans="1:7" ht="30" hidden="1" customHeight="1" outlineLevel="1" x14ac:dyDescent="0.2">
      <c r="A886" s="14" t="s">
        <v>456</v>
      </c>
      <c r="B886" s="12"/>
      <c r="C886" s="9"/>
      <c r="D886" s="530"/>
      <c r="E886" s="531"/>
      <c r="F886" s="12" t="s">
        <v>25</v>
      </c>
      <c r="G886" s="10">
        <v>0</v>
      </c>
    </row>
    <row r="887" spans="1:7" ht="30" hidden="1" customHeight="1" outlineLevel="1" x14ac:dyDescent="0.2">
      <c r="A887" s="14" t="s">
        <v>457</v>
      </c>
      <c r="B887" s="12"/>
      <c r="C887" s="9"/>
      <c r="D887" s="530"/>
      <c r="E887" s="531"/>
      <c r="F887" s="12"/>
      <c r="G887" s="10"/>
    </row>
    <row r="888" spans="1:7" ht="30" hidden="1" customHeight="1" outlineLevel="1" x14ac:dyDescent="0.2">
      <c r="A888" s="14" t="s">
        <v>457</v>
      </c>
      <c r="B888" s="12"/>
      <c r="C888" s="9"/>
      <c r="D888" s="530"/>
      <c r="E888" s="531"/>
      <c r="F888" s="12"/>
      <c r="G888" s="10"/>
    </row>
    <row r="889" spans="1:7" ht="30" hidden="1" customHeight="1" outlineLevel="1" x14ac:dyDescent="0.2">
      <c r="A889" s="14" t="s">
        <v>457</v>
      </c>
      <c r="B889" s="12"/>
      <c r="C889" s="9"/>
      <c r="D889" s="530"/>
      <c r="E889" s="531"/>
      <c r="F889" s="12"/>
      <c r="G889" s="10"/>
    </row>
    <row r="890" spans="1:7" ht="30" hidden="1" customHeight="1" outlineLevel="1" x14ac:dyDescent="0.2">
      <c r="A890" s="8"/>
      <c r="B890" s="12"/>
      <c r="C890" s="9"/>
      <c r="D890" s="530"/>
      <c r="E890" s="531"/>
      <c r="F890" s="12"/>
      <c r="G890" s="10"/>
    </row>
    <row r="891" spans="1:7" ht="66" hidden="1" customHeight="1" outlineLevel="1" x14ac:dyDescent="0.2">
      <c r="A891" s="323" t="s">
        <v>446</v>
      </c>
      <c r="B891" s="324"/>
      <c r="C891" s="324"/>
      <c r="D891" s="324"/>
      <c r="E891" s="324"/>
      <c r="F891" s="325"/>
      <c r="G891" s="17"/>
    </row>
    <row r="892" spans="1:7" ht="30" customHeight="1" x14ac:dyDescent="0.2">
      <c r="A892" s="230"/>
      <c r="B892" s="317"/>
      <c r="C892" s="322"/>
      <c r="D892" s="322"/>
      <c r="E892" s="318"/>
      <c r="F892" s="231"/>
      <c r="G892" s="214"/>
    </row>
    <row r="893" spans="1:7" ht="30" customHeight="1" x14ac:dyDescent="0.15">
      <c r="A893" s="188" t="s">
        <v>612</v>
      </c>
      <c r="B893" s="189"/>
      <c r="C893" s="178" t="s">
        <v>442</v>
      </c>
      <c r="D893" s="178" t="s">
        <v>52</v>
      </c>
      <c r="E893" s="341" t="s">
        <v>88</v>
      </c>
      <c r="F893" s="342"/>
      <c r="G893" s="180" t="s">
        <v>25</v>
      </c>
    </row>
    <row r="894" spans="1:7" ht="48.75" customHeight="1" collapsed="1" x14ac:dyDescent="0.15">
      <c r="A894" s="536" t="s">
        <v>1073</v>
      </c>
      <c r="B894" s="537"/>
      <c r="C894" s="537"/>
      <c r="D894" s="537"/>
      <c r="E894" s="537"/>
      <c r="F894" s="537"/>
      <c r="G894" s="538"/>
    </row>
    <row r="895" spans="1:7" s="7" customFormat="1" ht="30" hidden="1" customHeight="1" outlineLevel="1" x14ac:dyDescent="0.2">
      <c r="A895" s="31" t="s">
        <v>818</v>
      </c>
      <c r="B895" s="6" t="s">
        <v>569</v>
      </c>
      <c r="C895" s="6" t="s">
        <v>835</v>
      </c>
      <c r="D895" s="539" t="s">
        <v>836</v>
      </c>
      <c r="E895" s="540"/>
      <c r="F895" s="6"/>
      <c r="G895" s="32" t="s">
        <v>279</v>
      </c>
    </row>
    <row r="896" spans="1:7" ht="30" hidden="1" customHeight="1" outlineLevel="1" x14ac:dyDescent="0.2">
      <c r="A896" s="14">
        <f t="shared" ref="A896:A907" si="0">A847</f>
        <v>0</v>
      </c>
      <c r="B896" s="51">
        <f t="shared" ref="B896:C908" si="1">(C847)</f>
        <v>0</v>
      </c>
      <c r="C896" s="50">
        <f t="shared" si="1"/>
        <v>0</v>
      </c>
      <c r="D896" s="534">
        <f t="shared" ref="D896:D908" si="2">(F847)</f>
        <v>0</v>
      </c>
      <c r="E896" s="535"/>
      <c r="F896" s="12"/>
      <c r="G896" s="10">
        <v>0</v>
      </c>
    </row>
    <row r="897" spans="1:7" ht="30" hidden="1" customHeight="1" outlineLevel="1" x14ac:dyDescent="0.2">
      <c r="A897" s="14">
        <f t="shared" si="0"/>
        <v>0</v>
      </c>
      <c r="B897" s="51">
        <f t="shared" si="1"/>
        <v>0</v>
      </c>
      <c r="C897" s="50">
        <f t="shared" si="1"/>
        <v>0</v>
      </c>
      <c r="D897" s="534">
        <f t="shared" si="2"/>
        <v>0</v>
      </c>
      <c r="E897" s="535"/>
      <c r="F897" s="12"/>
      <c r="G897" s="10">
        <v>0</v>
      </c>
    </row>
    <row r="898" spans="1:7" ht="30" hidden="1" customHeight="1" outlineLevel="1" x14ac:dyDescent="0.2">
      <c r="A898" s="14">
        <f t="shared" si="0"/>
        <v>0</v>
      </c>
      <c r="B898" s="51">
        <f t="shared" si="1"/>
        <v>0</v>
      </c>
      <c r="C898" s="50">
        <f t="shared" si="1"/>
        <v>0</v>
      </c>
      <c r="D898" s="534">
        <f t="shared" si="2"/>
        <v>0</v>
      </c>
      <c r="E898" s="535"/>
      <c r="F898" s="12"/>
      <c r="G898" s="10">
        <v>0</v>
      </c>
    </row>
    <row r="899" spans="1:7" ht="30" hidden="1" customHeight="1" outlineLevel="1" x14ac:dyDescent="0.2">
      <c r="A899" s="14">
        <f t="shared" si="0"/>
        <v>0</v>
      </c>
      <c r="B899" s="51">
        <f t="shared" si="1"/>
        <v>0</v>
      </c>
      <c r="C899" s="50">
        <f t="shared" si="1"/>
        <v>0</v>
      </c>
      <c r="D899" s="534">
        <f t="shared" si="2"/>
        <v>0</v>
      </c>
      <c r="E899" s="535"/>
      <c r="F899" s="12"/>
      <c r="G899" s="10">
        <v>0</v>
      </c>
    </row>
    <row r="900" spans="1:7" ht="30" hidden="1" customHeight="1" outlineLevel="1" x14ac:dyDescent="0.2">
      <c r="A900" s="14">
        <f t="shared" si="0"/>
        <v>0</v>
      </c>
      <c r="B900" s="51">
        <f t="shared" si="1"/>
        <v>0</v>
      </c>
      <c r="C900" s="50">
        <f t="shared" si="1"/>
        <v>0</v>
      </c>
      <c r="D900" s="534">
        <f t="shared" si="2"/>
        <v>0</v>
      </c>
      <c r="E900" s="535"/>
      <c r="F900" s="12"/>
      <c r="G900" s="10">
        <v>0</v>
      </c>
    </row>
    <row r="901" spans="1:7" ht="30" hidden="1" customHeight="1" outlineLevel="1" x14ac:dyDescent="0.2">
      <c r="A901" s="14">
        <f t="shared" si="0"/>
        <v>0</v>
      </c>
      <c r="B901" s="51">
        <f t="shared" si="1"/>
        <v>0</v>
      </c>
      <c r="C901" s="50">
        <f t="shared" si="1"/>
        <v>0</v>
      </c>
      <c r="D901" s="534">
        <f t="shared" si="2"/>
        <v>0</v>
      </c>
      <c r="E901" s="535"/>
      <c r="F901" s="12"/>
      <c r="G901" s="10">
        <v>0</v>
      </c>
    </row>
    <row r="902" spans="1:7" ht="30" hidden="1" customHeight="1" outlineLevel="1" x14ac:dyDescent="0.2">
      <c r="A902" s="14">
        <f t="shared" si="0"/>
        <v>0</v>
      </c>
      <c r="B902" s="51">
        <f t="shared" si="1"/>
        <v>0</v>
      </c>
      <c r="C902" s="50">
        <f t="shared" si="1"/>
        <v>0</v>
      </c>
      <c r="D902" s="534">
        <f t="shared" si="2"/>
        <v>0</v>
      </c>
      <c r="E902" s="535"/>
      <c r="F902" s="12"/>
      <c r="G902" s="10">
        <v>0</v>
      </c>
    </row>
    <row r="903" spans="1:7" ht="30" hidden="1" customHeight="1" outlineLevel="1" x14ac:dyDescent="0.2">
      <c r="A903" s="14">
        <f t="shared" si="0"/>
        <v>0</v>
      </c>
      <c r="B903" s="51">
        <f t="shared" si="1"/>
        <v>0</v>
      </c>
      <c r="C903" s="50">
        <f t="shared" si="1"/>
        <v>0</v>
      </c>
      <c r="D903" s="534">
        <f t="shared" si="2"/>
        <v>0</v>
      </c>
      <c r="E903" s="535"/>
      <c r="F903" s="12"/>
      <c r="G903" s="10">
        <v>0</v>
      </c>
    </row>
    <row r="904" spans="1:7" ht="30" hidden="1" customHeight="1" outlineLevel="1" x14ac:dyDescent="0.2">
      <c r="A904" s="14">
        <f t="shared" si="0"/>
        <v>0</v>
      </c>
      <c r="B904" s="51">
        <f t="shared" si="1"/>
        <v>0</v>
      </c>
      <c r="C904" s="50">
        <f t="shared" si="1"/>
        <v>0</v>
      </c>
      <c r="D904" s="534">
        <f t="shared" si="2"/>
        <v>0</v>
      </c>
      <c r="E904" s="535"/>
      <c r="F904" s="12"/>
      <c r="G904" s="10">
        <v>0</v>
      </c>
    </row>
    <row r="905" spans="1:7" ht="30" hidden="1" customHeight="1" outlineLevel="1" x14ac:dyDescent="0.2">
      <c r="A905" s="14">
        <f t="shared" si="0"/>
        <v>0</v>
      </c>
      <c r="B905" s="51">
        <f t="shared" si="1"/>
        <v>0</v>
      </c>
      <c r="C905" s="50">
        <f t="shared" si="1"/>
        <v>0</v>
      </c>
      <c r="D905" s="534">
        <f t="shared" si="2"/>
        <v>0</v>
      </c>
      <c r="E905" s="535"/>
      <c r="F905" s="12"/>
      <c r="G905" s="10">
        <v>0</v>
      </c>
    </row>
    <row r="906" spans="1:7" ht="30" hidden="1" customHeight="1" outlineLevel="1" x14ac:dyDescent="0.2">
      <c r="A906" s="14">
        <f t="shared" si="0"/>
        <v>0</v>
      </c>
      <c r="B906" s="51">
        <f t="shared" si="1"/>
        <v>0</v>
      </c>
      <c r="C906" s="50">
        <f t="shared" si="1"/>
        <v>0</v>
      </c>
      <c r="D906" s="534">
        <f t="shared" si="2"/>
        <v>0</v>
      </c>
      <c r="E906" s="535"/>
      <c r="F906" s="12"/>
      <c r="G906" s="10">
        <v>0</v>
      </c>
    </row>
    <row r="907" spans="1:7" ht="30" hidden="1" customHeight="1" outlineLevel="1" x14ac:dyDescent="0.2">
      <c r="A907" s="14">
        <f t="shared" si="0"/>
        <v>0</v>
      </c>
      <c r="B907" s="51">
        <f t="shared" si="1"/>
        <v>0</v>
      </c>
      <c r="C907" s="50">
        <f t="shared" si="1"/>
        <v>0</v>
      </c>
      <c r="D907" s="534">
        <f t="shared" si="2"/>
        <v>0</v>
      </c>
      <c r="E907" s="535"/>
      <c r="F907" s="12"/>
      <c r="G907" s="10">
        <v>0</v>
      </c>
    </row>
    <row r="908" spans="1:7" ht="30" hidden="1" customHeight="1" outlineLevel="1" x14ac:dyDescent="0.2">
      <c r="A908" s="59"/>
      <c r="B908" s="51">
        <f t="shared" si="1"/>
        <v>0</v>
      </c>
      <c r="C908" s="50">
        <f t="shared" si="1"/>
        <v>0</v>
      </c>
      <c r="D908" s="534">
        <f t="shared" si="2"/>
        <v>0</v>
      </c>
      <c r="E908" s="535"/>
      <c r="F908" s="12"/>
      <c r="G908" s="10">
        <v>0</v>
      </c>
    </row>
    <row r="909" spans="1:7" ht="30" hidden="1" customHeight="1" outlineLevel="1" x14ac:dyDescent="0.2">
      <c r="A909" s="59"/>
      <c r="B909" s="12"/>
      <c r="C909" s="9"/>
      <c r="D909" s="530"/>
      <c r="E909" s="531"/>
      <c r="F909" s="12"/>
      <c r="G909" s="10"/>
    </row>
    <row r="910" spans="1:7" ht="30" customHeight="1" x14ac:dyDescent="0.2">
      <c r="A910" s="59"/>
      <c r="B910" s="317"/>
      <c r="C910" s="322"/>
      <c r="D910" s="322"/>
      <c r="E910" s="318"/>
      <c r="F910" s="52"/>
      <c r="G910" s="38"/>
    </row>
    <row r="911" spans="1:7" ht="30" customHeight="1" x14ac:dyDescent="0.15">
      <c r="A911" s="359" t="s">
        <v>297</v>
      </c>
      <c r="B911" s="361"/>
      <c r="C911" s="178" t="s">
        <v>442</v>
      </c>
      <c r="D911" s="178" t="s">
        <v>52</v>
      </c>
      <c r="E911" s="341" t="s">
        <v>88</v>
      </c>
      <c r="F911" s="342"/>
      <c r="G911" s="180" t="s">
        <v>25</v>
      </c>
    </row>
    <row r="912" spans="1:7" ht="30" customHeight="1" collapsed="1" x14ac:dyDescent="0.15">
      <c r="A912" s="362" t="s">
        <v>298</v>
      </c>
      <c r="B912" s="363"/>
      <c r="C912" s="363"/>
      <c r="D912" s="363"/>
      <c r="E912" s="364"/>
      <c r="F912" s="364"/>
      <c r="G912" s="365"/>
    </row>
    <row r="913" spans="1:7" s="7" customFormat="1" ht="30" hidden="1" customHeight="1" outlineLevel="1" x14ac:dyDescent="0.2">
      <c r="A913" s="31"/>
      <c r="B913" s="366" t="s">
        <v>568</v>
      </c>
      <c r="C913" s="367"/>
      <c r="D913" s="367"/>
      <c r="E913" s="368"/>
      <c r="F913" s="61" t="s">
        <v>89</v>
      </c>
      <c r="G913" s="32" t="s">
        <v>137</v>
      </c>
    </row>
    <row r="914" spans="1:7" ht="30" hidden="1" customHeight="1" outlineLevel="1" x14ac:dyDescent="0.2">
      <c r="A914" s="14" t="s">
        <v>305</v>
      </c>
      <c r="B914" s="317"/>
      <c r="C914" s="322"/>
      <c r="D914" s="322"/>
      <c r="E914" s="318"/>
      <c r="F914" s="12" t="s">
        <v>25</v>
      </c>
      <c r="G914" s="232">
        <v>0</v>
      </c>
    </row>
    <row r="915" spans="1:7" ht="30" hidden="1" customHeight="1" outlineLevel="1" x14ac:dyDescent="0.2">
      <c r="A915" s="14" t="s">
        <v>489</v>
      </c>
      <c r="B915" s="317"/>
      <c r="C915" s="322"/>
      <c r="D915" s="322"/>
      <c r="E915" s="318"/>
      <c r="F915" s="12" t="s">
        <v>25</v>
      </c>
      <c r="G915" s="232">
        <v>2500000</v>
      </c>
    </row>
    <row r="916" spans="1:7" ht="30" hidden="1" customHeight="1" outlineLevel="1" x14ac:dyDescent="0.2">
      <c r="A916" s="14" t="s">
        <v>458</v>
      </c>
      <c r="B916" s="317"/>
      <c r="C916" s="322"/>
      <c r="D916" s="322"/>
      <c r="E916" s="318"/>
      <c r="F916" s="205"/>
      <c r="G916" s="232">
        <v>0</v>
      </c>
    </row>
    <row r="917" spans="1:7" ht="30" hidden="1" customHeight="1" outlineLevel="1" x14ac:dyDescent="0.2">
      <c r="A917" s="14"/>
      <c r="B917" s="317"/>
      <c r="C917" s="322"/>
      <c r="D917" s="322"/>
      <c r="E917" s="318"/>
      <c r="F917" s="12"/>
      <c r="G917" s="232"/>
    </row>
    <row r="918" spans="1:7" ht="30" hidden="1" customHeight="1" outlineLevel="1" x14ac:dyDescent="0.2">
      <c r="A918" s="21" t="s">
        <v>299</v>
      </c>
      <c r="B918" s="317"/>
      <c r="C918" s="322"/>
      <c r="D918" s="322"/>
      <c r="E918" s="318"/>
      <c r="F918" s="12"/>
      <c r="G918" s="232"/>
    </row>
    <row r="919" spans="1:7" ht="30" hidden="1" customHeight="1" outlineLevel="1" x14ac:dyDescent="0.2">
      <c r="A919" s="8" t="s">
        <v>300</v>
      </c>
      <c r="B919" s="317"/>
      <c r="C919" s="322"/>
      <c r="D919" s="322"/>
      <c r="E919" s="318"/>
      <c r="F919" s="12" t="s">
        <v>25</v>
      </c>
      <c r="G919" s="232">
        <v>0</v>
      </c>
    </row>
    <row r="920" spans="1:7" ht="30" hidden="1" customHeight="1" outlineLevel="1" x14ac:dyDescent="0.2">
      <c r="A920" s="8" t="s">
        <v>295</v>
      </c>
      <c r="B920" s="317"/>
      <c r="C920" s="322"/>
      <c r="D920" s="322"/>
      <c r="E920" s="318"/>
      <c r="F920" s="12" t="s">
        <v>25</v>
      </c>
      <c r="G920" s="232">
        <v>0</v>
      </c>
    </row>
    <row r="921" spans="1:7" ht="30" hidden="1" customHeight="1" outlineLevel="1" x14ac:dyDescent="0.2">
      <c r="A921" s="8" t="s">
        <v>301</v>
      </c>
      <c r="B921" s="317"/>
      <c r="C921" s="322"/>
      <c r="D921" s="322"/>
      <c r="E921" s="318"/>
      <c r="F921" s="12" t="s">
        <v>25</v>
      </c>
      <c r="G921" s="232">
        <v>0</v>
      </c>
    </row>
    <row r="922" spans="1:7" ht="30" hidden="1" customHeight="1" outlineLevel="1" x14ac:dyDescent="0.2">
      <c r="A922" s="8" t="s">
        <v>302</v>
      </c>
      <c r="B922" s="317"/>
      <c r="C922" s="322"/>
      <c r="D922" s="322"/>
      <c r="E922" s="318"/>
      <c r="F922" s="12" t="s">
        <v>25</v>
      </c>
      <c r="G922" s="232">
        <v>0</v>
      </c>
    </row>
    <row r="923" spans="1:7" ht="30" hidden="1" customHeight="1" outlineLevel="1" x14ac:dyDescent="0.2">
      <c r="A923" s="8" t="s">
        <v>459</v>
      </c>
      <c r="B923" s="317"/>
      <c r="C923" s="322"/>
      <c r="D923" s="322"/>
      <c r="E923" s="318"/>
      <c r="F923" s="12" t="s">
        <v>25</v>
      </c>
      <c r="G923" s="232">
        <v>0</v>
      </c>
    </row>
    <row r="924" spans="1:7" ht="30" hidden="1" customHeight="1" outlineLevel="1" x14ac:dyDescent="0.2">
      <c r="A924" s="14" t="s">
        <v>460</v>
      </c>
      <c r="B924" s="317"/>
      <c r="C924" s="322"/>
      <c r="D924" s="322"/>
      <c r="E924" s="318"/>
      <c r="F924" s="12"/>
      <c r="G924" s="232"/>
    </row>
    <row r="925" spans="1:7" ht="30" hidden="1" customHeight="1" outlineLevel="1" x14ac:dyDescent="0.2">
      <c r="A925" s="8" t="s">
        <v>93</v>
      </c>
      <c r="B925" s="317"/>
      <c r="C925" s="322"/>
      <c r="D925" s="322"/>
      <c r="E925" s="318"/>
      <c r="F925" s="12" t="s">
        <v>25</v>
      </c>
      <c r="G925" s="232">
        <v>0</v>
      </c>
    </row>
    <row r="926" spans="1:7" ht="30" hidden="1" customHeight="1" outlineLevel="1" x14ac:dyDescent="0.2">
      <c r="A926" s="24"/>
      <c r="B926" s="317"/>
      <c r="C926" s="322"/>
      <c r="D926" s="322"/>
      <c r="E926" s="318"/>
      <c r="F926" s="208"/>
      <c r="G926" s="10"/>
    </row>
    <row r="927" spans="1:7" ht="30" hidden="1" customHeight="1" outlineLevel="1" x14ac:dyDescent="0.2">
      <c r="A927" s="353" t="s">
        <v>461</v>
      </c>
      <c r="B927" s="354"/>
      <c r="C927" s="354"/>
      <c r="D927" s="354"/>
      <c r="E927" s="354"/>
      <c r="F927" s="355"/>
      <c r="G927" s="10"/>
    </row>
    <row r="928" spans="1:7" ht="30" hidden="1" customHeight="1" outlineLevel="1" x14ac:dyDescent="0.2">
      <c r="A928" s="8" t="s">
        <v>116</v>
      </c>
      <c r="B928" s="317"/>
      <c r="C928" s="322"/>
      <c r="D928" s="322"/>
      <c r="E928" s="318"/>
      <c r="F928" s="9"/>
      <c r="G928" s="10"/>
    </row>
    <row r="929" spans="1:7" ht="66" hidden="1" customHeight="1" outlineLevel="1" x14ac:dyDescent="0.2">
      <c r="A929" s="323" t="s">
        <v>446</v>
      </c>
      <c r="B929" s="324"/>
      <c r="C929" s="324"/>
      <c r="D929" s="324"/>
      <c r="E929" s="324"/>
      <c r="F929" s="325"/>
      <c r="G929" s="17"/>
    </row>
    <row r="930" spans="1:7" ht="30" customHeight="1" x14ac:dyDescent="0.2">
      <c r="A930" s="14"/>
      <c r="B930" s="317"/>
      <c r="C930" s="322"/>
      <c r="D930" s="322"/>
      <c r="E930" s="318"/>
      <c r="F930" s="233"/>
      <c r="G930" s="10"/>
    </row>
    <row r="931" spans="1:7" ht="30" customHeight="1" x14ac:dyDescent="0.15">
      <c r="A931" s="359" t="s">
        <v>303</v>
      </c>
      <c r="B931" s="360"/>
      <c r="C931" s="178" t="s">
        <v>442</v>
      </c>
      <c r="D931" s="178" t="s">
        <v>52</v>
      </c>
      <c r="E931" s="341" t="s">
        <v>88</v>
      </c>
      <c r="F931" s="342"/>
      <c r="G931" s="180" t="s">
        <v>25</v>
      </c>
    </row>
    <row r="932" spans="1:7" ht="39" customHeight="1" collapsed="1" x14ac:dyDescent="0.15">
      <c r="A932" s="362" t="s">
        <v>304</v>
      </c>
      <c r="B932" s="363"/>
      <c r="C932" s="363"/>
      <c r="D932" s="363"/>
      <c r="E932" s="364"/>
      <c r="F932" s="364"/>
      <c r="G932" s="365"/>
    </row>
    <row r="933" spans="1:7" s="7" customFormat="1" ht="30" hidden="1" customHeight="1" outlineLevel="1" x14ac:dyDescent="0.2">
      <c r="A933" s="31"/>
      <c r="B933" s="366" t="s">
        <v>568</v>
      </c>
      <c r="C933" s="367"/>
      <c r="D933" s="367"/>
      <c r="E933" s="368"/>
      <c r="F933" s="61" t="s">
        <v>89</v>
      </c>
      <c r="G933" s="32" t="s">
        <v>137</v>
      </c>
    </row>
    <row r="934" spans="1:7" ht="30" hidden="1" customHeight="1" outlineLevel="1" x14ac:dyDescent="0.2">
      <c r="A934" s="14" t="s">
        <v>305</v>
      </c>
      <c r="B934" s="317"/>
      <c r="C934" s="322"/>
      <c r="D934" s="322"/>
      <c r="E934" s="318"/>
      <c r="F934" s="12" t="s">
        <v>25</v>
      </c>
      <c r="G934" s="10">
        <v>0</v>
      </c>
    </row>
    <row r="935" spans="1:7" ht="30" hidden="1" customHeight="1" outlineLevel="1" x14ac:dyDescent="0.2">
      <c r="A935" s="14" t="s">
        <v>462</v>
      </c>
      <c r="B935" s="317"/>
      <c r="C935" s="322"/>
      <c r="D935" s="322"/>
      <c r="E935" s="318"/>
      <c r="F935" s="12" t="s">
        <v>25</v>
      </c>
      <c r="G935" s="10">
        <v>2500000</v>
      </c>
    </row>
    <row r="936" spans="1:7" ht="30" hidden="1" customHeight="1" outlineLevel="1" x14ac:dyDescent="0.2">
      <c r="A936" s="14" t="s">
        <v>463</v>
      </c>
      <c r="B936" s="317"/>
      <c r="C936" s="322"/>
      <c r="D936" s="322"/>
      <c r="E936" s="318"/>
      <c r="F936" s="12" t="s">
        <v>25</v>
      </c>
      <c r="G936" s="10">
        <v>0</v>
      </c>
    </row>
    <row r="937" spans="1:7" ht="30" hidden="1" customHeight="1" outlineLevel="1" x14ac:dyDescent="0.2">
      <c r="A937" s="14" t="s">
        <v>306</v>
      </c>
      <c r="B937" s="541" t="s">
        <v>631</v>
      </c>
      <c r="C937" s="542"/>
      <c r="D937" s="542"/>
      <c r="E937" s="543"/>
      <c r="F937" s="12" t="s">
        <v>25</v>
      </c>
      <c r="G937" s="237"/>
    </row>
    <row r="938" spans="1:7" ht="30" hidden="1" customHeight="1" outlineLevel="1" x14ac:dyDescent="0.2">
      <c r="A938" s="14" t="s">
        <v>307</v>
      </c>
      <c r="B938" s="541" t="s">
        <v>872</v>
      </c>
      <c r="C938" s="542"/>
      <c r="D938" s="542"/>
      <c r="E938" s="543"/>
      <c r="F938" s="12" t="s">
        <v>25</v>
      </c>
      <c r="G938" s="237"/>
    </row>
    <row r="939" spans="1:7" ht="30" hidden="1" customHeight="1" outlineLevel="1" x14ac:dyDescent="0.2">
      <c r="A939" s="14"/>
      <c r="B939" s="317"/>
      <c r="C939" s="322"/>
      <c r="D939" s="322"/>
      <c r="E939" s="318"/>
      <c r="F939" s="12"/>
      <c r="G939" s="10"/>
    </row>
    <row r="940" spans="1:7" ht="30" hidden="1" customHeight="1" outlineLevel="1" x14ac:dyDescent="0.2">
      <c r="A940" s="21" t="s">
        <v>299</v>
      </c>
      <c r="B940" s="317"/>
      <c r="C940" s="322"/>
      <c r="D940" s="322"/>
      <c r="E940" s="318"/>
      <c r="F940" s="12"/>
      <c r="G940" s="10"/>
    </row>
    <row r="941" spans="1:7" ht="30" hidden="1" customHeight="1" outlineLevel="1" x14ac:dyDescent="0.2">
      <c r="A941" s="8" t="s">
        <v>308</v>
      </c>
      <c r="B941" s="317"/>
      <c r="C941" s="322"/>
      <c r="D941" s="322"/>
      <c r="E941" s="318"/>
      <c r="F941" s="12" t="s">
        <v>25</v>
      </c>
      <c r="G941" s="10">
        <v>0</v>
      </c>
    </row>
    <row r="942" spans="1:7" ht="30" hidden="1" customHeight="1" outlineLevel="1" x14ac:dyDescent="0.2">
      <c r="A942" s="8" t="s">
        <v>309</v>
      </c>
      <c r="B942" s="317"/>
      <c r="C942" s="322"/>
      <c r="D942" s="322"/>
      <c r="E942" s="318"/>
      <c r="F942" s="12" t="s">
        <v>25</v>
      </c>
      <c r="G942" s="10">
        <v>0</v>
      </c>
    </row>
    <row r="943" spans="1:7" ht="30" hidden="1" customHeight="1" outlineLevel="1" x14ac:dyDescent="0.2">
      <c r="A943" s="8" t="s">
        <v>310</v>
      </c>
      <c r="B943" s="317"/>
      <c r="C943" s="322"/>
      <c r="D943" s="322"/>
      <c r="E943" s="318"/>
      <c r="F943" s="12" t="s">
        <v>25</v>
      </c>
      <c r="G943" s="10">
        <v>0</v>
      </c>
    </row>
    <row r="944" spans="1:7" ht="30" hidden="1" customHeight="1" outlineLevel="1" x14ac:dyDescent="0.2">
      <c r="A944" s="8" t="s">
        <v>311</v>
      </c>
      <c r="B944" s="317"/>
      <c r="C944" s="322"/>
      <c r="D944" s="322"/>
      <c r="E944" s="318"/>
      <c r="F944" s="12" t="s">
        <v>25</v>
      </c>
      <c r="G944" s="10">
        <v>0</v>
      </c>
    </row>
    <row r="945" spans="1:7" ht="30" hidden="1" customHeight="1" outlineLevel="1" x14ac:dyDescent="0.2">
      <c r="A945" s="8" t="s">
        <v>312</v>
      </c>
      <c r="B945" s="317"/>
      <c r="C945" s="322"/>
      <c r="D945" s="322"/>
      <c r="E945" s="318"/>
      <c r="F945" s="12" t="s">
        <v>25</v>
      </c>
      <c r="G945" s="10">
        <v>0</v>
      </c>
    </row>
    <row r="946" spans="1:7" ht="30" hidden="1" customHeight="1" outlineLevel="1" x14ac:dyDescent="0.2">
      <c r="A946" s="8" t="s">
        <v>313</v>
      </c>
      <c r="B946" s="317"/>
      <c r="C946" s="322"/>
      <c r="D946" s="322"/>
      <c r="E946" s="318"/>
      <c r="F946" s="12" t="s">
        <v>25</v>
      </c>
      <c r="G946" s="10">
        <v>0</v>
      </c>
    </row>
    <row r="947" spans="1:7" ht="30" hidden="1" customHeight="1" outlineLevel="1" x14ac:dyDescent="0.2">
      <c r="A947" s="8" t="s">
        <v>314</v>
      </c>
      <c r="B947" s="317"/>
      <c r="C947" s="322"/>
      <c r="D947" s="322"/>
      <c r="E947" s="318"/>
      <c r="F947" s="12" t="s">
        <v>25</v>
      </c>
      <c r="G947" s="10">
        <v>0</v>
      </c>
    </row>
    <row r="948" spans="1:7" ht="30" hidden="1" customHeight="1" outlineLevel="1" x14ac:dyDescent="0.2">
      <c r="A948" s="8" t="s">
        <v>315</v>
      </c>
      <c r="B948" s="317"/>
      <c r="C948" s="322"/>
      <c r="D948" s="322"/>
      <c r="E948" s="318"/>
      <c r="F948" s="12" t="s">
        <v>25</v>
      </c>
      <c r="G948" s="10">
        <v>0</v>
      </c>
    </row>
    <row r="949" spans="1:7" ht="30" hidden="1" customHeight="1" outlineLevel="1" x14ac:dyDescent="0.2">
      <c r="A949" s="8" t="s">
        <v>316</v>
      </c>
      <c r="B949" s="317"/>
      <c r="C949" s="322"/>
      <c r="D949" s="322"/>
      <c r="E949" s="318"/>
      <c r="F949" s="12" t="s">
        <v>25</v>
      </c>
      <c r="G949" s="10">
        <v>0</v>
      </c>
    </row>
    <row r="950" spans="1:7" ht="30" hidden="1" customHeight="1" outlineLevel="1" x14ac:dyDescent="0.2">
      <c r="A950" s="8" t="s">
        <v>317</v>
      </c>
      <c r="B950" s="317"/>
      <c r="C950" s="322"/>
      <c r="D950" s="322"/>
      <c r="E950" s="318"/>
      <c r="F950" s="12" t="s">
        <v>25</v>
      </c>
      <c r="G950" s="10">
        <v>0</v>
      </c>
    </row>
    <row r="951" spans="1:7" ht="30" hidden="1" customHeight="1" outlineLevel="1" x14ac:dyDescent="0.2">
      <c r="A951" s="8" t="s">
        <v>295</v>
      </c>
      <c r="B951" s="317"/>
      <c r="C951" s="322"/>
      <c r="D951" s="322"/>
      <c r="E951" s="318"/>
      <c r="F951" s="12" t="s">
        <v>25</v>
      </c>
      <c r="G951" s="10">
        <v>0</v>
      </c>
    </row>
    <row r="952" spans="1:7" ht="30" hidden="1" customHeight="1" outlineLevel="1" x14ac:dyDescent="0.2">
      <c r="A952" s="8" t="s">
        <v>318</v>
      </c>
      <c r="B952" s="317"/>
      <c r="C952" s="322"/>
      <c r="D952" s="322"/>
      <c r="E952" s="318"/>
      <c r="F952" s="12" t="s">
        <v>25</v>
      </c>
      <c r="G952" s="10">
        <v>0</v>
      </c>
    </row>
    <row r="953" spans="1:7" ht="30" hidden="1" customHeight="1" outlineLevel="1" x14ac:dyDescent="0.2">
      <c r="A953" s="8" t="s">
        <v>319</v>
      </c>
      <c r="B953" s="317"/>
      <c r="C953" s="322"/>
      <c r="D953" s="322"/>
      <c r="E953" s="318"/>
      <c r="F953" s="12" t="s">
        <v>25</v>
      </c>
      <c r="G953" s="10">
        <v>0</v>
      </c>
    </row>
    <row r="954" spans="1:7" ht="30" hidden="1" customHeight="1" outlineLevel="1" x14ac:dyDescent="0.2">
      <c r="A954" s="8" t="s">
        <v>320</v>
      </c>
      <c r="B954" s="317"/>
      <c r="C954" s="322"/>
      <c r="D954" s="322"/>
      <c r="E954" s="318"/>
      <c r="F954" s="12" t="s">
        <v>25</v>
      </c>
      <c r="G954" s="10">
        <v>0</v>
      </c>
    </row>
    <row r="955" spans="1:7" ht="30" hidden="1" customHeight="1" outlineLevel="1" x14ac:dyDescent="0.2">
      <c r="A955" s="14" t="s">
        <v>321</v>
      </c>
      <c r="B955" s="317"/>
      <c r="C955" s="322"/>
      <c r="D955" s="322"/>
      <c r="E955" s="318"/>
      <c r="F955" s="12" t="s">
        <v>25</v>
      </c>
      <c r="G955" s="10">
        <v>0</v>
      </c>
    </row>
    <row r="956" spans="1:7" ht="30" hidden="1" customHeight="1" outlineLevel="1" x14ac:dyDescent="0.2">
      <c r="A956" s="14" t="s">
        <v>322</v>
      </c>
      <c r="B956" s="317"/>
      <c r="C956" s="322"/>
      <c r="D956" s="322"/>
      <c r="E956" s="318"/>
      <c r="F956" s="12" t="s">
        <v>25</v>
      </c>
      <c r="G956" s="10">
        <v>0</v>
      </c>
    </row>
    <row r="957" spans="1:7" ht="30" hidden="1" customHeight="1" outlineLevel="1" x14ac:dyDescent="0.2">
      <c r="A957" s="228"/>
      <c r="B957" s="317"/>
      <c r="C957" s="322"/>
      <c r="D957" s="322"/>
      <c r="E957" s="318"/>
      <c r="F957" s="229"/>
      <c r="G957" s="10"/>
    </row>
    <row r="958" spans="1:7" ht="30" hidden="1" customHeight="1" outlineLevel="1" x14ac:dyDescent="0.2">
      <c r="A958" s="14" t="s">
        <v>226</v>
      </c>
      <c r="B958" s="317"/>
      <c r="C958" s="322"/>
      <c r="D958" s="322"/>
      <c r="E958" s="318"/>
      <c r="F958" s="229"/>
      <c r="G958" s="10"/>
    </row>
    <row r="959" spans="1:7" ht="30" hidden="1" customHeight="1" outlineLevel="1" x14ac:dyDescent="0.2">
      <c r="A959" s="228"/>
      <c r="B959" s="317"/>
      <c r="C959" s="322"/>
      <c r="D959" s="322"/>
      <c r="E959" s="318"/>
      <c r="F959" s="229"/>
      <c r="G959" s="10"/>
    </row>
    <row r="960" spans="1:7" ht="66" hidden="1" customHeight="1" outlineLevel="1" x14ac:dyDescent="0.2">
      <c r="A960" s="323" t="s">
        <v>446</v>
      </c>
      <c r="B960" s="324"/>
      <c r="C960" s="324"/>
      <c r="D960" s="324"/>
      <c r="E960" s="324"/>
      <c r="F960" s="325"/>
      <c r="G960" s="17"/>
    </row>
    <row r="961" spans="1:7" ht="30" customHeight="1" x14ac:dyDescent="0.2">
      <c r="A961" s="21"/>
      <c r="B961" s="317"/>
      <c r="C961" s="322"/>
      <c r="D961" s="322"/>
      <c r="E961" s="318"/>
      <c r="F961" s="23"/>
      <c r="G961" s="17"/>
    </row>
    <row r="962" spans="1:7" ht="30" customHeight="1" x14ac:dyDescent="0.15">
      <c r="A962" s="359" t="s">
        <v>609</v>
      </c>
      <c r="B962" s="360"/>
      <c r="C962" s="178" t="s">
        <v>442</v>
      </c>
      <c r="D962" s="178" t="s">
        <v>52</v>
      </c>
      <c r="E962" s="341" t="s">
        <v>88</v>
      </c>
      <c r="F962" s="342"/>
      <c r="G962" s="180" t="s">
        <v>25</v>
      </c>
    </row>
    <row r="963" spans="1:7" ht="112.5" customHeight="1" collapsed="1" x14ac:dyDescent="0.15">
      <c r="A963" s="362" t="s">
        <v>1081</v>
      </c>
      <c r="B963" s="363"/>
      <c r="C963" s="363"/>
      <c r="D963" s="363"/>
      <c r="E963" s="363"/>
      <c r="F963" s="363"/>
      <c r="G963" s="365"/>
    </row>
    <row r="964" spans="1:7" s="7" customFormat="1" ht="30" hidden="1" customHeight="1" outlineLevel="1" x14ac:dyDescent="0.2">
      <c r="A964" s="31"/>
      <c r="B964" s="366" t="s">
        <v>568</v>
      </c>
      <c r="C964" s="367"/>
      <c r="D964" s="367"/>
      <c r="E964" s="368"/>
      <c r="F964" s="61" t="s">
        <v>89</v>
      </c>
      <c r="G964" s="32" t="s">
        <v>137</v>
      </c>
    </row>
    <row r="965" spans="1:7" ht="30" hidden="1" customHeight="1" outlineLevel="1" x14ac:dyDescent="0.2">
      <c r="A965" s="8" t="s">
        <v>323</v>
      </c>
      <c r="B965" s="544"/>
      <c r="C965" s="427"/>
      <c r="D965" s="427"/>
      <c r="E965" s="545"/>
      <c r="F965" s="26"/>
      <c r="G965" s="10">
        <v>0</v>
      </c>
    </row>
    <row r="966" spans="1:7" ht="30" hidden="1" customHeight="1" outlineLevel="1" x14ac:dyDescent="0.2">
      <c r="A966" s="8" t="s">
        <v>324</v>
      </c>
      <c r="B966" s="544"/>
      <c r="C966" s="427"/>
      <c r="D966" s="427"/>
      <c r="E966" s="545"/>
      <c r="F966" s="234"/>
      <c r="G966" s="10">
        <v>0</v>
      </c>
    </row>
    <row r="967" spans="1:7" ht="30" hidden="1" customHeight="1" outlineLevel="1" x14ac:dyDescent="0.2">
      <c r="A967" s="8" t="s">
        <v>325</v>
      </c>
      <c r="B967" s="544"/>
      <c r="C967" s="427"/>
      <c r="D967" s="427"/>
      <c r="E967" s="545"/>
      <c r="F967" s="16"/>
      <c r="G967" s="10">
        <v>0</v>
      </c>
    </row>
    <row r="968" spans="1:7" ht="30" hidden="1" customHeight="1" outlineLevel="1" x14ac:dyDescent="0.2">
      <c r="A968" s="8" t="s">
        <v>326</v>
      </c>
      <c r="B968" s="544"/>
      <c r="C968" s="427"/>
      <c r="D968" s="427"/>
      <c r="E968" s="545"/>
      <c r="F968" s="16"/>
      <c r="G968" s="10">
        <v>0</v>
      </c>
    </row>
    <row r="969" spans="1:7" ht="30" hidden="1" customHeight="1" outlineLevel="1" x14ac:dyDescent="0.2">
      <c r="A969" s="8" t="s">
        <v>327</v>
      </c>
      <c r="B969" s="544"/>
      <c r="C969" s="427"/>
      <c r="D969" s="427"/>
      <c r="E969" s="545"/>
      <c r="F969" s="16"/>
      <c r="G969" s="10">
        <v>0</v>
      </c>
    </row>
    <row r="970" spans="1:7" ht="30" hidden="1" customHeight="1" outlineLevel="1" x14ac:dyDescent="0.2">
      <c r="A970" s="8" t="s">
        <v>328</v>
      </c>
      <c r="B970" s="544"/>
      <c r="C970" s="427"/>
      <c r="D970" s="427"/>
      <c r="E970" s="545"/>
      <c r="F970" s="12" t="s">
        <v>329</v>
      </c>
      <c r="G970" s="10"/>
    </row>
    <row r="971" spans="1:7" ht="30" hidden="1" customHeight="1" outlineLevel="1" x14ac:dyDescent="0.2">
      <c r="A971" s="8" t="s">
        <v>330</v>
      </c>
      <c r="B971" s="544"/>
      <c r="C971" s="427"/>
      <c r="D971" s="427"/>
      <c r="E971" s="545"/>
      <c r="F971" s="16" t="s">
        <v>855</v>
      </c>
      <c r="G971" s="43"/>
    </row>
    <row r="972" spans="1:7" ht="30" hidden="1" customHeight="1" outlineLevel="1" x14ac:dyDescent="0.2">
      <c r="A972" s="8" t="s">
        <v>331</v>
      </c>
      <c r="B972" s="544"/>
      <c r="C972" s="427"/>
      <c r="D972" s="427"/>
      <c r="E972" s="545"/>
      <c r="F972" s="16" t="s">
        <v>855</v>
      </c>
      <c r="G972" s="43"/>
    </row>
    <row r="973" spans="1:7" ht="30" hidden="1" customHeight="1" outlineLevel="1" x14ac:dyDescent="0.2">
      <c r="A973" s="8" t="s">
        <v>464</v>
      </c>
      <c r="B973" s="544"/>
      <c r="C973" s="427"/>
      <c r="D973" s="427"/>
      <c r="E973" s="545"/>
      <c r="F973" s="12" t="s">
        <v>490</v>
      </c>
      <c r="G973" s="43"/>
    </row>
    <row r="974" spans="1:7" ht="30" hidden="1" customHeight="1" outlineLevel="1" x14ac:dyDescent="0.2">
      <c r="A974" s="8" t="s">
        <v>332</v>
      </c>
      <c r="B974" s="544"/>
      <c r="C974" s="427"/>
      <c r="D974" s="427"/>
      <c r="E974" s="545"/>
      <c r="F974" s="12" t="s">
        <v>490</v>
      </c>
      <c r="G974" s="43"/>
    </row>
    <row r="975" spans="1:7" ht="30" hidden="1" customHeight="1" outlineLevel="1" x14ac:dyDescent="0.2">
      <c r="A975" s="8"/>
      <c r="B975" s="544"/>
      <c r="C975" s="427"/>
      <c r="D975" s="427"/>
      <c r="E975" s="545"/>
      <c r="F975" s="16"/>
      <c r="G975" s="43"/>
    </row>
    <row r="976" spans="1:7" ht="30" hidden="1" customHeight="1" outlineLevel="1" x14ac:dyDescent="0.2">
      <c r="A976" s="8" t="s">
        <v>333</v>
      </c>
      <c r="B976" s="544"/>
      <c r="C976" s="427"/>
      <c r="D976" s="427"/>
      <c r="E976" s="545"/>
      <c r="F976" s="16">
        <f>I970</f>
        <v>0</v>
      </c>
      <c r="G976" s="43"/>
    </row>
    <row r="977" spans="1:7" ht="30" hidden="1" customHeight="1" outlineLevel="1" x14ac:dyDescent="0.2">
      <c r="A977" s="21" t="s">
        <v>334</v>
      </c>
      <c r="B977" s="544"/>
      <c r="C977" s="427"/>
      <c r="D977" s="427"/>
      <c r="E977" s="545"/>
      <c r="F977" s="16">
        <f t="shared" ref="F977:F979" si="3">I971</f>
        <v>0</v>
      </c>
      <c r="G977" s="43"/>
    </row>
    <row r="978" spans="1:7" ht="30" hidden="1" customHeight="1" outlineLevel="1" x14ac:dyDescent="0.2">
      <c r="A978" s="21" t="s">
        <v>335</v>
      </c>
      <c r="B978" s="544"/>
      <c r="C978" s="427"/>
      <c r="D978" s="427"/>
      <c r="E978" s="545"/>
      <c r="F978" s="16">
        <f t="shared" si="3"/>
        <v>0</v>
      </c>
      <c r="G978" s="43"/>
    </row>
    <row r="979" spans="1:7" ht="30" hidden="1" customHeight="1" outlineLevel="1" x14ac:dyDescent="0.2">
      <c r="A979" s="21" t="s">
        <v>508</v>
      </c>
      <c r="B979" s="544"/>
      <c r="C979" s="427"/>
      <c r="D979" s="427"/>
      <c r="E979" s="545"/>
      <c r="F979" s="16">
        <f t="shared" si="3"/>
        <v>0</v>
      </c>
      <c r="G979" s="43"/>
    </row>
    <row r="980" spans="1:7" ht="30" hidden="1" customHeight="1" outlineLevel="1" x14ac:dyDescent="0.2">
      <c r="A980" s="8" t="s">
        <v>336</v>
      </c>
      <c r="B980" s="544"/>
      <c r="C980" s="427"/>
      <c r="D980" s="427"/>
      <c r="E980" s="545"/>
      <c r="F980" s="16">
        <f>I973</f>
        <v>0</v>
      </c>
      <c r="G980" s="43"/>
    </row>
    <row r="981" spans="1:7" ht="30" hidden="1" customHeight="1" outlineLevel="1" x14ac:dyDescent="0.2">
      <c r="A981" s="8" t="s">
        <v>337</v>
      </c>
      <c r="B981" s="544"/>
      <c r="C981" s="427"/>
      <c r="D981" s="427"/>
      <c r="E981" s="545"/>
      <c r="F981" s="16">
        <f>I974</f>
        <v>0</v>
      </c>
      <c r="G981" s="43"/>
    </row>
    <row r="982" spans="1:7" ht="30" hidden="1" customHeight="1" outlineLevel="1" x14ac:dyDescent="0.2">
      <c r="A982" s="8"/>
      <c r="B982" s="544"/>
      <c r="C982" s="427"/>
      <c r="D982" s="427"/>
      <c r="E982" s="545"/>
      <c r="F982" s="16"/>
      <c r="G982" s="43"/>
    </row>
    <row r="983" spans="1:7" ht="30" hidden="1" customHeight="1" outlineLevel="1" x14ac:dyDescent="0.2">
      <c r="A983" s="21" t="s">
        <v>164</v>
      </c>
      <c r="B983" s="544"/>
      <c r="C983" s="427"/>
      <c r="D983" s="427"/>
      <c r="E983" s="545"/>
      <c r="F983" s="22"/>
      <c r="G983" s="43"/>
    </row>
    <row r="984" spans="1:7" ht="30" hidden="1" customHeight="1" outlineLevel="1" x14ac:dyDescent="0.2">
      <c r="A984" s="8" t="s">
        <v>338</v>
      </c>
      <c r="B984" s="544"/>
      <c r="C984" s="427"/>
      <c r="D984" s="427"/>
      <c r="E984" s="545"/>
      <c r="F984" s="12" t="s">
        <v>25</v>
      </c>
      <c r="G984" s="191">
        <v>0</v>
      </c>
    </row>
    <row r="985" spans="1:7" ht="30" hidden="1" customHeight="1" outlineLevel="1" x14ac:dyDescent="0.2">
      <c r="A985" s="8" t="s">
        <v>295</v>
      </c>
      <c r="B985" s="544"/>
      <c r="C985" s="427"/>
      <c r="D985" s="427"/>
      <c r="E985" s="545"/>
      <c r="F985" s="12" t="s">
        <v>25</v>
      </c>
      <c r="G985" s="235">
        <v>0</v>
      </c>
    </row>
    <row r="986" spans="1:7" ht="30" hidden="1" customHeight="1" outlineLevel="1" x14ac:dyDescent="0.2">
      <c r="A986" s="8" t="s">
        <v>293</v>
      </c>
      <c r="B986" s="544"/>
      <c r="C986" s="427"/>
      <c r="D986" s="427"/>
      <c r="E986" s="545"/>
      <c r="F986" s="12" t="s">
        <v>25</v>
      </c>
      <c r="G986" s="191">
        <v>0</v>
      </c>
    </row>
    <row r="987" spans="1:7" ht="30" hidden="1" customHeight="1" outlineLevel="1" x14ac:dyDescent="0.2">
      <c r="A987" s="8" t="s">
        <v>339</v>
      </c>
      <c r="B987" s="544"/>
      <c r="C987" s="427"/>
      <c r="D987" s="427"/>
      <c r="E987" s="545"/>
      <c r="F987" s="12" t="s">
        <v>25</v>
      </c>
      <c r="G987" s="191">
        <v>0</v>
      </c>
    </row>
    <row r="988" spans="1:7" ht="30" hidden="1" customHeight="1" outlineLevel="1" x14ac:dyDescent="0.2">
      <c r="A988" s="8" t="s">
        <v>288</v>
      </c>
      <c r="B988" s="544"/>
      <c r="C988" s="427"/>
      <c r="D988" s="427"/>
      <c r="E988" s="545"/>
      <c r="F988" s="12" t="s">
        <v>25</v>
      </c>
      <c r="G988" s="191">
        <v>0</v>
      </c>
    </row>
    <row r="989" spans="1:7" ht="30" hidden="1" customHeight="1" outlineLevel="1" x14ac:dyDescent="0.2">
      <c r="A989" s="8" t="s">
        <v>290</v>
      </c>
      <c r="B989" s="544"/>
      <c r="C989" s="427"/>
      <c r="D989" s="427"/>
      <c r="E989" s="545"/>
      <c r="F989" s="12" t="s">
        <v>25</v>
      </c>
      <c r="G989" s="191">
        <v>0</v>
      </c>
    </row>
    <row r="990" spans="1:7" ht="30" hidden="1" customHeight="1" outlineLevel="1" x14ac:dyDescent="0.2">
      <c r="A990" s="8" t="s">
        <v>291</v>
      </c>
      <c r="B990" s="544"/>
      <c r="C990" s="427"/>
      <c r="D990" s="427"/>
      <c r="E990" s="545"/>
      <c r="F990" s="12" t="s">
        <v>25</v>
      </c>
      <c r="G990" s="191">
        <v>0</v>
      </c>
    </row>
    <row r="991" spans="1:7" ht="30" hidden="1" customHeight="1" outlineLevel="1" x14ac:dyDescent="0.2">
      <c r="A991" s="8" t="s">
        <v>340</v>
      </c>
      <c r="B991" s="544"/>
      <c r="C991" s="427"/>
      <c r="D991" s="427"/>
      <c r="E991" s="545"/>
      <c r="F991" s="12" t="s">
        <v>25</v>
      </c>
      <c r="G991" s="191">
        <v>0</v>
      </c>
    </row>
    <row r="992" spans="1:7" ht="30" hidden="1" customHeight="1" outlineLevel="1" x14ac:dyDescent="0.2">
      <c r="A992" s="8" t="s">
        <v>341</v>
      </c>
      <c r="B992" s="544"/>
      <c r="C992" s="427"/>
      <c r="D992" s="427"/>
      <c r="E992" s="545"/>
      <c r="F992" s="12" t="s">
        <v>25</v>
      </c>
      <c r="G992" s="10">
        <v>0</v>
      </c>
    </row>
    <row r="993" spans="1:7" ht="30" hidden="1" customHeight="1" outlineLevel="1" x14ac:dyDescent="0.2">
      <c r="A993" s="8" t="s">
        <v>342</v>
      </c>
      <c r="B993" s="544"/>
      <c r="C993" s="427"/>
      <c r="D993" s="427"/>
      <c r="E993" s="545"/>
      <c r="F993" s="12" t="s">
        <v>25</v>
      </c>
      <c r="G993" s="10">
        <v>0</v>
      </c>
    </row>
    <row r="994" spans="1:7" ht="30" hidden="1" customHeight="1" outlineLevel="1" x14ac:dyDescent="0.2">
      <c r="A994" s="8"/>
      <c r="B994" s="544"/>
      <c r="C994" s="427"/>
      <c r="D994" s="427"/>
      <c r="E994" s="545"/>
      <c r="F994" s="12"/>
      <c r="G994" s="10"/>
    </row>
    <row r="995" spans="1:7" ht="30" hidden="1" customHeight="1" outlineLevel="1" x14ac:dyDescent="0.2">
      <c r="A995" s="8" t="s">
        <v>226</v>
      </c>
      <c r="B995" s="544"/>
      <c r="C995" s="427"/>
      <c r="D995" s="427"/>
      <c r="E995" s="545"/>
      <c r="F995" s="12"/>
      <c r="G995" s="43"/>
    </row>
    <row r="996" spans="1:7" ht="30" hidden="1" customHeight="1" outlineLevel="1" x14ac:dyDescent="0.2">
      <c r="A996" s="8"/>
      <c r="B996" s="544"/>
      <c r="C996" s="427"/>
      <c r="D996" s="427"/>
      <c r="E996" s="545"/>
      <c r="F996" s="16"/>
      <c r="G996" s="43"/>
    </row>
    <row r="997" spans="1:7" ht="66" hidden="1" customHeight="1" outlineLevel="1" x14ac:dyDescent="0.2">
      <c r="A997" s="323" t="s">
        <v>446</v>
      </c>
      <c r="B997" s="324"/>
      <c r="C997" s="324"/>
      <c r="D997" s="324"/>
      <c r="E997" s="324"/>
      <c r="F997" s="325"/>
      <c r="G997" s="17"/>
    </row>
    <row r="998" spans="1:7" ht="30" customHeight="1" x14ac:dyDescent="0.2">
      <c r="A998" s="184"/>
      <c r="B998" s="317"/>
      <c r="C998" s="322"/>
      <c r="D998" s="322"/>
      <c r="E998" s="318"/>
      <c r="F998" s="52"/>
      <c r="G998" s="17"/>
    </row>
    <row r="999" spans="1:7" ht="30" customHeight="1" x14ac:dyDescent="0.15">
      <c r="A999" s="359" t="s">
        <v>343</v>
      </c>
      <c r="B999" s="360"/>
      <c r="C999" s="178" t="s">
        <v>442</v>
      </c>
      <c r="D999" s="178" t="s">
        <v>52</v>
      </c>
      <c r="E999" s="341" t="s">
        <v>88</v>
      </c>
      <c r="F999" s="342"/>
      <c r="G999" s="180" t="s">
        <v>25</v>
      </c>
    </row>
    <row r="1000" spans="1:7" ht="80.25" customHeight="1" collapsed="1" x14ac:dyDescent="0.15">
      <c r="A1000" s="546" t="s">
        <v>344</v>
      </c>
      <c r="B1000" s="547"/>
      <c r="C1000" s="547"/>
      <c r="D1000" s="547"/>
      <c r="E1000" s="548"/>
      <c r="F1000" s="548"/>
      <c r="G1000" s="549"/>
    </row>
    <row r="1001" spans="1:7" s="13" customFormat="1" ht="30" hidden="1" customHeight="1" outlineLevel="1" x14ac:dyDescent="0.2">
      <c r="A1001" s="29">
        <f>B33</f>
        <v>0</v>
      </c>
      <c r="B1001" s="366" t="s">
        <v>568</v>
      </c>
      <c r="C1001" s="367"/>
      <c r="D1001" s="367"/>
      <c r="E1001" s="368"/>
      <c r="F1001" s="61" t="s">
        <v>89</v>
      </c>
      <c r="G1001" s="32" t="s">
        <v>137</v>
      </c>
    </row>
    <row r="1002" spans="1:7" ht="30" hidden="1" customHeight="1" outlineLevel="1" x14ac:dyDescent="0.2">
      <c r="A1002" s="8" t="s">
        <v>345</v>
      </c>
      <c r="B1002" s="317"/>
      <c r="C1002" s="322"/>
      <c r="D1002" s="322"/>
      <c r="E1002" s="318"/>
      <c r="F1002" s="12" t="s">
        <v>25</v>
      </c>
      <c r="G1002" s="10">
        <v>0</v>
      </c>
    </row>
    <row r="1003" spans="1:7" ht="30" hidden="1" customHeight="1" outlineLevel="1" x14ac:dyDescent="0.2">
      <c r="A1003" s="8" t="s">
        <v>345</v>
      </c>
      <c r="B1003" s="317"/>
      <c r="C1003" s="322"/>
      <c r="D1003" s="322"/>
      <c r="E1003" s="318"/>
      <c r="F1003" s="12" t="s">
        <v>25</v>
      </c>
      <c r="G1003" s="10">
        <v>0</v>
      </c>
    </row>
    <row r="1004" spans="1:7" ht="30" hidden="1" customHeight="1" outlineLevel="1" x14ac:dyDescent="0.2">
      <c r="A1004" s="8" t="s">
        <v>345</v>
      </c>
      <c r="B1004" s="317"/>
      <c r="C1004" s="322"/>
      <c r="D1004" s="322"/>
      <c r="E1004" s="318"/>
      <c r="F1004" s="12" t="s">
        <v>25</v>
      </c>
      <c r="G1004" s="10">
        <v>0</v>
      </c>
    </row>
    <row r="1005" spans="1:7" ht="30" hidden="1" customHeight="1" outlineLevel="1" x14ac:dyDescent="0.2">
      <c r="A1005" s="8" t="s">
        <v>345</v>
      </c>
      <c r="B1005" s="317"/>
      <c r="C1005" s="322"/>
      <c r="D1005" s="322"/>
      <c r="E1005" s="318"/>
      <c r="F1005" s="12" t="s">
        <v>25</v>
      </c>
      <c r="G1005" s="10">
        <v>0</v>
      </c>
    </row>
    <row r="1006" spans="1:7" ht="30" hidden="1" customHeight="1" outlineLevel="1" x14ac:dyDescent="0.2">
      <c r="A1006" s="8" t="s">
        <v>345</v>
      </c>
      <c r="B1006" s="317"/>
      <c r="C1006" s="322"/>
      <c r="D1006" s="322"/>
      <c r="E1006" s="318"/>
      <c r="F1006" s="12" t="s">
        <v>25</v>
      </c>
      <c r="G1006" s="10">
        <v>0</v>
      </c>
    </row>
    <row r="1007" spans="1:7" ht="30" hidden="1" customHeight="1" outlineLevel="1" x14ac:dyDescent="0.2">
      <c r="A1007" s="8" t="s">
        <v>345</v>
      </c>
      <c r="B1007" s="317"/>
      <c r="C1007" s="322"/>
      <c r="D1007" s="322"/>
      <c r="E1007" s="318"/>
      <c r="F1007" s="12" t="s">
        <v>25</v>
      </c>
      <c r="G1007" s="10">
        <v>0</v>
      </c>
    </row>
    <row r="1008" spans="1:7" ht="30" hidden="1" customHeight="1" outlineLevel="1" x14ac:dyDescent="0.2">
      <c r="A1008" s="8" t="s">
        <v>345</v>
      </c>
      <c r="B1008" s="317"/>
      <c r="C1008" s="322"/>
      <c r="D1008" s="322"/>
      <c r="E1008" s="318"/>
      <c r="F1008" s="12" t="s">
        <v>25</v>
      </c>
      <c r="G1008" s="10">
        <v>0</v>
      </c>
    </row>
    <row r="1009" spans="1:7" ht="30" hidden="1" customHeight="1" outlineLevel="1" x14ac:dyDescent="0.2">
      <c r="A1009" s="8" t="s">
        <v>345</v>
      </c>
      <c r="B1009" s="317"/>
      <c r="C1009" s="322"/>
      <c r="D1009" s="322"/>
      <c r="E1009" s="318"/>
      <c r="F1009" s="12" t="s">
        <v>25</v>
      </c>
      <c r="G1009" s="10">
        <v>0</v>
      </c>
    </row>
    <row r="1010" spans="1:7" ht="30" hidden="1" customHeight="1" outlineLevel="1" thickBot="1" x14ac:dyDescent="0.25">
      <c r="A1010" s="24"/>
      <c r="B1010" s="317"/>
      <c r="C1010" s="322"/>
      <c r="D1010" s="322"/>
      <c r="E1010" s="318"/>
      <c r="F1010" s="12"/>
      <c r="G1010" s="41">
        <f>SUM(G1002:G1009)</f>
        <v>0</v>
      </c>
    </row>
    <row r="1011" spans="1:7" ht="30" hidden="1" customHeight="1" outlineLevel="1" thickTop="1" x14ac:dyDescent="0.2">
      <c r="A1011" s="236" t="s">
        <v>346</v>
      </c>
      <c r="B1011" s="317"/>
      <c r="C1011" s="322"/>
      <c r="D1011" s="322"/>
      <c r="E1011" s="318"/>
      <c r="F1011" s="12"/>
      <c r="G1011" s="10"/>
    </row>
    <row r="1012" spans="1:7" ht="30" hidden="1" customHeight="1" outlineLevel="1" x14ac:dyDescent="0.2">
      <c r="A1012" s="24" t="s">
        <v>347</v>
      </c>
      <c r="B1012" s="317"/>
      <c r="C1012" s="322"/>
      <c r="D1012" s="322"/>
      <c r="E1012" s="318"/>
      <c r="F1012" s="12" t="s">
        <v>52</v>
      </c>
      <c r="G1012" s="237"/>
    </row>
    <row r="1013" spans="1:7" ht="30" hidden="1" customHeight="1" outlineLevel="1" x14ac:dyDescent="0.2">
      <c r="A1013" s="24" t="s">
        <v>348</v>
      </c>
      <c r="B1013" s="317"/>
      <c r="C1013" s="322"/>
      <c r="D1013" s="322"/>
      <c r="E1013" s="318"/>
      <c r="F1013" s="12" t="s">
        <v>52</v>
      </c>
      <c r="G1013" s="10"/>
    </row>
    <row r="1014" spans="1:7" ht="30" hidden="1" customHeight="1" outlineLevel="1" x14ac:dyDescent="0.2">
      <c r="A1014" s="24"/>
      <c r="B1014" s="317"/>
      <c r="C1014" s="322"/>
      <c r="D1014" s="322"/>
      <c r="E1014" s="318"/>
      <c r="F1014" s="12"/>
      <c r="G1014" s="10"/>
    </row>
    <row r="1015" spans="1:7" ht="30" hidden="1" customHeight="1" outlineLevel="1" x14ac:dyDescent="0.2">
      <c r="A1015" s="21" t="s">
        <v>135</v>
      </c>
      <c r="B1015" s="317"/>
      <c r="C1015" s="322"/>
      <c r="D1015" s="322"/>
      <c r="E1015" s="318"/>
      <c r="F1015" s="22"/>
      <c r="G1015" s="217"/>
    </row>
    <row r="1016" spans="1:7" ht="30" hidden="1" customHeight="1" outlineLevel="1" x14ac:dyDescent="0.2">
      <c r="A1016" s="8" t="s">
        <v>349</v>
      </c>
      <c r="B1016" s="317"/>
      <c r="C1016" s="322"/>
      <c r="D1016" s="322"/>
      <c r="E1016" s="318"/>
      <c r="F1016" s="22"/>
      <c r="G1016" s="10"/>
    </row>
    <row r="1017" spans="1:7" ht="30" hidden="1" customHeight="1" outlineLevel="1" x14ac:dyDescent="0.2">
      <c r="A1017" s="8" t="s">
        <v>226</v>
      </c>
      <c r="B1017" s="317"/>
      <c r="C1017" s="322"/>
      <c r="D1017" s="322"/>
      <c r="E1017" s="318"/>
      <c r="F1017" s="12"/>
      <c r="G1017" s="10"/>
    </row>
    <row r="1018" spans="1:7" ht="30" hidden="1" customHeight="1" outlineLevel="1" x14ac:dyDescent="0.2">
      <c r="A1018" s="8"/>
      <c r="B1018" s="317"/>
      <c r="C1018" s="322"/>
      <c r="D1018" s="322"/>
      <c r="E1018" s="318"/>
      <c r="F1018" s="12"/>
      <c r="G1018" s="10"/>
    </row>
    <row r="1019" spans="1:7" ht="66" hidden="1" customHeight="1" outlineLevel="1" x14ac:dyDescent="0.2">
      <c r="A1019" s="323" t="s">
        <v>446</v>
      </c>
      <c r="B1019" s="324"/>
      <c r="C1019" s="324"/>
      <c r="D1019" s="324"/>
      <c r="E1019" s="324"/>
      <c r="F1019" s="325"/>
      <c r="G1019" s="17"/>
    </row>
    <row r="1020" spans="1:7" ht="30" customHeight="1" x14ac:dyDescent="0.2">
      <c r="A1020" s="184"/>
      <c r="B1020" s="550"/>
      <c r="C1020" s="429"/>
      <c r="D1020" s="429"/>
      <c r="E1020" s="551"/>
      <c r="F1020" s="185"/>
      <c r="G1020" s="186"/>
    </row>
    <row r="1021" spans="1:7" ht="30" customHeight="1" x14ac:dyDescent="0.15">
      <c r="A1021" s="552" t="s">
        <v>350</v>
      </c>
      <c r="B1021" s="553"/>
      <c r="C1021" s="238" t="s">
        <v>442</v>
      </c>
      <c r="D1021" s="238" t="s">
        <v>52</v>
      </c>
      <c r="E1021" s="554" t="s">
        <v>88</v>
      </c>
      <c r="F1021" s="555"/>
      <c r="G1021" s="239" t="s">
        <v>25</v>
      </c>
    </row>
    <row r="1022" spans="1:7" ht="46.5" customHeight="1" collapsed="1" x14ac:dyDescent="0.15">
      <c r="A1022" s="362" t="s">
        <v>491</v>
      </c>
      <c r="B1022" s="363"/>
      <c r="C1022" s="363"/>
      <c r="D1022" s="363"/>
      <c r="E1022" s="364"/>
      <c r="F1022" s="364"/>
      <c r="G1022" s="365"/>
    </row>
    <row r="1023" spans="1:7" s="7" customFormat="1" ht="30" hidden="1" customHeight="1" outlineLevel="1" x14ac:dyDescent="0.2">
      <c r="A1023" s="5">
        <f>A175</f>
        <v>0</v>
      </c>
      <c r="B1023" s="366" t="s">
        <v>568</v>
      </c>
      <c r="C1023" s="367"/>
      <c r="D1023" s="367"/>
      <c r="E1023" s="368"/>
      <c r="F1023" s="54" t="s">
        <v>89</v>
      </c>
      <c r="G1023" s="55" t="s">
        <v>137</v>
      </c>
    </row>
    <row r="1024" spans="1:7" ht="30" hidden="1" customHeight="1" outlineLevel="1" x14ac:dyDescent="0.2">
      <c r="A1024" s="8" t="s">
        <v>873</v>
      </c>
      <c r="B1024" s="317"/>
      <c r="C1024" s="322"/>
      <c r="D1024" s="322"/>
      <c r="E1024" s="318"/>
      <c r="F1024" s="12" t="s">
        <v>25</v>
      </c>
      <c r="G1024" s="10">
        <v>0</v>
      </c>
    </row>
    <row r="1025" spans="1:7" ht="30" hidden="1" customHeight="1" outlineLevel="1" x14ac:dyDescent="0.2">
      <c r="A1025" s="8" t="s">
        <v>351</v>
      </c>
      <c r="B1025" s="317"/>
      <c r="C1025" s="322"/>
      <c r="D1025" s="322"/>
      <c r="E1025" s="318"/>
      <c r="F1025" s="12" t="s">
        <v>352</v>
      </c>
      <c r="G1025" s="10">
        <v>0</v>
      </c>
    </row>
    <row r="1026" spans="1:7" ht="30" hidden="1" customHeight="1" outlineLevel="1" x14ac:dyDescent="0.2">
      <c r="A1026" s="8" t="s">
        <v>353</v>
      </c>
      <c r="B1026" s="317"/>
      <c r="C1026" s="322"/>
      <c r="D1026" s="322"/>
      <c r="E1026" s="318"/>
      <c r="F1026" s="12" t="s">
        <v>25</v>
      </c>
      <c r="G1026" s="10">
        <v>0</v>
      </c>
    </row>
    <row r="1027" spans="1:7" ht="30" hidden="1" customHeight="1" outlineLevel="1" x14ac:dyDescent="0.2">
      <c r="A1027" s="8" t="s">
        <v>354</v>
      </c>
      <c r="B1027" s="317"/>
      <c r="C1027" s="322"/>
      <c r="D1027" s="322"/>
      <c r="E1027" s="318"/>
      <c r="F1027" s="12" t="s">
        <v>25</v>
      </c>
      <c r="G1027" s="10">
        <v>0</v>
      </c>
    </row>
    <row r="1028" spans="1:7" ht="30" hidden="1" customHeight="1" outlineLevel="1" thickBot="1" x14ac:dyDescent="0.25">
      <c r="A1028" s="8"/>
      <c r="B1028" s="317"/>
      <c r="C1028" s="322"/>
      <c r="D1028" s="322"/>
      <c r="E1028" s="318"/>
      <c r="F1028" s="12"/>
      <c r="G1028" s="41">
        <f>SUM(G1024:G1027)</f>
        <v>0</v>
      </c>
    </row>
    <row r="1029" spans="1:7" ht="30" hidden="1" customHeight="1" outlineLevel="1" thickTop="1" x14ac:dyDescent="0.2">
      <c r="A1029" s="57" t="s">
        <v>355</v>
      </c>
      <c r="B1029" s="317"/>
      <c r="C1029" s="322"/>
      <c r="D1029" s="322"/>
      <c r="E1029" s="318"/>
      <c r="F1029" s="20">
        <v>3</v>
      </c>
      <c r="G1029" s="10"/>
    </row>
    <row r="1030" spans="1:7" ht="30" hidden="1" customHeight="1" outlineLevel="1" x14ac:dyDescent="0.2">
      <c r="A1030" s="8" t="s">
        <v>356</v>
      </c>
      <c r="B1030" s="317"/>
      <c r="C1030" s="322"/>
      <c r="D1030" s="322"/>
      <c r="E1030" s="318"/>
      <c r="F1030" s="12" t="s">
        <v>52</v>
      </c>
      <c r="G1030" s="10"/>
    </row>
    <row r="1031" spans="1:7" ht="30" hidden="1" customHeight="1" outlineLevel="1" x14ac:dyDescent="0.2">
      <c r="A1031" s="8" t="s">
        <v>357</v>
      </c>
      <c r="B1031" s="317"/>
      <c r="C1031" s="322"/>
      <c r="D1031" s="322"/>
      <c r="E1031" s="318"/>
      <c r="F1031" s="12" t="s">
        <v>25</v>
      </c>
      <c r="G1031" s="207"/>
    </row>
    <row r="1032" spans="1:7" ht="30" hidden="1" customHeight="1" outlineLevel="1" x14ac:dyDescent="0.2">
      <c r="A1032" s="8" t="s">
        <v>856</v>
      </c>
      <c r="B1032" s="317"/>
      <c r="C1032" s="322"/>
      <c r="D1032" s="322"/>
      <c r="E1032" s="318"/>
      <c r="F1032" s="12" t="s">
        <v>25</v>
      </c>
      <c r="G1032" s="207"/>
    </row>
    <row r="1033" spans="1:7" ht="30" hidden="1" customHeight="1" outlineLevel="1" x14ac:dyDescent="0.2">
      <c r="A1033" s="8" t="s">
        <v>358</v>
      </c>
      <c r="B1033" s="317"/>
      <c r="C1033" s="322"/>
      <c r="D1033" s="322"/>
      <c r="E1033" s="318"/>
      <c r="F1033" s="12" t="s">
        <v>25</v>
      </c>
      <c r="G1033" s="207"/>
    </row>
    <row r="1034" spans="1:7" ht="30" hidden="1" customHeight="1" outlineLevel="1" x14ac:dyDescent="0.2">
      <c r="A1034" s="8" t="s">
        <v>857</v>
      </c>
      <c r="B1034" s="317"/>
      <c r="C1034" s="322"/>
      <c r="D1034" s="322"/>
      <c r="E1034" s="318"/>
      <c r="F1034" s="12" t="s">
        <v>25</v>
      </c>
      <c r="G1034" s="207"/>
    </row>
    <row r="1035" spans="1:7" ht="30" hidden="1" customHeight="1" outlineLevel="1" x14ac:dyDescent="0.2">
      <c r="A1035" s="24"/>
      <c r="B1035" s="317"/>
      <c r="C1035" s="322"/>
      <c r="D1035" s="322"/>
      <c r="E1035" s="318"/>
      <c r="F1035" s="208"/>
      <c r="G1035" s="10"/>
    </row>
    <row r="1036" spans="1:7" ht="30" hidden="1" customHeight="1" outlineLevel="1" x14ac:dyDescent="0.2">
      <c r="A1036" s="24" t="s">
        <v>226</v>
      </c>
      <c r="B1036" s="317"/>
      <c r="C1036" s="322"/>
      <c r="D1036" s="322"/>
      <c r="E1036" s="318"/>
      <c r="F1036" s="208"/>
      <c r="G1036" s="10"/>
    </row>
    <row r="1037" spans="1:7" ht="30" hidden="1" customHeight="1" outlineLevel="1" x14ac:dyDescent="0.2">
      <c r="A1037" s="24"/>
      <c r="B1037" s="317"/>
      <c r="C1037" s="322"/>
      <c r="D1037" s="322"/>
      <c r="E1037" s="318"/>
      <c r="F1037" s="208"/>
      <c r="G1037" s="10"/>
    </row>
    <row r="1038" spans="1:7" ht="66" hidden="1" customHeight="1" outlineLevel="1" x14ac:dyDescent="0.2">
      <c r="A1038" s="323" t="s">
        <v>446</v>
      </c>
      <c r="B1038" s="324"/>
      <c r="C1038" s="324"/>
      <c r="D1038" s="324"/>
      <c r="E1038" s="324"/>
      <c r="F1038" s="325"/>
      <c r="G1038" s="17"/>
    </row>
    <row r="1039" spans="1:7" ht="30" customHeight="1" x14ac:dyDescent="0.2">
      <c r="A1039" s="21"/>
      <c r="B1039" s="556"/>
      <c r="C1039" s="557"/>
      <c r="D1039" s="557"/>
      <c r="E1039" s="558"/>
      <c r="F1039" s="23"/>
      <c r="G1039" s="10"/>
    </row>
    <row r="1040" spans="1:7" ht="30" customHeight="1" x14ac:dyDescent="0.15">
      <c r="A1040" s="359" t="s">
        <v>359</v>
      </c>
      <c r="B1040" s="360"/>
      <c r="C1040" s="178" t="s">
        <v>442</v>
      </c>
      <c r="D1040" s="178" t="s">
        <v>52</v>
      </c>
      <c r="E1040" s="341" t="s">
        <v>88</v>
      </c>
      <c r="F1040" s="342"/>
      <c r="G1040" s="180" t="s">
        <v>25</v>
      </c>
    </row>
    <row r="1041" spans="1:7" ht="39.75" customHeight="1" collapsed="1" x14ac:dyDescent="0.15">
      <c r="A1041" s="362" t="s">
        <v>858</v>
      </c>
      <c r="B1041" s="363"/>
      <c r="C1041" s="363"/>
      <c r="D1041" s="363"/>
      <c r="E1041" s="364"/>
      <c r="F1041" s="364"/>
      <c r="G1041" s="365"/>
    </row>
    <row r="1042" spans="1:7" s="13" customFormat="1" ht="30" hidden="1" customHeight="1" outlineLevel="1" x14ac:dyDescent="0.2">
      <c r="A1042" s="29">
        <f>A175</f>
        <v>0</v>
      </c>
      <c r="B1042" s="366" t="s">
        <v>568</v>
      </c>
      <c r="C1042" s="367"/>
      <c r="D1042" s="367"/>
      <c r="E1042" s="368"/>
      <c r="F1042" s="61" t="s">
        <v>89</v>
      </c>
      <c r="G1042" s="32" t="s">
        <v>137</v>
      </c>
    </row>
    <row r="1043" spans="1:7" ht="30" hidden="1" customHeight="1" outlineLevel="1" x14ac:dyDescent="0.2">
      <c r="A1043" s="8" t="s">
        <v>360</v>
      </c>
      <c r="B1043" s="317"/>
      <c r="C1043" s="322"/>
      <c r="D1043" s="322"/>
      <c r="E1043" s="318"/>
      <c r="F1043" s="12" t="s">
        <v>25</v>
      </c>
      <c r="G1043" s="10">
        <v>0</v>
      </c>
    </row>
    <row r="1044" spans="1:7" ht="30" hidden="1" customHeight="1" outlineLevel="1" x14ac:dyDescent="0.2">
      <c r="A1044" s="8" t="s">
        <v>360</v>
      </c>
      <c r="B1044" s="317"/>
      <c r="C1044" s="322"/>
      <c r="D1044" s="322"/>
      <c r="E1044" s="318"/>
      <c r="F1044" s="12" t="s">
        <v>25</v>
      </c>
      <c r="G1044" s="10">
        <v>0</v>
      </c>
    </row>
    <row r="1045" spans="1:7" ht="30" hidden="1" customHeight="1" outlineLevel="1" x14ac:dyDescent="0.2">
      <c r="A1045" s="8" t="s">
        <v>360</v>
      </c>
      <c r="B1045" s="317"/>
      <c r="C1045" s="322"/>
      <c r="D1045" s="322"/>
      <c r="E1045" s="318"/>
      <c r="F1045" s="12" t="s">
        <v>25</v>
      </c>
      <c r="G1045" s="10">
        <v>0</v>
      </c>
    </row>
    <row r="1046" spans="1:7" ht="30" hidden="1" customHeight="1" outlineLevel="1" x14ac:dyDescent="0.2">
      <c r="A1046" s="8" t="s">
        <v>360</v>
      </c>
      <c r="B1046" s="317"/>
      <c r="C1046" s="322"/>
      <c r="D1046" s="322"/>
      <c r="E1046" s="318"/>
      <c r="F1046" s="12" t="s">
        <v>25</v>
      </c>
      <c r="G1046" s="10">
        <v>0</v>
      </c>
    </row>
    <row r="1047" spans="1:7" ht="30" hidden="1" customHeight="1" outlineLevel="1" x14ac:dyDescent="0.2">
      <c r="A1047" s="8" t="s">
        <v>360</v>
      </c>
      <c r="B1047" s="317"/>
      <c r="C1047" s="322"/>
      <c r="D1047" s="322"/>
      <c r="E1047" s="318"/>
      <c r="F1047" s="12" t="s">
        <v>25</v>
      </c>
      <c r="G1047" s="10">
        <v>0</v>
      </c>
    </row>
    <row r="1048" spans="1:7" ht="30" hidden="1" customHeight="1" outlineLevel="1" x14ac:dyDescent="0.2">
      <c r="A1048" s="8" t="s">
        <v>360</v>
      </c>
      <c r="B1048" s="317"/>
      <c r="C1048" s="322"/>
      <c r="D1048" s="322"/>
      <c r="E1048" s="318"/>
      <c r="F1048" s="12" t="s">
        <v>25</v>
      </c>
      <c r="G1048" s="10">
        <v>0</v>
      </c>
    </row>
    <row r="1049" spans="1:7" ht="30" hidden="1" customHeight="1" outlineLevel="1" x14ac:dyDescent="0.2">
      <c r="A1049" s="8" t="s">
        <v>360</v>
      </c>
      <c r="B1049" s="317"/>
      <c r="C1049" s="322"/>
      <c r="D1049" s="322"/>
      <c r="E1049" s="318"/>
      <c r="F1049" s="12" t="s">
        <v>25</v>
      </c>
      <c r="G1049" s="10">
        <v>0</v>
      </c>
    </row>
    <row r="1050" spans="1:7" ht="30" hidden="1" customHeight="1" outlineLevel="1" x14ac:dyDescent="0.2">
      <c r="A1050" s="8" t="s">
        <v>360</v>
      </c>
      <c r="B1050" s="317"/>
      <c r="C1050" s="322"/>
      <c r="D1050" s="322"/>
      <c r="E1050" s="318"/>
      <c r="F1050" s="12" t="s">
        <v>25</v>
      </c>
      <c r="G1050" s="10">
        <v>0</v>
      </c>
    </row>
    <row r="1051" spans="1:7" ht="30" hidden="1" customHeight="1" outlineLevel="1" thickBot="1" x14ac:dyDescent="0.25">
      <c r="A1051" s="8"/>
      <c r="B1051" s="317"/>
      <c r="C1051" s="322"/>
      <c r="D1051" s="322"/>
      <c r="E1051" s="318"/>
      <c r="F1051" s="12"/>
      <c r="G1051" s="41">
        <f>SUM(G1043:G1050)</f>
        <v>0</v>
      </c>
    </row>
    <row r="1052" spans="1:7" ht="30" hidden="1" customHeight="1" outlineLevel="1" thickTop="1" x14ac:dyDescent="0.2">
      <c r="A1052" s="226" t="s">
        <v>361</v>
      </c>
      <c r="B1052" s="317"/>
      <c r="C1052" s="322"/>
      <c r="D1052" s="322"/>
      <c r="E1052" s="318"/>
      <c r="F1052" s="22"/>
      <c r="G1052" s="217"/>
    </row>
    <row r="1053" spans="1:7" ht="30" hidden="1" customHeight="1" outlineLevel="1" x14ac:dyDescent="0.2">
      <c r="A1053" s="14" t="s">
        <v>362</v>
      </c>
      <c r="B1053" s="317"/>
      <c r="C1053" s="322"/>
      <c r="D1053" s="322"/>
      <c r="E1053" s="318"/>
      <c r="F1053" s="12" t="s">
        <v>25</v>
      </c>
      <c r="G1053" s="217"/>
    </row>
    <row r="1054" spans="1:7" ht="30" hidden="1" customHeight="1" outlineLevel="1" x14ac:dyDescent="0.2">
      <c r="A1054" s="14" t="s">
        <v>363</v>
      </c>
      <c r="B1054" s="317"/>
      <c r="C1054" s="322"/>
      <c r="D1054" s="322"/>
      <c r="E1054" s="318"/>
      <c r="F1054" s="12" t="s">
        <v>364</v>
      </c>
      <c r="G1054" s="217"/>
    </row>
    <row r="1055" spans="1:7" ht="30" hidden="1" customHeight="1" outlineLevel="1" x14ac:dyDescent="0.2">
      <c r="A1055" s="14"/>
      <c r="B1055" s="317"/>
      <c r="C1055" s="322"/>
      <c r="D1055" s="322"/>
      <c r="E1055" s="318"/>
      <c r="F1055" s="22"/>
      <c r="G1055" s="217"/>
    </row>
    <row r="1056" spans="1:7" ht="30" hidden="1" customHeight="1" outlineLevel="1" x14ac:dyDescent="0.2">
      <c r="A1056" s="226" t="s">
        <v>365</v>
      </c>
      <c r="B1056" s="317"/>
      <c r="C1056" s="322"/>
      <c r="D1056" s="322"/>
      <c r="E1056" s="318"/>
      <c r="F1056" s="22"/>
      <c r="G1056" s="217"/>
    </row>
    <row r="1057" spans="1:7" ht="30" hidden="1" customHeight="1" outlineLevel="1" x14ac:dyDescent="0.2">
      <c r="A1057" s="14" t="s">
        <v>366</v>
      </c>
      <c r="B1057" s="317"/>
      <c r="C1057" s="322"/>
      <c r="D1057" s="322"/>
      <c r="E1057" s="318"/>
      <c r="F1057" s="12" t="s">
        <v>25</v>
      </c>
      <c r="G1057" s="217"/>
    </row>
    <row r="1058" spans="1:7" ht="30" hidden="1" customHeight="1" outlineLevel="1" x14ac:dyDescent="0.2">
      <c r="A1058" s="14" t="s">
        <v>367</v>
      </c>
      <c r="B1058" s="317"/>
      <c r="C1058" s="322"/>
      <c r="D1058" s="322"/>
      <c r="E1058" s="318"/>
      <c r="F1058" s="12" t="s">
        <v>25</v>
      </c>
      <c r="G1058" s="217"/>
    </row>
    <row r="1059" spans="1:7" ht="30" hidden="1" customHeight="1" outlineLevel="1" x14ac:dyDescent="0.2">
      <c r="A1059" s="203"/>
      <c r="B1059" s="317"/>
      <c r="C1059" s="322"/>
      <c r="D1059" s="322"/>
      <c r="E1059" s="318"/>
      <c r="F1059" s="22"/>
      <c r="G1059" s="217"/>
    </row>
    <row r="1060" spans="1:7" ht="30" hidden="1" customHeight="1" outlineLevel="1" x14ac:dyDescent="0.2">
      <c r="A1060" s="21" t="s">
        <v>135</v>
      </c>
      <c r="B1060" s="317"/>
      <c r="C1060" s="322"/>
      <c r="D1060" s="322"/>
      <c r="E1060" s="318"/>
      <c r="F1060" s="22"/>
      <c r="G1060" s="10"/>
    </row>
    <row r="1061" spans="1:7" ht="30" hidden="1" customHeight="1" outlineLevel="1" x14ac:dyDescent="0.2">
      <c r="A1061" s="8" t="s">
        <v>349</v>
      </c>
      <c r="B1061" s="317"/>
      <c r="C1061" s="322"/>
      <c r="D1061" s="322"/>
      <c r="E1061" s="318"/>
      <c r="F1061" s="12"/>
      <c r="G1061" s="10"/>
    </row>
    <row r="1062" spans="1:7" ht="30" hidden="1" customHeight="1" outlineLevel="1" x14ac:dyDescent="0.2">
      <c r="A1062" s="8"/>
      <c r="B1062" s="317"/>
      <c r="C1062" s="322"/>
      <c r="D1062" s="322"/>
      <c r="E1062" s="318"/>
      <c r="F1062" s="12"/>
      <c r="G1062" s="10"/>
    </row>
    <row r="1063" spans="1:7" ht="66" hidden="1" customHeight="1" outlineLevel="1" x14ac:dyDescent="0.2">
      <c r="A1063" s="323" t="s">
        <v>446</v>
      </c>
      <c r="B1063" s="324"/>
      <c r="C1063" s="324"/>
      <c r="D1063" s="324"/>
      <c r="E1063" s="324"/>
      <c r="F1063" s="325"/>
      <c r="G1063" s="17"/>
    </row>
    <row r="1064" spans="1:7" ht="30" customHeight="1" x14ac:dyDescent="0.2">
      <c r="A1064" s="184"/>
      <c r="B1064" s="550"/>
      <c r="C1064" s="429"/>
      <c r="D1064" s="429"/>
      <c r="E1064" s="551"/>
      <c r="F1064" s="185"/>
      <c r="G1064" s="186"/>
    </row>
    <row r="1065" spans="1:7" ht="30" customHeight="1" x14ac:dyDescent="0.15">
      <c r="A1065" s="240" t="s">
        <v>368</v>
      </c>
      <c r="B1065" s="241"/>
      <c r="C1065" s="238" t="s">
        <v>442</v>
      </c>
      <c r="D1065" s="238" t="s">
        <v>52</v>
      </c>
      <c r="E1065" s="554" t="s">
        <v>88</v>
      </c>
      <c r="F1065" s="555"/>
      <c r="G1065" s="239" t="s">
        <v>25</v>
      </c>
    </row>
    <row r="1066" spans="1:7" ht="62.25" customHeight="1" collapsed="1" x14ac:dyDescent="0.15">
      <c r="A1066" s="546" t="s">
        <v>1074</v>
      </c>
      <c r="B1066" s="547"/>
      <c r="C1066" s="547"/>
      <c r="D1066" s="547"/>
      <c r="E1066" s="548"/>
      <c r="F1066" s="548"/>
      <c r="G1066" s="549"/>
    </row>
    <row r="1067" spans="1:7" s="13" customFormat="1" ht="30" hidden="1" customHeight="1" outlineLevel="1" x14ac:dyDescent="0.2">
      <c r="A1067" s="5">
        <f>A175</f>
        <v>0</v>
      </c>
      <c r="B1067" s="366" t="s">
        <v>568</v>
      </c>
      <c r="C1067" s="367"/>
      <c r="D1067" s="367"/>
      <c r="E1067" s="368"/>
      <c r="F1067" s="61" t="s">
        <v>89</v>
      </c>
      <c r="G1067" s="32" t="s">
        <v>137</v>
      </c>
    </row>
    <row r="1068" spans="1:7" s="35" customFormat="1" ht="30" hidden="1" customHeight="1" outlineLevel="1" x14ac:dyDescent="0.2">
      <c r="A1068" s="8" t="s">
        <v>369</v>
      </c>
      <c r="B1068" s="317"/>
      <c r="C1068" s="322"/>
      <c r="D1068" s="322"/>
      <c r="E1068" s="318"/>
      <c r="F1068" s="12" t="s">
        <v>25</v>
      </c>
      <c r="G1068" s="10">
        <v>0</v>
      </c>
    </row>
    <row r="1069" spans="1:7" s="35" customFormat="1" ht="30" hidden="1" customHeight="1" outlineLevel="1" x14ac:dyDescent="0.2">
      <c r="A1069" s="8" t="s">
        <v>370</v>
      </c>
      <c r="B1069" s="317"/>
      <c r="C1069" s="322"/>
      <c r="D1069" s="322"/>
      <c r="E1069" s="318"/>
      <c r="F1069" s="16" t="s">
        <v>465</v>
      </c>
      <c r="G1069" s="10"/>
    </row>
    <row r="1070" spans="1:7" s="35" customFormat="1" ht="30" hidden="1" customHeight="1" outlineLevel="1" x14ac:dyDescent="0.2">
      <c r="A1070" s="8" t="s">
        <v>371</v>
      </c>
      <c r="B1070" s="317"/>
      <c r="C1070" s="322"/>
      <c r="D1070" s="322"/>
      <c r="E1070" s="318"/>
      <c r="F1070" s="16" t="s">
        <v>372</v>
      </c>
      <c r="G1070" s="10"/>
    </row>
    <row r="1071" spans="1:7" s="35" customFormat="1" ht="30" hidden="1" customHeight="1" outlineLevel="1" x14ac:dyDescent="0.2">
      <c r="A1071" s="8" t="s">
        <v>466</v>
      </c>
      <c r="B1071" s="317"/>
      <c r="C1071" s="322"/>
      <c r="D1071" s="322"/>
      <c r="E1071" s="318"/>
      <c r="F1071" s="16" t="s">
        <v>467</v>
      </c>
      <c r="G1071" s="10"/>
    </row>
    <row r="1072" spans="1:7" s="35" customFormat="1" ht="30" hidden="1" customHeight="1" outlineLevel="1" x14ac:dyDescent="0.2">
      <c r="A1072" s="8" t="s">
        <v>373</v>
      </c>
      <c r="B1072" s="317"/>
      <c r="C1072" s="322"/>
      <c r="D1072" s="322"/>
      <c r="E1072" s="318"/>
      <c r="F1072" s="16" t="s">
        <v>374</v>
      </c>
      <c r="G1072" s="10"/>
    </row>
    <row r="1073" spans="1:7" s="35" customFormat="1" ht="30" hidden="1" customHeight="1" outlineLevel="1" x14ac:dyDescent="0.2">
      <c r="A1073" s="8" t="s">
        <v>375</v>
      </c>
      <c r="B1073" s="317"/>
      <c r="C1073" s="322"/>
      <c r="D1073" s="322"/>
      <c r="E1073" s="318"/>
      <c r="F1073" s="12" t="s">
        <v>25</v>
      </c>
      <c r="G1073" s="10"/>
    </row>
    <row r="1074" spans="1:7" s="35" customFormat="1" ht="30" hidden="1" customHeight="1" outlineLevel="1" x14ac:dyDescent="0.2">
      <c r="A1074" s="8" t="s">
        <v>376</v>
      </c>
      <c r="B1074" s="317"/>
      <c r="C1074" s="322"/>
      <c r="D1074" s="322"/>
      <c r="E1074" s="318"/>
      <c r="F1074" s="12" t="s">
        <v>25</v>
      </c>
      <c r="G1074" s="10"/>
    </row>
    <row r="1075" spans="1:7" s="35" customFormat="1" ht="30" hidden="1" customHeight="1" outlineLevel="1" x14ac:dyDescent="0.2">
      <c r="A1075" s="37" t="s">
        <v>581</v>
      </c>
      <c r="B1075" s="317"/>
      <c r="C1075" s="322"/>
      <c r="D1075" s="322"/>
      <c r="E1075" s="318"/>
      <c r="F1075" s="16"/>
      <c r="G1075" s="10"/>
    </row>
    <row r="1076" spans="1:7" s="35" customFormat="1" ht="30" hidden="1" customHeight="1" outlineLevel="1" x14ac:dyDescent="0.2">
      <c r="A1076" s="37"/>
      <c r="B1076" s="317"/>
      <c r="C1076" s="322"/>
      <c r="D1076" s="322"/>
      <c r="E1076" s="318"/>
      <c r="F1076" s="16"/>
      <c r="G1076" s="10"/>
    </row>
    <row r="1077" spans="1:7" s="35" customFormat="1" ht="30" hidden="1" customHeight="1" outlineLevel="1" x14ac:dyDescent="0.2">
      <c r="A1077" s="21" t="s">
        <v>377</v>
      </c>
      <c r="B1077" s="317"/>
      <c r="C1077" s="322"/>
      <c r="D1077" s="322"/>
      <c r="E1077" s="318"/>
      <c r="F1077" s="16"/>
      <c r="G1077" s="10"/>
    </row>
    <row r="1078" spans="1:7" s="35" customFormat="1" ht="30" hidden="1" customHeight="1" outlineLevel="1" x14ac:dyDescent="0.2">
      <c r="A1078" s="8" t="s">
        <v>468</v>
      </c>
      <c r="B1078" s="317"/>
      <c r="C1078" s="322"/>
      <c r="D1078" s="322"/>
      <c r="E1078" s="318"/>
      <c r="F1078" s="12" t="s">
        <v>25</v>
      </c>
      <c r="G1078" s="10">
        <v>0</v>
      </c>
    </row>
    <row r="1079" spans="1:7" s="35" customFormat="1" ht="30" hidden="1" customHeight="1" outlineLevel="1" x14ac:dyDescent="0.2">
      <c r="A1079" s="8" t="s">
        <v>471</v>
      </c>
      <c r="B1079" s="317"/>
      <c r="C1079" s="322"/>
      <c r="D1079" s="322"/>
      <c r="E1079" s="318"/>
      <c r="F1079" s="12" t="s">
        <v>25</v>
      </c>
      <c r="G1079" s="10">
        <v>0</v>
      </c>
    </row>
    <row r="1080" spans="1:7" s="35" customFormat="1" ht="30" hidden="1" customHeight="1" outlineLevel="1" x14ac:dyDescent="0.2">
      <c r="A1080" s="8" t="s">
        <v>472</v>
      </c>
      <c r="B1080" s="317"/>
      <c r="C1080" s="322"/>
      <c r="D1080" s="322"/>
      <c r="E1080" s="318"/>
      <c r="F1080" s="12" t="s">
        <v>25</v>
      </c>
      <c r="G1080" s="10">
        <v>0</v>
      </c>
    </row>
    <row r="1081" spans="1:7" s="35" customFormat="1" ht="30" hidden="1" customHeight="1" outlineLevel="1" x14ac:dyDescent="0.2">
      <c r="A1081" s="8" t="s">
        <v>819</v>
      </c>
      <c r="B1081" s="317"/>
      <c r="C1081" s="322"/>
      <c r="D1081" s="322"/>
      <c r="E1081" s="318"/>
      <c r="F1081" s="12" t="s">
        <v>25</v>
      </c>
      <c r="G1081" s="10">
        <v>0</v>
      </c>
    </row>
    <row r="1082" spans="1:7" s="35" customFormat="1" ht="30" hidden="1" customHeight="1" outlineLevel="1" x14ac:dyDescent="0.2">
      <c r="A1082" s="8" t="s">
        <v>470</v>
      </c>
      <c r="B1082" s="317"/>
      <c r="C1082" s="322"/>
      <c r="D1082" s="322"/>
      <c r="E1082" s="318"/>
      <c r="F1082" s="12" t="s">
        <v>25</v>
      </c>
      <c r="G1082" s="10">
        <v>0</v>
      </c>
    </row>
    <row r="1083" spans="1:7" s="35" customFormat="1" ht="30" hidden="1" customHeight="1" outlineLevel="1" x14ac:dyDescent="0.2">
      <c r="A1083" s="14" t="s">
        <v>469</v>
      </c>
      <c r="B1083" s="317"/>
      <c r="C1083" s="322"/>
      <c r="D1083" s="322"/>
      <c r="E1083" s="318"/>
      <c r="F1083" s="12" t="s">
        <v>25</v>
      </c>
      <c r="G1083" s="10">
        <v>0</v>
      </c>
    </row>
    <row r="1084" spans="1:7" s="35" customFormat="1" ht="30" hidden="1" customHeight="1" outlineLevel="1" x14ac:dyDescent="0.2">
      <c r="A1084" s="8" t="s">
        <v>473</v>
      </c>
      <c r="B1084" s="317"/>
      <c r="C1084" s="322"/>
      <c r="D1084" s="322"/>
      <c r="E1084" s="318"/>
      <c r="F1084" s="12" t="s">
        <v>25</v>
      </c>
      <c r="G1084" s="10">
        <v>0</v>
      </c>
    </row>
    <row r="1085" spans="1:7" s="35" customFormat="1" ht="30" hidden="1" customHeight="1" outlineLevel="1" thickBot="1" x14ac:dyDescent="0.25">
      <c r="A1085" s="8"/>
      <c r="B1085" s="317"/>
      <c r="C1085" s="322"/>
      <c r="D1085" s="322"/>
      <c r="E1085" s="318"/>
      <c r="F1085" s="16"/>
      <c r="G1085" s="41">
        <f>SUM(G1068:G1084)</f>
        <v>0</v>
      </c>
    </row>
    <row r="1086" spans="1:7" s="35" customFormat="1" ht="30" hidden="1" customHeight="1" outlineLevel="1" thickTop="1" x14ac:dyDescent="0.2">
      <c r="A1086" s="8"/>
      <c r="B1086" s="317"/>
      <c r="C1086" s="322"/>
      <c r="D1086" s="322"/>
      <c r="E1086" s="318"/>
      <c r="F1086" s="16"/>
      <c r="G1086" s="10"/>
    </row>
    <row r="1087" spans="1:7" ht="66" hidden="1" customHeight="1" outlineLevel="1" x14ac:dyDescent="0.2">
      <c r="A1087" s="323" t="s">
        <v>446</v>
      </c>
      <c r="B1087" s="324"/>
      <c r="C1087" s="324"/>
      <c r="D1087" s="324"/>
      <c r="E1087" s="324"/>
      <c r="F1087" s="325"/>
      <c r="G1087" s="17"/>
    </row>
    <row r="1088" spans="1:7" ht="30" customHeight="1" x14ac:dyDescent="0.2">
      <c r="A1088" s="184"/>
      <c r="B1088" s="317"/>
      <c r="C1088" s="322"/>
      <c r="D1088" s="322"/>
      <c r="E1088" s="318"/>
      <c r="F1088" s="52"/>
      <c r="G1088" s="17"/>
    </row>
    <row r="1089" spans="1:7" ht="30" customHeight="1" x14ac:dyDescent="0.15">
      <c r="A1089" s="359" t="s">
        <v>390</v>
      </c>
      <c r="B1089" s="360"/>
      <c r="C1089" s="178" t="s">
        <v>442</v>
      </c>
      <c r="D1089" s="178" t="s">
        <v>52</v>
      </c>
      <c r="E1089" s="341" t="s">
        <v>88</v>
      </c>
      <c r="F1089" s="342"/>
      <c r="G1089" s="180" t="s">
        <v>25</v>
      </c>
    </row>
    <row r="1090" spans="1:7" ht="111" customHeight="1" collapsed="1" x14ac:dyDescent="0.15">
      <c r="A1090" s="362" t="s">
        <v>1082</v>
      </c>
      <c r="B1090" s="363"/>
      <c r="C1090" s="363"/>
      <c r="D1090" s="363"/>
      <c r="E1090" s="363"/>
      <c r="F1090" s="363"/>
      <c r="G1090" s="365"/>
    </row>
    <row r="1091" spans="1:7" s="13" customFormat="1" ht="30" hidden="1" customHeight="1" outlineLevel="1" x14ac:dyDescent="0.2">
      <c r="A1091" s="5">
        <f>A175</f>
        <v>0</v>
      </c>
      <c r="B1091" s="366" t="s">
        <v>568</v>
      </c>
      <c r="C1091" s="367"/>
      <c r="D1091" s="367"/>
      <c r="E1091" s="368"/>
      <c r="F1091" s="61" t="s">
        <v>89</v>
      </c>
      <c r="G1091" s="32" t="s">
        <v>137</v>
      </c>
    </row>
    <row r="1092" spans="1:7" s="35" customFormat="1" ht="30" hidden="1" customHeight="1" outlineLevel="1" x14ac:dyDescent="0.2">
      <c r="A1092" s="8" t="s">
        <v>391</v>
      </c>
      <c r="B1092" s="317"/>
      <c r="C1092" s="322"/>
      <c r="D1092" s="322"/>
      <c r="E1092" s="318"/>
      <c r="F1092" s="12" t="s">
        <v>25</v>
      </c>
      <c r="G1092" s="10">
        <v>0</v>
      </c>
    </row>
    <row r="1093" spans="1:7" s="35" customFormat="1" ht="30" hidden="1" customHeight="1" outlineLevel="1" x14ac:dyDescent="0.2">
      <c r="A1093" s="8" t="s">
        <v>859</v>
      </c>
      <c r="B1093" s="317"/>
      <c r="C1093" s="322"/>
      <c r="D1093" s="322"/>
      <c r="E1093" s="318"/>
      <c r="F1093" s="16" t="s">
        <v>465</v>
      </c>
      <c r="G1093" s="10"/>
    </row>
    <row r="1094" spans="1:7" s="35" customFormat="1" ht="30" hidden="1" customHeight="1" outlineLevel="1" x14ac:dyDescent="0.2">
      <c r="A1094" s="8" t="s">
        <v>371</v>
      </c>
      <c r="B1094" s="317"/>
      <c r="C1094" s="322"/>
      <c r="D1094" s="322"/>
      <c r="E1094" s="318"/>
      <c r="F1094" s="16" t="s">
        <v>372</v>
      </c>
      <c r="G1094" s="10"/>
    </row>
    <row r="1095" spans="1:7" s="35" customFormat="1" ht="30" hidden="1" customHeight="1" outlineLevel="1" x14ac:dyDescent="0.2">
      <c r="A1095" s="8" t="s">
        <v>466</v>
      </c>
      <c r="B1095" s="317"/>
      <c r="C1095" s="322"/>
      <c r="D1095" s="322"/>
      <c r="E1095" s="318"/>
      <c r="F1095" s="16" t="s">
        <v>467</v>
      </c>
      <c r="G1095" s="10"/>
    </row>
    <row r="1096" spans="1:7" s="35" customFormat="1" ht="30" hidden="1" customHeight="1" outlineLevel="1" x14ac:dyDescent="0.2">
      <c r="A1096" s="8" t="s">
        <v>373</v>
      </c>
      <c r="B1096" s="317"/>
      <c r="C1096" s="322"/>
      <c r="D1096" s="322"/>
      <c r="E1096" s="318"/>
      <c r="F1096" s="16" t="s">
        <v>374</v>
      </c>
      <c r="G1096" s="10"/>
    </row>
    <row r="1097" spans="1:7" s="35" customFormat="1" ht="30" hidden="1" customHeight="1" outlineLevel="1" x14ac:dyDescent="0.2">
      <c r="A1097" s="8" t="s">
        <v>860</v>
      </c>
      <c r="B1097" s="317"/>
      <c r="C1097" s="322"/>
      <c r="D1097" s="322"/>
      <c r="E1097" s="318"/>
      <c r="F1097" s="12" t="s">
        <v>25</v>
      </c>
      <c r="G1097" s="10"/>
    </row>
    <row r="1098" spans="1:7" s="35" customFormat="1" ht="30" hidden="1" customHeight="1" outlineLevel="1" x14ac:dyDescent="0.2">
      <c r="A1098" s="8" t="s">
        <v>376</v>
      </c>
      <c r="B1098" s="317"/>
      <c r="C1098" s="322"/>
      <c r="D1098" s="322"/>
      <c r="E1098" s="318"/>
      <c r="F1098" s="12" t="s">
        <v>25</v>
      </c>
      <c r="G1098" s="10"/>
    </row>
    <row r="1099" spans="1:7" s="35" customFormat="1" ht="30" hidden="1" customHeight="1" outlineLevel="1" x14ac:dyDescent="0.2">
      <c r="A1099" s="37" t="s">
        <v>581</v>
      </c>
      <c r="B1099" s="317"/>
      <c r="C1099" s="322"/>
      <c r="D1099" s="322"/>
      <c r="E1099" s="318"/>
      <c r="F1099" s="16"/>
      <c r="G1099" s="10"/>
    </row>
    <row r="1100" spans="1:7" s="35" customFormat="1" ht="30" hidden="1" customHeight="1" outlineLevel="1" x14ac:dyDescent="0.2">
      <c r="A1100" s="8" t="s">
        <v>392</v>
      </c>
      <c r="B1100" s="317"/>
      <c r="C1100" s="322"/>
      <c r="D1100" s="322"/>
      <c r="E1100" s="318"/>
      <c r="F1100" s="12" t="s">
        <v>52</v>
      </c>
      <c r="G1100" s="10"/>
    </row>
    <row r="1101" spans="1:7" s="35" customFormat="1" ht="30" hidden="1" customHeight="1" outlineLevel="1" x14ac:dyDescent="0.2">
      <c r="A1101" s="8" t="s">
        <v>393</v>
      </c>
      <c r="B1101" s="317"/>
      <c r="C1101" s="322"/>
      <c r="D1101" s="322"/>
      <c r="E1101" s="318"/>
      <c r="F1101" s="12" t="s">
        <v>52</v>
      </c>
      <c r="G1101" s="10"/>
    </row>
    <row r="1102" spans="1:7" s="35" customFormat="1" ht="30" hidden="1" customHeight="1" outlineLevel="1" x14ac:dyDescent="0.2">
      <c r="A1102" s="8" t="s">
        <v>819</v>
      </c>
      <c r="B1102" s="317"/>
      <c r="C1102" s="322"/>
      <c r="D1102" s="322"/>
      <c r="E1102" s="318"/>
      <c r="F1102" s="12" t="s">
        <v>52</v>
      </c>
      <c r="G1102" s="10">
        <v>0</v>
      </c>
    </row>
    <row r="1103" spans="1:7" s="35" customFormat="1" ht="30" hidden="1" customHeight="1" outlineLevel="1" x14ac:dyDescent="0.2">
      <c r="A1103" s="8" t="s">
        <v>470</v>
      </c>
      <c r="B1103" s="317"/>
      <c r="C1103" s="322"/>
      <c r="D1103" s="322"/>
      <c r="E1103" s="318"/>
      <c r="F1103" s="12" t="s">
        <v>25</v>
      </c>
      <c r="G1103" s="10">
        <v>0</v>
      </c>
    </row>
    <row r="1104" spans="1:7" s="35" customFormat="1" ht="30" hidden="1" customHeight="1" outlineLevel="1" x14ac:dyDescent="0.2">
      <c r="A1104" s="14" t="s">
        <v>469</v>
      </c>
      <c r="B1104" s="317"/>
      <c r="C1104" s="322"/>
      <c r="D1104" s="322"/>
      <c r="E1104" s="318"/>
      <c r="F1104" s="12" t="s">
        <v>25</v>
      </c>
      <c r="G1104" s="10">
        <v>0</v>
      </c>
    </row>
    <row r="1105" spans="1:7" s="35" customFormat="1" ht="30" hidden="1" customHeight="1" outlineLevel="1" thickBot="1" x14ac:dyDescent="0.25">
      <c r="A1105" s="8"/>
      <c r="B1105" s="317"/>
      <c r="C1105" s="322"/>
      <c r="D1105" s="322"/>
      <c r="E1105" s="318"/>
      <c r="F1105" s="16"/>
      <c r="G1105" s="41">
        <f>SUM(G1092:G1104)</f>
        <v>0</v>
      </c>
    </row>
    <row r="1106" spans="1:7" s="35" customFormat="1" ht="30" hidden="1" customHeight="1" outlineLevel="1" thickTop="1" x14ac:dyDescent="0.2">
      <c r="A1106" s="21" t="s">
        <v>394</v>
      </c>
      <c r="B1106" s="317"/>
      <c r="C1106" s="322"/>
      <c r="D1106" s="322"/>
      <c r="E1106" s="318"/>
      <c r="F1106" s="16"/>
      <c r="G1106" s="10"/>
    </row>
    <row r="1107" spans="1:7" s="35" customFormat="1" ht="30" hidden="1" customHeight="1" outlineLevel="1" x14ac:dyDescent="0.2">
      <c r="A1107" s="8" t="s">
        <v>474</v>
      </c>
      <c r="B1107" s="317"/>
      <c r="C1107" s="322"/>
      <c r="D1107" s="322"/>
      <c r="E1107" s="318"/>
      <c r="F1107" s="12" t="s">
        <v>25</v>
      </c>
      <c r="G1107" s="10">
        <v>0</v>
      </c>
    </row>
    <row r="1108" spans="1:7" s="35" customFormat="1" ht="30" hidden="1" customHeight="1" outlineLevel="1" x14ac:dyDescent="0.2">
      <c r="A1108" s="8" t="s">
        <v>475</v>
      </c>
      <c r="B1108" s="317"/>
      <c r="C1108" s="322"/>
      <c r="D1108" s="322"/>
      <c r="E1108" s="318"/>
      <c r="F1108" s="12" t="s">
        <v>25</v>
      </c>
      <c r="G1108" s="10">
        <v>0</v>
      </c>
    </row>
    <row r="1109" spans="1:7" s="35" customFormat="1" ht="30" hidden="1" customHeight="1" outlineLevel="1" x14ac:dyDescent="0.2">
      <c r="A1109" s="8" t="s">
        <v>476</v>
      </c>
      <c r="B1109" s="317"/>
      <c r="C1109" s="322"/>
      <c r="D1109" s="322"/>
      <c r="E1109" s="318"/>
      <c r="F1109" s="12" t="s">
        <v>25</v>
      </c>
      <c r="G1109" s="10">
        <v>0</v>
      </c>
    </row>
    <row r="1110" spans="1:7" s="35" customFormat="1" ht="30" hidden="1" customHeight="1" outlineLevel="1" x14ac:dyDescent="0.2">
      <c r="A1110" s="8" t="s">
        <v>477</v>
      </c>
      <c r="B1110" s="317"/>
      <c r="C1110" s="322"/>
      <c r="D1110" s="322"/>
      <c r="E1110" s="318"/>
      <c r="F1110" s="12" t="s">
        <v>25</v>
      </c>
      <c r="G1110" s="10">
        <v>0</v>
      </c>
    </row>
    <row r="1111" spans="1:7" s="35" customFormat="1" ht="30" hidden="1" customHeight="1" outlineLevel="1" thickBot="1" x14ac:dyDescent="0.25">
      <c r="A1111" s="8"/>
      <c r="B1111" s="317"/>
      <c r="C1111" s="322"/>
      <c r="D1111" s="322"/>
      <c r="E1111" s="318"/>
      <c r="F1111" s="16"/>
      <c r="G1111" s="41">
        <f>SUM(G1107:G1110)</f>
        <v>0</v>
      </c>
    </row>
    <row r="1112" spans="1:7" s="35" customFormat="1" ht="30" hidden="1" customHeight="1" outlineLevel="1" thickTop="1" x14ac:dyDescent="0.2">
      <c r="A1112" s="8"/>
      <c r="B1112" s="317"/>
      <c r="C1112" s="322"/>
      <c r="D1112" s="322"/>
      <c r="E1112" s="318"/>
      <c r="F1112" s="16"/>
      <c r="G1112" s="10"/>
    </row>
    <row r="1113" spans="1:7" s="35" customFormat="1" ht="30" hidden="1" customHeight="1" outlineLevel="1" x14ac:dyDescent="0.2">
      <c r="A1113" s="8"/>
      <c r="B1113" s="317"/>
      <c r="C1113" s="322"/>
      <c r="D1113" s="322"/>
      <c r="E1113" s="318"/>
      <c r="F1113" s="16"/>
      <c r="G1113" s="10"/>
    </row>
    <row r="1114" spans="1:7" s="35" customFormat="1" ht="30" hidden="1" customHeight="1" outlineLevel="1" x14ac:dyDescent="0.2">
      <c r="A1114" s="21" t="s">
        <v>395</v>
      </c>
      <c r="B1114" s="317"/>
      <c r="C1114" s="322"/>
      <c r="D1114" s="322"/>
      <c r="E1114" s="318"/>
      <c r="F1114" s="16"/>
      <c r="G1114" s="10"/>
    </row>
    <row r="1115" spans="1:7" s="35" customFormat="1" ht="30" hidden="1" customHeight="1" outlineLevel="1" x14ac:dyDescent="0.2">
      <c r="A1115" s="8" t="s">
        <v>396</v>
      </c>
      <c r="B1115" s="317"/>
      <c r="C1115" s="322"/>
      <c r="D1115" s="322"/>
      <c r="E1115" s="318"/>
      <c r="F1115" s="12" t="s">
        <v>52</v>
      </c>
      <c r="G1115" s="10"/>
    </row>
    <row r="1116" spans="1:7" s="35" customFormat="1" ht="30" hidden="1" customHeight="1" outlineLevel="1" x14ac:dyDescent="0.2">
      <c r="A1116" s="8" t="s">
        <v>397</v>
      </c>
      <c r="B1116" s="317"/>
      <c r="C1116" s="322"/>
      <c r="D1116" s="322"/>
      <c r="E1116" s="318"/>
      <c r="F1116" s="12" t="s">
        <v>52</v>
      </c>
      <c r="G1116" s="10"/>
    </row>
    <row r="1117" spans="1:7" s="35" customFormat="1" ht="30" hidden="1" customHeight="1" outlineLevel="1" x14ac:dyDescent="0.2">
      <c r="A1117" s="8" t="s">
        <v>398</v>
      </c>
      <c r="B1117" s="317"/>
      <c r="C1117" s="322"/>
      <c r="D1117" s="322"/>
      <c r="E1117" s="318"/>
      <c r="F1117" s="12" t="s">
        <v>52</v>
      </c>
      <c r="G1117" s="10"/>
    </row>
    <row r="1118" spans="1:7" s="35" customFormat="1" ht="30" hidden="1" customHeight="1" outlineLevel="1" x14ac:dyDescent="0.2">
      <c r="A1118" s="8" t="s">
        <v>399</v>
      </c>
      <c r="B1118" s="317"/>
      <c r="C1118" s="322"/>
      <c r="D1118" s="322"/>
      <c r="E1118" s="318"/>
      <c r="F1118" s="12" t="s">
        <v>52</v>
      </c>
      <c r="G1118" s="10"/>
    </row>
    <row r="1119" spans="1:7" s="35" customFormat="1" ht="30" hidden="1" customHeight="1" outlineLevel="1" x14ac:dyDescent="0.2">
      <c r="A1119" s="8"/>
      <c r="B1119" s="317"/>
      <c r="C1119" s="322"/>
      <c r="D1119" s="322"/>
      <c r="E1119" s="318"/>
      <c r="F1119" s="12"/>
      <c r="G1119" s="10"/>
    </row>
    <row r="1120" spans="1:7" ht="30" hidden="1" customHeight="1" outlineLevel="1" x14ac:dyDescent="0.2">
      <c r="A1120" s="8" t="s">
        <v>480</v>
      </c>
      <c r="B1120" s="317"/>
      <c r="C1120" s="322"/>
      <c r="D1120" s="322"/>
      <c r="E1120" s="318"/>
      <c r="F1120" s="12" t="s">
        <v>52</v>
      </c>
      <c r="G1120" s="43"/>
    </row>
    <row r="1121" spans="1:7" ht="30" hidden="1" customHeight="1" outlineLevel="1" x14ac:dyDescent="0.2">
      <c r="A1121" s="8" t="s">
        <v>479</v>
      </c>
      <c r="B1121" s="317"/>
      <c r="C1121" s="322"/>
      <c r="D1121" s="322"/>
      <c r="E1121" s="318"/>
      <c r="F1121" s="12" t="s">
        <v>52</v>
      </c>
      <c r="G1121" s="43"/>
    </row>
    <row r="1122" spans="1:7" s="35" customFormat="1" ht="30" hidden="1" customHeight="1" outlineLevel="1" x14ac:dyDescent="0.2">
      <c r="A1122" s="8"/>
      <c r="B1122" s="317"/>
      <c r="C1122" s="322"/>
      <c r="D1122" s="322"/>
      <c r="E1122" s="318"/>
      <c r="F1122" s="16"/>
      <c r="G1122" s="10"/>
    </row>
    <row r="1123" spans="1:7" s="35" customFormat="1" ht="30" hidden="1" customHeight="1" outlineLevel="1" x14ac:dyDescent="0.2">
      <c r="A1123" s="8" t="s">
        <v>400</v>
      </c>
      <c r="B1123" s="317"/>
      <c r="C1123" s="322"/>
      <c r="D1123" s="322"/>
      <c r="E1123" s="318"/>
      <c r="F1123" s="16"/>
      <c r="G1123" s="10"/>
    </row>
    <row r="1124" spans="1:7" s="35" customFormat="1" ht="30" hidden="1" customHeight="1" outlineLevel="1" x14ac:dyDescent="0.2">
      <c r="A1124" s="8"/>
      <c r="B1124" s="317"/>
      <c r="C1124" s="322"/>
      <c r="D1124" s="322"/>
      <c r="E1124" s="318"/>
      <c r="F1124" s="16"/>
      <c r="G1124" s="43"/>
    </row>
    <row r="1125" spans="1:7" ht="66" hidden="1" customHeight="1" outlineLevel="1" x14ac:dyDescent="0.2">
      <c r="A1125" s="323" t="s">
        <v>446</v>
      </c>
      <c r="B1125" s="324"/>
      <c r="C1125" s="324"/>
      <c r="D1125" s="324"/>
      <c r="E1125" s="324"/>
      <c r="F1125" s="325"/>
      <c r="G1125" s="17"/>
    </row>
    <row r="1126" spans="1:7" ht="30" customHeight="1" x14ac:dyDescent="0.2">
      <c r="A1126" s="21"/>
      <c r="B1126" s="317"/>
      <c r="C1126" s="322"/>
      <c r="D1126" s="322"/>
      <c r="E1126" s="318"/>
      <c r="F1126" s="23"/>
      <c r="G1126" s="17"/>
    </row>
    <row r="1127" spans="1:7" ht="30" customHeight="1" x14ac:dyDescent="0.15">
      <c r="A1127" s="188" t="s">
        <v>596</v>
      </c>
      <c r="B1127" s="189"/>
      <c r="C1127" s="178" t="s">
        <v>442</v>
      </c>
      <c r="D1127" s="178" t="s">
        <v>52</v>
      </c>
      <c r="E1127" s="341" t="s">
        <v>88</v>
      </c>
      <c r="F1127" s="342"/>
      <c r="G1127" s="180" t="s">
        <v>25</v>
      </c>
    </row>
    <row r="1128" spans="1:7" ht="24.75" customHeight="1" collapsed="1" x14ac:dyDescent="0.15">
      <c r="A1128" s="362" t="s">
        <v>401</v>
      </c>
      <c r="B1128" s="363"/>
      <c r="C1128" s="363"/>
      <c r="D1128" s="363"/>
      <c r="E1128" s="364"/>
      <c r="F1128" s="364"/>
      <c r="G1128" s="365"/>
    </row>
    <row r="1129" spans="1:7" s="7" customFormat="1" ht="30" hidden="1" customHeight="1" outlineLevel="1" x14ac:dyDescent="0.2">
      <c r="A1129" s="29" t="s">
        <v>402</v>
      </c>
      <c r="B1129" s="366" t="s">
        <v>568</v>
      </c>
      <c r="C1129" s="367"/>
      <c r="D1129" s="367"/>
      <c r="E1129" s="368"/>
      <c r="F1129" s="61" t="s">
        <v>89</v>
      </c>
      <c r="G1129" s="45" t="s">
        <v>137</v>
      </c>
    </row>
    <row r="1130" spans="1:7" ht="30" hidden="1" customHeight="1" outlineLevel="1" x14ac:dyDescent="0.2">
      <c r="A1130" s="14" t="s">
        <v>403</v>
      </c>
      <c r="B1130" s="317"/>
      <c r="C1130" s="322"/>
      <c r="D1130" s="322"/>
      <c r="E1130" s="318"/>
      <c r="F1130" s="12" t="s">
        <v>52</v>
      </c>
      <c r="G1130" s="10">
        <v>0</v>
      </c>
    </row>
    <row r="1131" spans="1:7" ht="30" hidden="1" customHeight="1" outlineLevel="1" x14ac:dyDescent="0.2">
      <c r="A1131" s="14"/>
      <c r="B1131" s="317"/>
      <c r="C1131" s="322"/>
      <c r="D1131" s="322"/>
      <c r="E1131" s="318"/>
      <c r="F1131" s="12" t="s">
        <v>52</v>
      </c>
      <c r="G1131" s="10">
        <v>0</v>
      </c>
    </row>
    <row r="1132" spans="1:7" ht="30" hidden="1" customHeight="1" outlineLevel="1" x14ac:dyDescent="0.2">
      <c r="A1132" s="14"/>
      <c r="B1132" s="317"/>
      <c r="C1132" s="322"/>
      <c r="D1132" s="322"/>
      <c r="E1132" s="318"/>
      <c r="F1132" s="12" t="s">
        <v>52</v>
      </c>
      <c r="G1132" s="10">
        <v>0</v>
      </c>
    </row>
    <row r="1133" spans="1:7" ht="30" hidden="1" customHeight="1" outlineLevel="1" x14ac:dyDescent="0.2">
      <c r="A1133" s="14"/>
      <c r="B1133" s="317"/>
      <c r="C1133" s="322"/>
      <c r="D1133" s="322"/>
      <c r="E1133" s="318"/>
      <c r="F1133" s="12" t="s">
        <v>52</v>
      </c>
      <c r="G1133" s="10">
        <v>0</v>
      </c>
    </row>
    <row r="1134" spans="1:7" ht="30" hidden="1" customHeight="1" outlineLevel="1" x14ac:dyDescent="0.2">
      <c r="A1134" s="14"/>
      <c r="B1134" s="317"/>
      <c r="C1134" s="322"/>
      <c r="D1134" s="322"/>
      <c r="E1134" s="318"/>
      <c r="F1134" s="12" t="s">
        <v>52</v>
      </c>
      <c r="G1134" s="10">
        <v>0</v>
      </c>
    </row>
    <row r="1135" spans="1:7" ht="30" hidden="1" customHeight="1" outlineLevel="1" x14ac:dyDescent="0.2">
      <c r="A1135" s="14"/>
      <c r="B1135" s="317"/>
      <c r="C1135" s="322"/>
      <c r="D1135" s="322"/>
      <c r="E1135" s="318"/>
      <c r="F1135" s="12" t="s">
        <v>52</v>
      </c>
      <c r="G1135" s="10">
        <v>0</v>
      </c>
    </row>
    <row r="1136" spans="1:7" ht="30" hidden="1" customHeight="1" outlineLevel="1" x14ac:dyDescent="0.2">
      <c r="A1136" s="14"/>
      <c r="B1136" s="317"/>
      <c r="C1136" s="322"/>
      <c r="D1136" s="322"/>
      <c r="E1136" s="318"/>
      <c r="F1136" s="12" t="s">
        <v>52</v>
      </c>
      <c r="G1136" s="10">
        <v>0</v>
      </c>
    </row>
    <row r="1137" spans="1:7" ht="30" hidden="1" customHeight="1" outlineLevel="1" x14ac:dyDescent="0.2">
      <c r="A1137" s="14"/>
      <c r="B1137" s="317"/>
      <c r="C1137" s="322"/>
      <c r="D1137" s="322"/>
      <c r="E1137" s="318"/>
      <c r="F1137" s="12" t="s">
        <v>52</v>
      </c>
      <c r="G1137" s="10">
        <v>0</v>
      </c>
    </row>
    <row r="1138" spans="1:7" ht="30" hidden="1" customHeight="1" outlineLevel="1" x14ac:dyDescent="0.2">
      <c r="A1138" s="14"/>
      <c r="B1138" s="317"/>
      <c r="C1138" s="322"/>
      <c r="D1138" s="322"/>
      <c r="E1138" s="318"/>
      <c r="F1138" s="12" t="s">
        <v>52</v>
      </c>
      <c r="G1138" s="10">
        <v>0</v>
      </c>
    </row>
    <row r="1139" spans="1:7" ht="30" hidden="1" customHeight="1" outlineLevel="1" thickBot="1" x14ac:dyDescent="0.25">
      <c r="A1139" s="8"/>
      <c r="B1139" s="317"/>
      <c r="C1139" s="322"/>
      <c r="D1139" s="322"/>
      <c r="E1139" s="318"/>
      <c r="F1139" s="16"/>
      <c r="G1139" s="209">
        <f>SUBTOTAL(9,G1130:G1138)</f>
        <v>0</v>
      </c>
    </row>
    <row r="1140" spans="1:7" ht="30" hidden="1" customHeight="1" outlineLevel="1" thickTop="1" x14ac:dyDescent="0.2">
      <c r="A1140" s="21"/>
      <c r="B1140" s="317"/>
      <c r="C1140" s="322"/>
      <c r="D1140" s="322"/>
      <c r="E1140" s="318"/>
      <c r="F1140" s="16"/>
      <c r="G1140" s="43"/>
    </row>
    <row r="1141" spans="1:7" ht="30" hidden="1" customHeight="1" outlineLevel="1" x14ac:dyDescent="0.2">
      <c r="A1141" s="8" t="s">
        <v>480</v>
      </c>
      <c r="B1141" s="317"/>
      <c r="C1141" s="322"/>
      <c r="D1141" s="322"/>
      <c r="E1141" s="318"/>
      <c r="F1141" s="12" t="s">
        <v>52</v>
      </c>
      <c r="G1141" s="43"/>
    </row>
    <row r="1142" spans="1:7" ht="30" hidden="1" customHeight="1" outlineLevel="1" x14ac:dyDescent="0.2">
      <c r="A1142" s="8" t="s">
        <v>479</v>
      </c>
      <c r="B1142" s="317"/>
      <c r="C1142" s="322"/>
      <c r="D1142" s="322"/>
      <c r="E1142" s="318"/>
      <c r="F1142" s="12" t="s">
        <v>52</v>
      </c>
      <c r="G1142" s="43"/>
    </row>
    <row r="1143" spans="1:7" ht="30" hidden="1" customHeight="1" outlineLevel="1" x14ac:dyDescent="0.2">
      <c r="A1143" s="8" t="s">
        <v>478</v>
      </c>
      <c r="B1143" s="317"/>
      <c r="C1143" s="322"/>
      <c r="D1143" s="322"/>
      <c r="E1143" s="318"/>
      <c r="F1143" s="12" t="s">
        <v>52</v>
      </c>
      <c r="G1143" s="43"/>
    </row>
    <row r="1144" spans="1:7" ht="30" hidden="1" customHeight="1" outlineLevel="1" x14ac:dyDescent="0.2">
      <c r="A1144" s="8" t="s">
        <v>116</v>
      </c>
      <c r="B1144" s="317"/>
      <c r="C1144" s="322"/>
      <c r="D1144" s="322"/>
      <c r="E1144" s="318"/>
      <c r="F1144" s="16"/>
      <c r="G1144" s="43"/>
    </row>
    <row r="1145" spans="1:7" ht="30" hidden="1" customHeight="1" outlineLevel="1" x14ac:dyDescent="0.2">
      <c r="A1145" s="8" t="s">
        <v>1085</v>
      </c>
      <c r="B1145" s="317"/>
      <c r="C1145" s="322"/>
      <c r="D1145" s="322"/>
      <c r="E1145" s="318"/>
      <c r="F1145" s="12" t="s">
        <v>25</v>
      </c>
      <c r="G1145" s="43"/>
    </row>
    <row r="1146" spans="1:7" ht="30" hidden="1" customHeight="1" outlineLevel="1" x14ac:dyDescent="0.2">
      <c r="A1146" s="8"/>
      <c r="B1146" s="317"/>
      <c r="C1146" s="322"/>
      <c r="D1146" s="322"/>
      <c r="E1146" s="318"/>
      <c r="F1146" s="16"/>
      <c r="G1146" s="43"/>
    </row>
    <row r="1147" spans="1:7" ht="66" hidden="1" customHeight="1" outlineLevel="1" x14ac:dyDescent="0.2">
      <c r="A1147" s="323" t="s">
        <v>446</v>
      </c>
      <c r="B1147" s="324"/>
      <c r="C1147" s="324"/>
      <c r="D1147" s="324"/>
      <c r="E1147" s="324"/>
      <c r="F1147" s="325"/>
      <c r="G1147" s="17"/>
    </row>
    <row r="1148" spans="1:7" ht="30" customHeight="1" x14ac:dyDescent="0.2">
      <c r="A1148" s="184"/>
      <c r="B1148" s="317"/>
      <c r="C1148" s="322"/>
      <c r="D1148" s="322"/>
      <c r="E1148" s="318"/>
      <c r="F1148" s="52"/>
      <c r="G1148" s="202"/>
    </row>
    <row r="1149" spans="1:7" ht="30" customHeight="1" x14ac:dyDescent="0.15">
      <c r="A1149" s="359" t="s">
        <v>404</v>
      </c>
      <c r="B1149" s="360"/>
      <c r="C1149" s="178" t="s">
        <v>442</v>
      </c>
      <c r="D1149" s="178" t="s">
        <v>52</v>
      </c>
      <c r="E1149" s="341" t="s">
        <v>88</v>
      </c>
      <c r="F1149" s="342"/>
      <c r="G1149" s="180" t="s">
        <v>25</v>
      </c>
    </row>
    <row r="1150" spans="1:7" ht="77.25" customHeight="1" collapsed="1" x14ac:dyDescent="0.15">
      <c r="A1150" s="362" t="s">
        <v>1083</v>
      </c>
      <c r="B1150" s="363"/>
      <c r="C1150" s="363"/>
      <c r="D1150" s="363"/>
      <c r="E1150" s="364"/>
      <c r="F1150" s="364"/>
      <c r="G1150" s="365"/>
    </row>
    <row r="1151" spans="1:7" s="13" customFormat="1" ht="30" hidden="1" customHeight="1" outlineLevel="1" x14ac:dyDescent="0.2">
      <c r="A1151" s="5">
        <f>A175</f>
        <v>0</v>
      </c>
      <c r="B1151" s="366" t="s">
        <v>568</v>
      </c>
      <c r="C1151" s="367"/>
      <c r="D1151" s="367"/>
      <c r="E1151" s="368"/>
      <c r="F1151" s="6"/>
      <c r="G1151" s="32" t="s">
        <v>240</v>
      </c>
    </row>
    <row r="1152" spans="1:7" ht="30" hidden="1" customHeight="1" outlineLevel="1" x14ac:dyDescent="0.2">
      <c r="A1152" s="8" t="s">
        <v>405</v>
      </c>
      <c r="B1152" s="317"/>
      <c r="C1152" s="322"/>
      <c r="D1152" s="322"/>
      <c r="E1152" s="318"/>
      <c r="F1152" s="12" t="s">
        <v>52</v>
      </c>
      <c r="G1152" s="10">
        <v>0</v>
      </c>
    </row>
    <row r="1153" spans="1:7" ht="30" hidden="1" customHeight="1" outlineLevel="1" x14ac:dyDescent="0.2">
      <c r="A1153" s="8" t="s">
        <v>406</v>
      </c>
      <c r="B1153" s="317"/>
      <c r="C1153" s="322"/>
      <c r="D1153" s="322"/>
      <c r="E1153" s="318"/>
      <c r="F1153" s="12" t="s">
        <v>52</v>
      </c>
      <c r="G1153" s="10">
        <v>0</v>
      </c>
    </row>
    <row r="1154" spans="1:7" ht="30" hidden="1" customHeight="1" outlineLevel="1" thickBot="1" x14ac:dyDescent="0.25">
      <c r="A1154" s="8"/>
      <c r="B1154" s="317"/>
      <c r="C1154" s="322"/>
      <c r="D1154" s="322"/>
      <c r="E1154" s="318"/>
      <c r="F1154" s="137"/>
      <c r="G1154" s="41">
        <f>SUM(G1152:G1153)</f>
        <v>0</v>
      </c>
    </row>
    <row r="1155" spans="1:7" ht="30" hidden="1" customHeight="1" outlineLevel="1" thickTop="1" x14ac:dyDescent="0.2">
      <c r="A1155" s="21" t="s">
        <v>481</v>
      </c>
      <c r="B1155" s="317"/>
      <c r="C1155" s="322"/>
      <c r="D1155" s="322"/>
      <c r="E1155" s="318"/>
      <c r="F1155" s="16"/>
      <c r="G1155" s="43"/>
    </row>
    <row r="1156" spans="1:7" ht="30" hidden="1" customHeight="1" outlineLevel="1" x14ac:dyDescent="0.2">
      <c r="A1156" s="8" t="s">
        <v>492</v>
      </c>
      <c r="B1156" s="317"/>
      <c r="C1156" s="322"/>
      <c r="D1156" s="322"/>
      <c r="E1156" s="318"/>
      <c r="F1156" s="12" t="s">
        <v>25</v>
      </c>
      <c r="G1156" s="43"/>
    </row>
    <row r="1157" spans="1:7" ht="30" hidden="1" customHeight="1" outlineLevel="1" x14ac:dyDescent="0.2">
      <c r="A1157" s="8"/>
      <c r="B1157" s="317"/>
      <c r="C1157" s="322"/>
      <c r="D1157" s="322"/>
      <c r="E1157" s="318"/>
      <c r="F1157" s="16"/>
      <c r="G1157" s="43"/>
    </row>
    <row r="1158" spans="1:7" ht="66" hidden="1" customHeight="1" outlineLevel="1" x14ac:dyDescent="0.2">
      <c r="A1158" s="323" t="s">
        <v>446</v>
      </c>
      <c r="B1158" s="324"/>
      <c r="C1158" s="324"/>
      <c r="D1158" s="324"/>
      <c r="E1158" s="324"/>
      <c r="F1158" s="325"/>
      <c r="G1158" s="17"/>
    </row>
    <row r="1159" spans="1:7" ht="30" customHeight="1" x14ac:dyDescent="0.2">
      <c r="A1159" s="8"/>
      <c r="B1159" s="317"/>
      <c r="C1159" s="322"/>
      <c r="D1159" s="322"/>
      <c r="E1159" s="318"/>
      <c r="F1159" s="9"/>
      <c r="G1159" s="17"/>
    </row>
    <row r="1160" spans="1:7" ht="30" customHeight="1" x14ac:dyDescent="0.15">
      <c r="A1160" s="188" t="s">
        <v>378</v>
      </c>
      <c r="B1160" s="189"/>
      <c r="C1160" s="178" t="s">
        <v>442</v>
      </c>
      <c r="D1160" s="178" t="s">
        <v>52</v>
      </c>
      <c r="E1160" s="341" t="s">
        <v>88</v>
      </c>
      <c r="F1160" s="342"/>
      <c r="G1160" s="180" t="s">
        <v>25</v>
      </c>
    </row>
    <row r="1161" spans="1:7" ht="45" customHeight="1" collapsed="1" x14ac:dyDescent="0.15">
      <c r="A1161" s="362" t="s">
        <v>1075</v>
      </c>
      <c r="B1161" s="363"/>
      <c r="C1161" s="363"/>
      <c r="D1161" s="363"/>
      <c r="E1161" s="364"/>
      <c r="F1161" s="364"/>
      <c r="G1161" s="365"/>
    </row>
    <row r="1162" spans="1:7" s="7" customFormat="1" ht="30" hidden="1" customHeight="1" outlineLevel="1" x14ac:dyDescent="0.2">
      <c r="A1162" s="31" t="s">
        <v>379</v>
      </c>
      <c r="B1162" s="366" t="s">
        <v>568</v>
      </c>
      <c r="C1162" s="367"/>
      <c r="D1162" s="367"/>
      <c r="E1162" s="368"/>
      <c r="F1162" s="6" t="s">
        <v>278</v>
      </c>
      <c r="G1162" s="32" t="s">
        <v>137</v>
      </c>
    </row>
    <row r="1163" spans="1:7" ht="30" hidden="1" customHeight="1" outlineLevel="1" x14ac:dyDescent="0.2">
      <c r="A1163" s="8" t="s">
        <v>42</v>
      </c>
      <c r="B1163" s="544"/>
      <c r="C1163" s="427"/>
      <c r="D1163" s="427"/>
      <c r="E1163" s="545"/>
      <c r="F1163" s="16" t="s">
        <v>329</v>
      </c>
      <c r="G1163" s="10">
        <v>0</v>
      </c>
    </row>
    <row r="1164" spans="1:7" ht="30" hidden="1" customHeight="1" outlineLevel="1" x14ac:dyDescent="0.2">
      <c r="A1164" s="14" t="s">
        <v>482</v>
      </c>
      <c r="B1164" s="544"/>
      <c r="C1164" s="427"/>
      <c r="D1164" s="427"/>
      <c r="E1164" s="545"/>
      <c r="F1164" s="16"/>
      <c r="G1164" s="10">
        <v>0</v>
      </c>
    </row>
    <row r="1165" spans="1:7" ht="30" hidden="1" customHeight="1" outlineLevel="1" x14ac:dyDescent="0.2">
      <c r="A1165" s="14" t="s">
        <v>493</v>
      </c>
      <c r="B1165" s="544"/>
      <c r="C1165" s="427"/>
      <c r="D1165" s="427"/>
      <c r="E1165" s="545"/>
      <c r="F1165" s="16"/>
      <c r="G1165" s="10">
        <v>0</v>
      </c>
    </row>
    <row r="1166" spans="1:7" ht="30" hidden="1" customHeight="1" outlineLevel="1" x14ac:dyDescent="0.2">
      <c r="A1166" s="8" t="s">
        <v>42</v>
      </c>
      <c r="B1166" s="544"/>
      <c r="C1166" s="427"/>
      <c r="D1166" s="427"/>
      <c r="E1166" s="545"/>
      <c r="F1166" s="16" t="s">
        <v>329</v>
      </c>
      <c r="G1166" s="10">
        <v>0</v>
      </c>
    </row>
    <row r="1167" spans="1:7" ht="30" hidden="1" customHeight="1" outlineLevel="1" x14ac:dyDescent="0.2">
      <c r="A1167" s="14" t="s">
        <v>482</v>
      </c>
      <c r="B1167" s="544"/>
      <c r="C1167" s="427"/>
      <c r="D1167" s="427"/>
      <c r="E1167" s="545"/>
      <c r="F1167" s="16"/>
      <c r="G1167" s="10">
        <v>0</v>
      </c>
    </row>
    <row r="1168" spans="1:7" ht="30" hidden="1" customHeight="1" outlineLevel="1" x14ac:dyDescent="0.2">
      <c r="A1168" s="14" t="s">
        <v>493</v>
      </c>
      <c r="B1168" s="544"/>
      <c r="C1168" s="427"/>
      <c r="D1168" s="427"/>
      <c r="E1168" s="545"/>
      <c r="F1168" s="16"/>
      <c r="G1168" s="10">
        <v>0</v>
      </c>
    </row>
    <row r="1169" spans="1:7" ht="30" hidden="1" customHeight="1" outlineLevel="1" x14ac:dyDescent="0.2">
      <c r="A1169" s="8" t="s">
        <v>42</v>
      </c>
      <c r="B1169" s="544"/>
      <c r="C1169" s="427"/>
      <c r="D1169" s="427"/>
      <c r="E1169" s="545"/>
      <c r="F1169" s="16" t="s">
        <v>329</v>
      </c>
      <c r="G1169" s="10">
        <v>0</v>
      </c>
    </row>
    <row r="1170" spans="1:7" ht="30" hidden="1" customHeight="1" outlineLevel="1" x14ac:dyDescent="0.2">
      <c r="A1170" s="14" t="s">
        <v>482</v>
      </c>
      <c r="B1170" s="544"/>
      <c r="C1170" s="427"/>
      <c r="D1170" s="427"/>
      <c r="E1170" s="545"/>
      <c r="F1170" s="16"/>
      <c r="G1170" s="10">
        <v>0</v>
      </c>
    </row>
    <row r="1171" spans="1:7" ht="30" hidden="1" customHeight="1" outlineLevel="1" x14ac:dyDescent="0.2">
      <c r="A1171" s="14" t="s">
        <v>493</v>
      </c>
      <c r="B1171" s="544"/>
      <c r="C1171" s="427"/>
      <c r="D1171" s="427"/>
      <c r="E1171" s="545"/>
      <c r="F1171" s="16"/>
      <c r="G1171" s="10">
        <v>0</v>
      </c>
    </row>
    <row r="1172" spans="1:7" ht="30" hidden="1" customHeight="1" outlineLevel="1" x14ac:dyDescent="0.2">
      <c r="A1172" s="8" t="s">
        <v>42</v>
      </c>
      <c r="B1172" s="544"/>
      <c r="C1172" s="427"/>
      <c r="D1172" s="427"/>
      <c r="E1172" s="545"/>
      <c r="F1172" s="16" t="s">
        <v>329</v>
      </c>
      <c r="G1172" s="10">
        <v>0</v>
      </c>
    </row>
    <row r="1173" spans="1:7" ht="30" hidden="1" customHeight="1" outlineLevel="1" x14ac:dyDescent="0.2">
      <c r="A1173" s="14" t="s">
        <v>482</v>
      </c>
      <c r="B1173" s="544"/>
      <c r="C1173" s="427"/>
      <c r="D1173" s="427"/>
      <c r="E1173" s="545"/>
      <c r="F1173" s="16"/>
      <c r="G1173" s="10">
        <v>0</v>
      </c>
    </row>
    <row r="1174" spans="1:7" ht="30" hidden="1" customHeight="1" outlineLevel="1" x14ac:dyDescent="0.2">
      <c r="A1174" s="14" t="s">
        <v>493</v>
      </c>
      <c r="B1174" s="544"/>
      <c r="C1174" s="427"/>
      <c r="D1174" s="427"/>
      <c r="E1174" s="545"/>
      <c r="F1174" s="16"/>
      <c r="G1174" s="10">
        <v>0</v>
      </c>
    </row>
    <row r="1175" spans="1:7" ht="30" hidden="1" customHeight="1" outlineLevel="1" thickBot="1" x14ac:dyDescent="0.25">
      <c r="A1175" s="8"/>
      <c r="B1175" s="544"/>
      <c r="C1175" s="427"/>
      <c r="D1175" s="427"/>
      <c r="E1175" s="545"/>
      <c r="F1175" s="16"/>
      <c r="G1175" s="41">
        <f>SUM(G1163:G1174)</f>
        <v>0</v>
      </c>
    </row>
    <row r="1176" spans="1:7" ht="30" hidden="1" customHeight="1" outlineLevel="1" thickTop="1" x14ac:dyDescent="0.2">
      <c r="A1176" s="8"/>
      <c r="B1176" s="544"/>
      <c r="C1176" s="427"/>
      <c r="D1176" s="427"/>
      <c r="E1176" s="545"/>
      <c r="F1176" s="16"/>
      <c r="G1176" s="43"/>
    </row>
    <row r="1177" spans="1:7" ht="30" hidden="1" customHeight="1" outlineLevel="1" x14ac:dyDescent="0.2">
      <c r="A1177" s="14" t="s">
        <v>380</v>
      </c>
      <c r="B1177" s="559"/>
      <c r="C1177" s="559"/>
      <c r="D1177" s="559"/>
      <c r="E1177" s="559"/>
      <c r="F1177" s="559"/>
      <c r="G1177" s="17"/>
    </row>
    <row r="1178" spans="1:7" ht="30" hidden="1" customHeight="1" outlineLevel="1" x14ac:dyDescent="0.2">
      <c r="A1178" s="14" t="s">
        <v>381</v>
      </c>
      <c r="B1178" s="559"/>
      <c r="C1178" s="559"/>
      <c r="D1178" s="559"/>
      <c r="E1178" s="559"/>
      <c r="F1178" s="559"/>
      <c r="G1178" s="17"/>
    </row>
    <row r="1179" spans="1:7" ht="30" hidden="1" customHeight="1" outlineLevel="1" x14ac:dyDescent="0.2">
      <c r="A1179" s="14" t="s">
        <v>382</v>
      </c>
      <c r="B1179" s="524"/>
      <c r="C1179" s="524"/>
      <c r="D1179" s="524"/>
      <c r="E1179" s="524"/>
      <c r="F1179" s="524"/>
      <c r="G1179" s="17"/>
    </row>
    <row r="1180" spans="1:7" ht="30" hidden="1" customHeight="1" outlineLevel="1" x14ac:dyDescent="0.2">
      <c r="A1180" s="14" t="s">
        <v>383</v>
      </c>
      <c r="B1180" s="559"/>
      <c r="C1180" s="559"/>
      <c r="D1180" s="559"/>
      <c r="E1180" s="559"/>
      <c r="F1180" s="559"/>
      <c r="G1180" s="17"/>
    </row>
    <row r="1181" spans="1:7" ht="30" hidden="1" customHeight="1" outlineLevel="1" x14ac:dyDescent="0.2">
      <c r="A1181" s="14" t="s">
        <v>384</v>
      </c>
      <c r="B1181" s="559" t="s">
        <v>52</v>
      </c>
      <c r="C1181" s="559"/>
      <c r="D1181" s="559"/>
      <c r="E1181" s="559"/>
      <c r="F1181" s="559"/>
      <c r="G1181" s="17"/>
    </row>
    <row r="1182" spans="1:7" ht="30" hidden="1" customHeight="1" outlineLevel="1" x14ac:dyDescent="0.2">
      <c r="A1182" s="14" t="s">
        <v>385</v>
      </c>
      <c r="B1182" s="559" t="s">
        <v>386</v>
      </c>
      <c r="C1182" s="559"/>
      <c r="D1182" s="559"/>
      <c r="E1182" s="559"/>
      <c r="F1182" s="559"/>
      <c r="G1182" s="17"/>
    </row>
    <row r="1183" spans="1:7" ht="30" hidden="1" customHeight="1" outlineLevel="1" x14ac:dyDescent="0.2">
      <c r="A1183" s="8"/>
      <c r="B1183" s="544"/>
      <c r="C1183" s="427"/>
      <c r="D1183" s="427"/>
      <c r="E1183" s="545"/>
      <c r="F1183" s="16"/>
      <c r="G1183" s="43"/>
    </row>
    <row r="1184" spans="1:7" ht="30" hidden="1" customHeight="1" outlineLevel="1" x14ac:dyDescent="0.2">
      <c r="A1184" s="21" t="s">
        <v>387</v>
      </c>
      <c r="B1184" s="544"/>
      <c r="C1184" s="427"/>
      <c r="D1184" s="427"/>
      <c r="E1184" s="545"/>
      <c r="F1184" s="16"/>
      <c r="G1184" s="43"/>
    </row>
    <row r="1185" spans="1:7" ht="30" hidden="1" customHeight="1" outlineLevel="1" x14ac:dyDescent="0.2">
      <c r="A1185" s="14" t="s">
        <v>483</v>
      </c>
      <c r="B1185" s="544"/>
      <c r="C1185" s="427"/>
      <c r="D1185" s="427"/>
      <c r="E1185" s="545"/>
      <c r="F1185" s="12" t="s">
        <v>25</v>
      </c>
      <c r="G1185" s="10">
        <v>0</v>
      </c>
    </row>
    <row r="1186" spans="1:7" ht="30" hidden="1" customHeight="1" outlineLevel="1" x14ac:dyDescent="0.2">
      <c r="A1186" s="14" t="s">
        <v>389</v>
      </c>
      <c r="B1186" s="544"/>
      <c r="C1186" s="427"/>
      <c r="D1186" s="427"/>
      <c r="E1186" s="545"/>
      <c r="F1186" s="12" t="s">
        <v>25</v>
      </c>
      <c r="G1186" s="10">
        <v>0</v>
      </c>
    </row>
    <row r="1187" spans="1:7" ht="30" hidden="1" customHeight="1" outlineLevel="1" x14ac:dyDescent="0.2">
      <c r="A1187" s="14" t="s">
        <v>388</v>
      </c>
      <c r="B1187" s="544"/>
      <c r="C1187" s="427"/>
      <c r="D1187" s="427"/>
      <c r="E1187" s="545"/>
      <c r="F1187" s="12" t="s">
        <v>25</v>
      </c>
      <c r="G1187" s="10">
        <v>0</v>
      </c>
    </row>
    <row r="1188" spans="1:7" ht="30" hidden="1" customHeight="1" outlineLevel="1" x14ac:dyDescent="0.2">
      <c r="A1188" s="14" t="s">
        <v>484</v>
      </c>
      <c r="B1188" s="544"/>
      <c r="C1188" s="427"/>
      <c r="D1188" s="427"/>
      <c r="E1188" s="545"/>
      <c r="F1188" s="12" t="s">
        <v>25</v>
      </c>
      <c r="G1188" s="10">
        <v>0</v>
      </c>
    </row>
    <row r="1189" spans="1:7" ht="30" hidden="1" customHeight="1" outlineLevel="1" thickBot="1" x14ac:dyDescent="0.25">
      <c r="A1189" s="8"/>
      <c r="B1189" s="544"/>
      <c r="C1189" s="427"/>
      <c r="D1189" s="427"/>
      <c r="E1189" s="545"/>
      <c r="F1189" s="16"/>
      <c r="G1189" s="41">
        <f>SUM(G1185:G1188)</f>
        <v>0</v>
      </c>
    </row>
    <row r="1190" spans="1:7" ht="30" hidden="1" customHeight="1" outlineLevel="1" thickTop="1" x14ac:dyDescent="0.2">
      <c r="A1190" s="8"/>
      <c r="B1190" s="544"/>
      <c r="C1190" s="427"/>
      <c r="D1190" s="427"/>
      <c r="E1190" s="545"/>
      <c r="F1190" s="16"/>
      <c r="G1190" s="10"/>
    </row>
    <row r="1191" spans="1:7" ht="66" hidden="1" customHeight="1" outlineLevel="1" x14ac:dyDescent="0.2">
      <c r="A1191" s="323" t="s">
        <v>446</v>
      </c>
      <c r="B1191" s="324"/>
      <c r="C1191" s="324"/>
      <c r="D1191" s="324"/>
      <c r="E1191" s="324"/>
      <c r="F1191" s="325"/>
      <c r="G1191" s="17"/>
    </row>
    <row r="1192" spans="1:7" ht="30" customHeight="1" x14ac:dyDescent="0.2">
      <c r="A1192" s="242"/>
      <c r="B1192" s="317"/>
      <c r="C1192" s="322"/>
      <c r="D1192" s="322"/>
      <c r="E1192" s="318"/>
      <c r="F1192" s="243"/>
      <c r="G1192" s="17"/>
    </row>
    <row r="1193" spans="1:7" ht="30" customHeight="1" x14ac:dyDescent="0.15">
      <c r="A1193" s="359" t="s">
        <v>595</v>
      </c>
      <c r="B1193" s="360"/>
      <c r="C1193" s="178" t="s">
        <v>442</v>
      </c>
      <c r="D1193" s="178" t="s">
        <v>52</v>
      </c>
      <c r="E1193" s="341" t="s">
        <v>88</v>
      </c>
      <c r="F1193" s="342"/>
      <c r="G1193" s="180" t="s">
        <v>25</v>
      </c>
    </row>
    <row r="1194" spans="1:7" ht="97.5" customHeight="1" collapsed="1" x14ac:dyDescent="0.15">
      <c r="A1194" s="362" t="s">
        <v>1084</v>
      </c>
      <c r="B1194" s="363"/>
      <c r="C1194" s="363"/>
      <c r="D1194" s="363"/>
      <c r="E1194" s="364"/>
      <c r="F1194" s="364"/>
      <c r="G1194" s="365"/>
    </row>
    <row r="1195" spans="1:7" s="13" customFormat="1" ht="30" hidden="1" customHeight="1" outlineLevel="1" x14ac:dyDescent="0.2">
      <c r="A1195" s="5" t="s">
        <v>820</v>
      </c>
      <c r="B1195" s="316" t="s">
        <v>634</v>
      </c>
      <c r="C1195" s="316"/>
      <c r="D1195" s="316" t="s">
        <v>821</v>
      </c>
      <c r="E1195" s="316"/>
      <c r="F1195" s="61" t="s">
        <v>89</v>
      </c>
      <c r="G1195" s="32" t="s">
        <v>137</v>
      </c>
    </row>
    <row r="1196" spans="1:7" ht="30" hidden="1" customHeight="1" outlineLevel="1" x14ac:dyDescent="0.2">
      <c r="A1196" s="14"/>
      <c r="B1196" s="317"/>
      <c r="C1196" s="318"/>
      <c r="D1196" s="560"/>
      <c r="E1196" s="560"/>
      <c r="F1196" s="12" t="s">
        <v>822</v>
      </c>
      <c r="G1196" s="10">
        <v>0</v>
      </c>
    </row>
    <row r="1197" spans="1:7" ht="30" hidden="1" customHeight="1" outlineLevel="1" x14ac:dyDescent="0.2">
      <c r="A1197" s="14"/>
      <c r="B1197" s="317"/>
      <c r="C1197" s="318"/>
      <c r="D1197" s="560"/>
      <c r="E1197" s="560"/>
      <c r="F1197" s="12" t="s">
        <v>823</v>
      </c>
      <c r="G1197" s="10">
        <v>0</v>
      </c>
    </row>
    <row r="1198" spans="1:7" ht="30" hidden="1" customHeight="1" outlineLevel="1" x14ac:dyDescent="0.2">
      <c r="A1198" s="14"/>
      <c r="B1198" s="317"/>
      <c r="C1198" s="318"/>
      <c r="D1198" s="560"/>
      <c r="E1198" s="560"/>
      <c r="F1198" s="12"/>
      <c r="G1198" s="10">
        <v>0</v>
      </c>
    </row>
    <row r="1199" spans="1:7" ht="30" hidden="1" customHeight="1" outlineLevel="1" x14ac:dyDescent="0.2">
      <c r="A1199" s="14"/>
      <c r="B1199" s="317"/>
      <c r="C1199" s="318"/>
      <c r="D1199" s="560"/>
      <c r="E1199" s="560"/>
      <c r="F1199" s="12"/>
      <c r="G1199" s="10">
        <v>0</v>
      </c>
    </row>
    <row r="1200" spans="1:7" ht="30" hidden="1" customHeight="1" outlineLevel="1" x14ac:dyDescent="0.2">
      <c r="A1200" s="14"/>
      <c r="B1200" s="317"/>
      <c r="C1200" s="318"/>
      <c r="D1200" s="560"/>
      <c r="E1200" s="560"/>
      <c r="F1200" s="12"/>
      <c r="G1200" s="10">
        <v>0</v>
      </c>
    </row>
    <row r="1201" spans="1:7" ht="30" hidden="1" customHeight="1" outlineLevel="1" x14ac:dyDescent="0.2">
      <c r="A1201" s="14"/>
      <c r="B1201" s="317"/>
      <c r="C1201" s="318"/>
      <c r="D1201" s="560"/>
      <c r="E1201" s="560"/>
      <c r="F1201" s="12"/>
      <c r="G1201" s="10">
        <v>0</v>
      </c>
    </row>
    <row r="1202" spans="1:7" ht="30" hidden="1" customHeight="1" outlineLevel="1" x14ac:dyDescent="0.2">
      <c r="A1202" s="14"/>
      <c r="B1202" s="317"/>
      <c r="C1202" s="318"/>
      <c r="D1202" s="560"/>
      <c r="E1202" s="560"/>
      <c r="F1202" s="12"/>
      <c r="G1202" s="10">
        <v>0</v>
      </c>
    </row>
    <row r="1203" spans="1:7" ht="30" hidden="1" customHeight="1" outlineLevel="1" x14ac:dyDescent="0.2">
      <c r="A1203" s="14"/>
      <c r="B1203" s="317"/>
      <c r="C1203" s="318"/>
      <c r="D1203" s="560"/>
      <c r="E1203" s="560"/>
      <c r="F1203" s="12"/>
      <c r="G1203" s="10">
        <v>0</v>
      </c>
    </row>
    <row r="1204" spans="1:7" ht="30" hidden="1" customHeight="1" outlineLevel="1" thickBot="1" x14ac:dyDescent="0.25">
      <c r="A1204" s="8"/>
      <c r="B1204" s="317"/>
      <c r="C1204" s="322"/>
      <c r="D1204" s="322"/>
      <c r="E1204" s="318"/>
      <c r="F1204" s="12"/>
      <c r="G1204" s="41">
        <f>SUM(G1196:G1203)</f>
        <v>0</v>
      </c>
    </row>
    <row r="1205" spans="1:7" ht="30" hidden="1" customHeight="1" outlineLevel="1" thickTop="1" x14ac:dyDescent="0.2">
      <c r="A1205" s="203"/>
      <c r="B1205" s="317"/>
      <c r="C1205" s="322"/>
      <c r="D1205" s="322"/>
      <c r="E1205" s="318"/>
      <c r="F1205" s="22"/>
      <c r="G1205" s="217"/>
    </row>
    <row r="1206" spans="1:7" ht="30" hidden="1" customHeight="1" outlineLevel="1" x14ac:dyDescent="0.2">
      <c r="A1206" s="14" t="s">
        <v>407</v>
      </c>
      <c r="B1206" s="317"/>
      <c r="C1206" s="322"/>
      <c r="D1206" s="322"/>
      <c r="E1206" s="318"/>
      <c r="F1206" s="12" t="s">
        <v>52</v>
      </c>
      <c r="G1206" s="217"/>
    </row>
    <row r="1207" spans="1:7" ht="30" hidden="1" customHeight="1" outlineLevel="1" x14ac:dyDescent="0.2">
      <c r="A1207" s="226" t="s">
        <v>164</v>
      </c>
      <c r="B1207" s="317"/>
      <c r="C1207" s="322"/>
      <c r="D1207" s="322"/>
      <c r="E1207" s="318"/>
      <c r="F1207" s="22"/>
      <c r="G1207" s="219"/>
    </row>
    <row r="1208" spans="1:7" ht="30" hidden="1" customHeight="1" outlineLevel="1" x14ac:dyDescent="0.2">
      <c r="A1208" s="14" t="s">
        <v>320</v>
      </c>
      <c r="B1208" s="317"/>
      <c r="C1208" s="322"/>
      <c r="D1208" s="322"/>
      <c r="E1208" s="318"/>
      <c r="F1208" s="12" t="s">
        <v>25</v>
      </c>
      <c r="G1208" s="10">
        <v>0</v>
      </c>
    </row>
    <row r="1209" spans="1:7" ht="30" hidden="1" customHeight="1" outlineLevel="1" x14ac:dyDescent="0.2">
      <c r="A1209" s="14" t="s">
        <v>408</v>
      </c>
      <c r="B1209" s="317"/>
      <c r="C1209" s="322"/>
      <c r="D1209" s="322"/>
      <c r="E1209" s="318"/>
      <c r="F1209" s="12" t="s">
        <v>25</v>
      </c>
      <c r="G1209" s="10">
        <v>0</v>
      </c>
    </row>
    <row r="1210" spans="1:7" ht="30" hidden="1" customHeight="1" outlineLevel="1" x14ac:dyDescent="0.2">
      <c r="A1210" s="14" t="s">
        <v>409</v>
      </c>
      <c r="B1210" s="317"/>
      <c r="C1210" s="322"/>
      <c r="D1210" s="322"/>
      <c r="E1210" s="318"/>
      <c r="F1210" s="12">
        <v>3</v>
      </c>
      <c r="G1210" s="10"/>
    </row>
    <row r="1211" spans="1:7" ht="30" hidden="1" customHeight="1" outlineLevel="1" x14ac:dyDescent="0.2">
      <c r="A1211" s="14" t="s">
        <v>410</v>
      </c>
      <c r="B1211" s="317"/>
      <c r="C1211" s="322"/>
      <c r="D1211" s="322"/>
      <c r="E1211" s="318"/>
      <c r="F1211" s="12" t="s">
        <v>25</v>
      </c>
      <c r="G1211" s="10">
        <v>0</v>
      </c>
    </row>
    <row r="1212" spans="1:7" ht="30" hidden="1" customHeight="1" outlineLevel="1" x14ac:dyDescent="0.2">
      <c r="A1212" s="14" t="s">
        <v>411</v>
      </c>
      <c r="B1212" s="317"/>
      <c r="C1212" s="322"/>
      <c r="D1212" s="322"/>
      <c r="E1212" s="318"/>
      <c r="F1212" s="12" t="s">
        <v>25</v>
      </c>
      <c r="G1212" s="10">
        <v>0</v>
      </c>
    </row>
    <row r="1213" spans="1:7" ht="30" hidden="1" customHeight="1" outlineLevel="1" x14ac:dyDescent="0.2">
      <c r="A1213" s="14" t="s">
        <v>231</v>
      </c>
      <c r="B1213" s="317"/>
      <c r="C1213" s="322"/>
      <c r="D1213" s="322"/>
      <c r="E1213" s="318"/>
      <c r="F1213" s="12" t="s">
        <v>25</v>
      </c>
      <c r="G1213" s="10">
        <v>0</v>
      </c>
    </row>
    <row r="1214" spans="1:7" ht="30" hidden="1" customHeight="1" outlineLevel="1" x14ac:dyDescent="0.2">
      <c r="A1214" s="14" t="s">
        <v>412</v>
      </c>
      <c r="B1214" s="317"/>
      <c r="C1214" s="322"/>
      <c r="D1214" s="322"/>
      <c r="E1214" s="318"/>
      <c r="F1214" s="12" t="s">
        <v>25</v>
      </c>
      <c r="G1214" s="10">
        <v>0</v>
      </c>
    </row>
    <row r="1215" spans="1:7" ht="30" hidden="1" customHeight="1" outlineLevel="1" x14ac:dyDescent="0.2">
      <c r="A1215" s="14" t="s">
        <v>413</v>
      </c>
      <c r="B1215" s="317"/>
      <c r="C1215" s="322"/>
      <c r="D1215" s="322"/>
      <c r="E1215" s="318"/>
      <c r="F1215" s="12" t="s">
        <v>25</v>
      </c>
      <c r="G1215" s="10">
        <v>0</v>
      </c>
    </row>
    <row r="1216" spans="1:7" ht="30" hidden="1" customHeight="1" outlineLevel="1" x14ac:dyDescent="0.2">
      <c r="A1216" s="14" t="s">
        <v>414</v>
      </c>
      <c r="B1216" s="317"/>
      <c r="C1216" s="322"/>
      <c r="D1216" s="322"/>
      <c r="E1216" s="318"/>
      <c r="F1216" s="12" t="s">
        <v>25</v>
      </c>
      <c r="G1216" s="10">
        <v>0</v>
      </c>
    </row>
    <row r="1217" spans="1:7" ht="30" hidden="1" customHeight="1" outlineLevel="1" x14ac:dyDescent="0.2">
      <c r="A1217" s="14" t="s">
        <v>1085</v>
      </c>
      <c r="B1217" s="317"/>
      <c r="C1217" s="322"/>
      <c r="D1217" s="322"/>
      <c r="E1217" s="318"/>
      <c r="F1217" s="12" t="s">
        <v>25</v>
      </c>
      <c r="G1217" s="10"/>
    </row>
    <row r="1218" spans="1:7" ht="30" hidden="1" customHeight="1" outlineLevel="1" x14ac:dyDescent="0.2">
      <c r="A1218" s="14"/>
      <c r="B1218" s="317"/>
      <c r="C1218" s="322"/>
      <c r="D1218" s="322"/>
      <c r="E1218" s="318"/>
      <c r="F1218" s="12"/>
      <c r="G1218" s="217"/>
    </row>
    <row r="1219" spans="1:7" ht="30" hidden="1" customHeight="1" outlineLevel="1" x14ac:dyDescent="0.2">
      <c r="A1219" s="236" t="s">
        <v>135</v>
      </c>
      <c r="B1219" s="317"/>
      <c r="C1219" s="322"/>
      <c r="D1219" s="322"/>
      <c r="E1219" s="318"/>
      <c r="F1219" s="22"/>
      <c r="G1219" s="10"/>
    </row>
    <row r="1220" spans="1:7" ht="30" hidden="1" customHeight="1" outlineLevel="1" x14ac:dyDescent="0.2">
      <c r="A1220" s="36" t="s">
        <v>115</v>
      </c>
      <c r="B1220" s="317"/>
      <c r="C1220" s="322"/>
      <c r="D1220" s="322"/>
      <c r="E1220" s="318"/>
      <c r="F1220" s="183" t="s">
        <v>52</v>
      </c>
      <c r="G1220" s="10"/>
    </row>
    <row r="1221" spans="1:7" ht="30" hidden="1" customHeight="1" outlineLevel="1" x14ac:dyDescent="0.2">
      <c r="A1221" s="36" t="s">
        <v>415</v>
      </c>
      <c r="B1221" s="317"/>
      <c r="C1221" s="322"/>
      <c r="D1221" s="322"/>
      <c r="E1221" s="318"/>
      <c r="F1221" s="183" t="s">
        <v>52</v>
      </c>
      <c r="G1221" s="244"/>
    </row>
    <row r="1222" spans="1:7" ht="30" hidden="1" customHeight="1" outlineLevel="1" x14ac:dyDescent="0.2">
      <c r="A1222" s="236"/>
      <c r="B1222" s="317"/>
      <c r="C1222" s="322"/>
      <c r="D1222" s="322"/>
      <c r="E1222" s="318"/>
      <c r="F1222" s="22"/>
      <c r="G1222" s="10"/>
    </row>
    <row r="1223" spans="1:7" ht="30" hidden="1" customHeight="1" outlineLevel="1" x14ac:dyDescent="0.2">
      <c r="A1223" s="21" t="s">
        <v>440</v>
      </c>
      <c r="B1223" s="317"/>
      <c r="C1223" s="322"/>
      <c r="D1223" s="322"/>
      <c r="E1223" s="318"/>
      <c r="G1223" s="10"/>
    </row>
    <row r="1224" spans="1:7" ht="30" hidden="1" customHeight="1" outlineLevel="1" x14ac:dyDescent="0.2">
      <c r="A1224" s="8" t="s">
        <v>874</v>
      </c>
      <c r="B1224" s="317"/>
      <c r="C1224" s="322"/>
      <c r="D1224" s="322"/>
      <c r="E1224" s="318"/>
      <c r="F1224" s="12" t="s">
        <v>52</v>
      </c>
      <c r="G1224" s="43"/>
    </row>
    <row r="1225" spans="1:7" ht="30" hidden="1" customHeight="1" outlineLevel="1" x14ac:dyDescent="0.2">
      <c r="A1225" s="24"/>
      <c r="B1225" s="317"/>
      <c r="C1225" s="322"/>
      <c r="D1225" s="322"/>
      <c r="E1225" s="318"/>
      <c r="F1225" s="139"/>
      <c r="G1225" s="43"/>
    </row>
    <row r="1226" spans="1:7" ht="66" hidden="1" customHeight="1" outlineLevel="1" x14ac:dyDescent="0.2">
      <c r="A1226" s="323" t="s">
        <v>446</v>
      </c>
      <c r="B1226" s="356"/>
      <c r="C1226" s="356"/>
      <c r="D1226" s="356"/>
      <c r="E1226" s="356"/>
      <c r="F1226" s="357"/>
      <c r="G1226" s="17"/>
    </row>
    <row r="1227" spans="1:7" ht="30" customHeight="1" x14ac:dyDescent="0.2">
      <c r="A1227" s="8"/>
      <c r="B1227" s="550"/>
      <c r="C1227" s="429"/>
      <c r="D1227" s="429"/>
      <c r="E1227" s="551"/>
      <c r="F1227" s="23"/>
      <c r="G1227" s="10"/>
    </row>
    <row r="1228" spans="1:7" ht="30" customHeight="1" x14ac:dyDescent="0.15">
      <c r="A1228" s="359" t="s">
        <v>515</v>
      </c>
      <c r="B1228" s="360"/>
      <c r="C1228" s="178" t="s">
        <v>442</v>
      </c>
      <c r="D1228" s="178" t="s">
        <v>52</v>
      </c>
      <c r="E1228" s="341" t="s">
        <v>88</v>
      </c>
      <c r="F1228" s="342"/>
      <c r="G1228" s="180" t="s">
        <v>25</v>
      </c>
    </row>
    <row r="1229" spans="1:7" ht="59.25" customHeight="1" collapsed="1" x14ac:dyDescent="0.15">
      <c r="A1229" s="536" t="s">
        <v>614</v>
      </c>
      <c r="B1229" s="537"/>
      <c r="C1229" s="537"/>
      <c r="D1229" s="537"/>
      <c r="E1229" s="537"/>
      <c r="F1229" s="537"/>
      <c r="G1229" s="561"/>
    </row>
    <row r="1230" spans="1:7" s="248" customFormat="1" ht="30" hidden="1" customHeight="1" outlineLevel="1" x14ac:dyDescent="0.2">
      <c r="A1230" s="245" t="s">
        <v>516</v>
      </c>
      <c r="B1230" s="366" t="s">
        <v>568</v>
      </c>
      <c r="C1230" s="367"/>
      <c r="D1230" s="367"/>
      <c r="E1230" s="368"/>
      <c r="F1230" s="246" t="s">
        <v>89</v>
      </c>
      <c r="G1230" s="247" t="s">
        <v>137</v>
      </c>
    </row>
    <row r="1231" spans="1:7" ht="30" hidden="1" customHeight="1" outlineLevel="1" x14ac:dyDescent="0.2">
      <c r="A1231" s="24" t="s">
        <v>517</v>
      </c>
      <c r="B1231" s="317"/>
      <c r="C1231" s="322"/>
      <c r="D1231" s="322"/>
      <c r="E1231" s="318"/>
      <c r="F1231" s="12" t="s">
        <v>25</v>
      </c>
      <c r="G1231" s="191">
        <f>IF(F1231="Yes",250000,0)</f>
        <v>0</v>
      </c>
    </row>
    <row r="1232" spans="1:7" ht="30" hidden="1" customHeight="1" outlineLevel="1" x14ac:dyDescent="0.2">
      <c r="A1232" s="24"/>
      <c r="B1232" s="317"/>
      <c r="C1232" s="322"/>
      <c r="D1232" s="322"/>
      <c r="E1232" s="318"/>
      <c r="F1232" s="12"/>
      <c r="G1232" s="191"/>
    </row>
    <row r="1233" spans="1:7" ht="66" hidden="1" customHeight="1" outlineLevel="1" x14ac:dyDescent="0.2">
      <c r="A1233" s="323" t="s">
        <v>446</v>
      </c>
      <c r="B1233" s="356"/>
      <c r="C1233" s="356"/>
      <c r="D1233" s="356"/>
      <c r="E1233" s="356"/>
      <c r="F1233" s="357"/>
      <c r="G1233" s="17"/>
    </row>
    <row r="1234" spans="1:7" ht="30" customHeight="1" x14ac:dyDescent="0.2">
      <c r="A1234" s="8"/>
      <c r="B1234" s="550"/>
      <c r="C1234" s="429"/>
      <c r="D1234" s="429"/>
      <c r="E1234" s="551"/>
      <c r="F1234" s="185"/>
      <c r="G1234" s="191"/>
    </row>
    <row r="1235" spans="1:7" ht="30" customHeight="1" x14ac:dyDescent="0.15">
      <c r="A1235" s="141" t="s">
        <v>518</v>
      </c>
      <c r="B1235" s="142"/>
      <c r="C1235" s="178" t="s">
        <v>442</v>
      </c>
      <c r="D1235" s="178" t="s">
        <v>52</v>
      </c>
      <c r="E1235" s="187" t="s">
        <v>88</v>
      </c>
      <c r="F1235" s="179"/>
      <c r="G1235" s="180" t="s">
        <v>25</v>
      </c>
    </row>
    <row r="1236" spans="1:7" ht="120" customHeight="1" collapsed="1" x14ac:dyDescent="0.2">
      <c r="A1236" s="564" t="s">
        <v>1076</v>
      </c>
      <c r="B1236" s="456"/>
      <c r="C1236" s="456"/>
      <c r="D1236" s="456"/>
      <c r="E1236" s="456"/>
      <c r="F1236" s="456"/>
      <c r="G1236" s="565"/>
    </row>
    <row r="1237" spans="1:7" s="171" customFormat="1" ht="30" hidden="1" customHeight="1" outlineLevel="1" x14ac:dyDescent="0.2">
      <c r="A1237" s="245" t="s">
        <v>519</v>
      </c>
      <c r="B1237" s="366" t="s">
        <v>568</v>
      </c>
      <c r="C1237" s="367"/>
      <c r="D1237" s="367"/>
      <c r="E1237" s="368"/>
      <c r="F1237" s="249" t="s">
        <v>89</v>
      </c>
      <c r="G1237" s="247" t="s">
        <v>137</v>
      </c>
    </row>
    <row r="1238" spans="1:7" s="171" customFormat="1" ht="30" hidden="1" customHeight="1" outlineLevel="1" x14ac:dyDescent="0.2">
      <c r="A1238" s="236" t="s">
        <v>520</v>
      </c>
      <c r="B1238" s="562"/>
      <c r="C1238" s="424"/>
      <c r="D1238" s="424"/>
      <c r="E1238" s="563"/>
      <c r="F1238" s="22"/>
      <c r="G1238" s="214"/>
    </row>
    <row r="1239" spans="1:7" ht="30" hidden="1" customHeight="1" outlineLevel="1" x14ac:dyDescent="0.2">
      <c r="A1239" s="24" t="s">
        <v>69</v>
      </c>
      <c r="B1239" s="562"/>
      <c r="C1239" s="424"/>
      <c r="D1239" s="424"/>
      <c r="E1239" s="563"/>
      <c r="F1239" s="12" t="s">
        <v>25</v>
      </c>
      <c r="G1239" s="191">
        <f>IF(F1239="Yes",1,0)</f>
        <v>0</v>
      </c>
    </row>
    <row r="1240" spans="1:7" ht="15" hidden="1" customHeight="1" outlineLevel="2" x14ac:dyDescent="0.2">
      <c r="A1240" s="24" t="s">
        <v>522</v>
      </c>
      <c r="B1240" s="562"/>
      <c r="C1240" s="424"/>
      <c r="D1240" s="424"/>
      <c r="E1240" s="563"/>
      <c r="F1240" s="12"/>
      <c r="G1240" s="191">
        <f>IF(F1239="Yes",110000,0)</f>
        <v>0</v>
      </c>
    </row>
    <row r="1241" spans="1:7" ht="15" hidden="1" customHeight="1" outlineLevel="2" x14ac:dyDescent="0.2">
      <c r="A1241" s="24" t="s">
        <v>523</v>
      </c>
      <c r="B1241" s="562"/>
      <c r="C1241" s="424"/>
      <c r="D1241" s="424"/>
      <c r="E1241" s="563"/>
      <c r="F1241" s="12"/>
      <c r="G1241" s="191">
        <f>IF(F1239="Yes",67500,0)</f>
        <v>0</v>
      </c>
    </row>
    <row r="1242" spans="1:7" ht="30" hidden="1" customHeight="1" outlineLevel="1" x14ac:dyDescent="0.2">
      <c r="A1242" s="24" t="s">
        <v>524</v>
      </c>
      <c r="B1242" s="562"/>
      <c r="C1242" s="424"/>
      <c r="D1242" s="424"/>
      <c r="E1242" s="563"/>
      <c r="F1242" s="12" t="s">
        <v>25</v>
      </c>
      <c r="G1242" s="191">
        <f>IF(F1242="Yes",1,0)</f>
        <v>0</v>
      </c>
    </row>
    <row r="1243" spans="1:7" ht="15" hidden="1" customHeight="1" outlineLevel="2" x14ac:dyDescent="0.2">
      <c r="A1243" s="24" t="s">
        <v>525</v>
      </c>
      <c r="B1243" s="562"/>
      <c r="C1243" s="424"/>
      <c r="D1243" s="424"/>
      <c r="E1243" s="563"/>
      <c r="F1243" s="12"/>
      <c r="G1243" s="191">
        <f>IF(F1242="Yes",300000,0)</f>
        <v>0</v>
      </c>
    </row>
    <row r="1244" spans="1:7" ht="15" hidden="1" customHeight="1" outlineLevel="2" x14ac:dyDescent="0.2">
      <c r="A1244" s="24" t="s">
        <v>523</v>
      </c>
      <c r="B1244" s="562"/>
      <c r="C1244" s="424"/>
      <c r="D1244" s="424"/>
      <c r="E1244" s="563"/>
      <c r="F1244" s="12"/>
      <c r="G1244" s="191">
        <f>IF(F1242="Yes",150500,0)</f>
        <v>0</v>
      </c>
    </row>
    <row r="1245" spans="1:7" ht="15" hidden="1" customHeight="1" outlineLevel="2" x14ac:dyDescent="0.2">
      <c r="A1245" s="24"/>
      <c r="B1245" s="562"/>
      <c r="C1245" s="424"/>
      <c r="D1245" s="424"/>
      <c r="E1245" s="563"/>
      <c r="F1245" s="12"/>
      <c r="G1245" s="191"/>
    </row>
    <row r="1246" spans="1:7" s="171" customFormat="1" ht="30" hidden="1" customHeight="1" outlineLevel="1" x14ac:dyDescent="0.2">
      <c r="A1246" s="236" t="s">
        <v>521</v>
      </c>
      <c r="B1246" s="562"/>
      <c r="C1246" s="424"/>
      <c r="D1246" s="424"/>
      <c r="E1246" s="563"/>
      <c r="F1246" s="22"/>
      <c r="G1246" s="214"/>
    </row>
    <row r="1247" spans="1:7" ht="30" hidden="1" customHeight="1" outlineLevel="1" x14ac:dyDescent="0.2">
      <c r="A1247" s="24" t="s">
        <v>69</v>
      </c>
      <c r="B1247" s="562"/>
      <c r="C1247" s="424"/>
      <c r="D1247" s="424"/>
      <c r="E1247" s="563"/>
      <c r="F1247" s="12" t="s">
        <v>25</v>
      </c>
      <c r="G1247" s="191">
        <f>IF(F1247="Yes",1,0)</f>
        <v>0</v>
      </c>
    </row>
    <row r="1248" spans="1:7" ht="15" hidden="1" customHeight="1" outlineLevel="2" x14ac:dyDescent="0.2">
      <c r="A1248" s="24" t="s">
        <v>525</v>
      </c>
      <c r="B1248" s="562"/>
      <c r="C1248" s="424"/>
      <c r="D1248" s="424"/>
      <c r="E1248" s="563"/>
      <c r="F1248" s="12"/>
      <c r="G1248" s="191">
        <f>IF(F1247="Yes",50000,0)</f>
        <v>0</v>
      </c>
    </row>
    <row r="1249" spans="1:7" ht="15" hidden="1" customHeight="1" outlineLevel="2" x14ac:dyDescent="0.2">
      <c r="A1249" s="24" t="s">
        <v>523</v>
      </c>
      <c r="B1249" s="562"/>
      <c r="C1249" s="424"/>
      <c r="D1249" s="424"/>
      <c r="E1249" s="563"/>
      <c r="F1249" s="12"/>
      <c r="G1249" s="191">
        <f>IF(F1247="Yes",25000,0)</f>
        <v>0</v>
      </c>
    </row>
    <row r="1250" spans="1:7" ht="30" hidden="1" customHeight="1" outlineLevel="1" x14ac:dyDescent="0.2">
      <c r="A1250" s="24" t="s">
        <v>524</v>
      </c>
      <c r="B1250" s="562"/>
      <c r="C1250" s="424"/>
      <c r="D1250" s="424"/>
      <c r="E1250" s="563"/>
      <c r="F1250" s="12" t="s">
        <v>25</v>
      </c>
      <c r="G1250" s="191">
        <f>IF(F1250="Yes",1,0)</f>
        <v>0</v>
      </c>
    </row>
    <row r="1251" spans="1:7" ht="15" hidden="1" customHeight="1" outlineLevel="2" x14ac:dyDescent="0.2">
      <c r="A1251" s="24" t="s">
        <v>525</v>
      </c>
      <c r="B1251" s="562"/>
      <c r="C1251" s="424"/>
      <c r="D1251" s="424"/>
      <c r="E1251" s="563"/>
      <c r="F1251" s="12"/>
      <c r="G1251" s="191">
        <f>IF(F1250="Yes",110000,0)</f>
        <v>0</v>
      </c>
    </row>
    <row r="1252" spans="1:7" ht="15" hidden="1" customHeight="1" outlineLevel="2" x14ac:dyDescent="0.2">
      <c r="A1252" s="24" t="s">
        <v>523</v>
      </c>
      <c r="B1252" s="562"/>
      <c r="C1252" s="424"/>
      <c r="D1252" s="424"/>
      <c r="E1252" s="563"/>
      <c r="F1252" s="12"/>
      <c r="G1252" s="191">
        <f>IF(F1250="Yes",67500,0)</f>
        <v>0</v>
      </c>
    </row>
    <row r="1253" spans="1:7" ht="30" hidden="1" customHeight="1" outlineLevel="1" x14ac:dyDescent="0.2">
      <c r="A1253" s="24"/>
      <c r="B1253" s="562"/>
      <c r="C1253" s="424"/>
      <c r="D1253" s="424"/>
      <c r="E1253" s="563"/>
      <c r="F1253" s="12"/>
      <c r="G1253" s="191"/>
    </row>
    <row r="1254" spans="1:7" ht="66" hidden="1" customHeight="1" outlineLevel="1" x14ac:dyDescent="0.2">
      <c r="A1254" s="323" t="s">
        <v>446</v>
      </c>
      <c r="B1254" s="356"/>
      <c r="C1254" s="356"/>
      <c r="D1254" s="356"/>
      <c r="E1254" s="356"/>
      <c r="F1254" s="357"/>
      <c r="G1254" s="17"/>
    </row>
    <row r="1255" spans="1:7" ht="30" customHeight="1" x14ac:dyDescent="0.2">
      <c r="A1255" s="8"/>
      <c r="B1255" s="550"/>
      <c r="C1255" s="429"/>
      <c r="D1255" s="429"/>
      <c r="E1255" s="551"/>
      <c r="F1255" s="185"/>
      <c r="G1255" s="191"/>
    </row>
    <row r="1256" spans="1:7" ht="30" customHeight="1" collapsed="1" x14ac:dyDescent="0.15">
      <c r="A1256" s="141" t="s">
        <v>526</v>
      </c>
      <c r="B1256" s="142"/>
      <c r="C1256" s="178" t="s">
        <v>442</v>
      </c>
      <c r="D1256" s="178" t="s">
        <v>52</v>
      </c>
      <c r="E1256" s="187" t="s">
        <v>88</v>
      </c>
      <c r="F1256" s="179"/>
      <c r="G1256" s="180" t="s">
        <v>25</v>
      </c>
    </row>
    <row r="1257" spans="1:7" ht="30" hidden="1" customHeight="1" outlineLevel="1" x14ac:dyDescent="0.2">
      <c r="A1257" s="245" t="s">
        <v>519</v>
      </c>
      <c r="B1257" s="566" t="s">
        <v>568</v>
      </c>
      <c r="C1257" s="566"/>
      <c r="D1257" s="566"/>
      <c r="E1257" s="567"/>
      <c r="F1257" s="246" t="s">
        <v>89</v>
      </c>
      <c r="G1257" s="250" t="s">
        <v>137</v>
      </c>
    </row>
    <row r="1258" spans="1:7" s="171" customFormat="1" ht="30" hidden="1" customHeight="1" outlineLevel="1" x14ac:dyDescent="0.2">
      <c r="A1258" s="236" t="s">
        <v>527</v>
      </c>
      <c r="B1258" s="351"/>
      <c r="C1258" s="351"/>
      <c r="D1258" s="351"/>
      <c r="E1258" s="352"/>
      <c r="F1258" s="12" t="s">
        <v>25</v>
      </c>
      <c r="G1258" s="17">
        <f>SUBTOTAL(9,G1259:G1268)</f>
        <v>0</v>
      </c>
    </row>
    <row r="1259" spans="1:7" ht="30" hidden="1" customHeight="1" outlineLevel="2" x14ac:dyDescent="0.2">
      <c r="A1259" s="24" t="s">
        <v>528</v>
      </c>
      <c r="B1259" s="351"/>
      <c r="C1259" s="351"/>
      <c r="D1259" s="351"/>
      <c r="E1259" s="352"/>
      <c r="F1259" s="12" t="s">
        <v>25</v>
      </c>
      <c r="G1259" s="10">
        <v>0</v>
      </c>
    </row>
    <row r="1260" spans="1:7" ht="30" hidden="1" customHeight="1" outlineLevel="2" x14ac:dyDescent="0.2">
      <c r="A1260" s="24" t="s">
        <v>530</v>
      </c>
      <c r="B1260" s="351"/>
      <c r="C1260" s="351"/>
      <c r="D1260" s="351"/>
      <c r="E1260" s="352"/>
      <c r="F1260" s="12" t="s">
        <v>25</v>
      </c>
      <c r="G1260" s="10">
        <v>0</v>
      </c>
    </row>
    <row r="1261" spans="1:7" ht="30" hidden="1" customHeight="1" outlineLevel="2" x14ac:dyDescent="0.2">
      <c r="A1261" s="24" t="s">
        <v>531</v>
      </c>
      <c r="B1261" s="351"/>
      <c r="C1261" s="351"/>
      <c r="D1261" s="351"/>
      <c r="E1261" s="352"/>
      <c r="F1261" s="12" t="s">
        <v>25</v>
      </c>
      <c r="G1261" s="10">
        <v>0</v>
      </c>
    </row>
    <row r="1262" spans="1:7" ht="30" hidden="1" customHeight="1" outlineLevel="2" x14ac:dyDescent="0.2">
      <c r="A1262" s="24" t="s">
        <v>532</v>
      </c>
      <c r="B1262" s="351"/>
      <c r="C1262" s="351"/>
      <c r="D1262" s="351"/>
      <c r="E1262" s="352"/>
      <c r="F1262" s="12" t="s">
        <v>25</v>
      </c>
      <c r="G1262" s="10">
        <v>0</v>
      </c>
    </row>
    <row r="1263" spans="1:7" ht="30" hidden="1" customHeight="1" outlineLevel="2" x14ac:dyDescent="0.2">
      <c r="A1263" s="24" t="s">
        <v>533</v>
      </c>
      <c r="B1263" s="351"/>
      <c r="C1263" s="351"/>
      <c r="D1263" s="351"/>
      <c r="E1263" s="352"/>
      <c r="F1263" s="12" t="s">
        <v>25</v>
      </c>
      <c r="G1263" s="10">
        <v>0</v>
      </c>
    </row>
    <row r="1264" spans="1:7" ht="30" hidden="1" customHeight="1" outlineLevel="2" x14ac:dyDescent="0.2">
      <c r="A1264" s="24" t="s">
        <v>534</v>
      </c>
      <c r="B1264" s="351"/>
      <c r="C1264" s="351"/>
      <c r="D1264" s="351"/>
      <c r="E1264" s="352"/>
      <c r="F1264" s="12" t="s">
        <v>25</v>
      </c>
      <c r="G1264" s="10">
        <v>0</v>
      </c>
    </row>
    <row r="1265" spans="1:7" ht="30" hidden="1" customHeight="1" outlineLevel="2" x14ac:dyDescent="0.2">
      <c r="A1265" s="24" t="s">
        <v>535</v>
      </c>
      <c r="B1265" s="351"/>
      <c r="C1265" s="351"/>
      <c r="D1265" s="351"/>
      <c r="E1265" s="352"/>
      <c r="F1265" s="12" t="s">
        <v>25</v>
      </c>
      <c r="G1265" s="10">
        <v>0</v>
      </c>
    </row>
    <row r="1266" spans="1:7" ht="30" hidden="1" customHeight="1" outlineLevel="2" x14ac:dyDescent="0.2">
      <c r="A1266" s="24" t="s">
        <v>536</v>
      </c>
      <c r="B1266" s="351"/>
      <c r="C1266" s="351"/>
      <c r="D1266" s="351"/>
      <c r="E1266" s="352"/>
      <c r="F1266" s="12" t="s">
        <v>25</v>
      </c>
      <c r="G1266" s="10">
        <v>0</v>
      </c>
    </row>
    <row r="1267" spans="1:7" ht="30" hidden="1" customHeight="1" outlineLevel="2" x14ac:dyDescent="0.2">
      <c r="A1267" s="24" t="s">
        <v>537</v>
      </c>
      <c r="B1267" s="351"/>
      <c r="C1267" s="351"/>
      <c r="D1267" s="351"/>
      <c r="E1267" s="352"/>
      <c r="F1267" s="12" t="s">
        <v>25</v>
      </c>
      <c r="G1267" s="10">
        <v>0</v>
      </c>
    </row>
    <row r="1268" spans="1:7" ht="30" hidden="1" customHeight="1" outlineLevel="2" x14ac:dyDescent="0.2">
      <c r="A1268" s="24" t="s">
        <v>538</v>
      </c>
      <c r="B1268" s="351"/>
      <c r="C1268" s="351"/>
      <c r="D1268" s="351"/>
      <c r="E1268" s="352"/>
      <c r="F1268" s="12" t="s">
        <v>25</v>
      </c>
      <c r="G1268" s="10">
        <v>0</v>
      </c>
    </row>
    <row r="1269" spans="1:7" ht="11.25" hidden="1" customHeight="1" outlineLevel="1" x14ac:dyDescent="0.2">
      <c r="A1269" s="24"/>
      <c r="B1269" s="351"/>
      <c r="C1269" s="351"/>
      <c r="D1269" s="351"/>
      <c r="E1269" s="352"/>
      <c r="F1269" s="12"/>
      <c r="G1269" s="10"/>
    </row>
    <row r="1270" spans="1:7" s="171" customFormat="1" ht="30" hidden="1" customHeight="1" outlineLevel="1" x14ac:dyDescent="0.2">
      <c r="A1270" s="24" t="s">
        <v>529</v>
      </c>
      <c r="B1270" s="354"/>
      <c r="C1270" s="354"/>
      <c r="D1270" s="354"/>
      <c r="E1270" s="355"/>
      <c r="F1270" s="12" t="s">
        <v>25</v>
      </c>
      <c r="G1270" s="10">
        <f>SUBTOTAL(9,G1271:G1301)</f>
        <v>0</v>
      </c>
    </row>
    <row r="1271" spans="1:7" ht="30" hidden="1" customHeight="1" outlineLevel="2" x14ac:dyDescent="0.2">
      <c r="A1271" s="24" t="s">
        <v>539</v>
      </c>
      <c r="B1271" s="351"/>
      <c r="C1271" s="351"/>
      <c r="D1271" s="351"/>
      <c r="E1271" s="352"/>
      <c r="F1271" s="12" t="s">
        <v>25</v>
      </c>
      <c r="G1271" s="10">
        <v>0</v>
      </c>
    </row>
    <row r="1272" spans="1:7" ht="30" hidden="1" customHeight="1" outlineLevel="2" x14ac:dyDescent="0.2">
      <c r="A1272" s="24" t="s">
        <v>540</v>
      </c>
      <c r="B1272" s="351"/>
      <c r="C1272" s="351"/>
      <c r="D1272" s="351"/>
      <c r="E1272" s="352"/>
      <c r="F1272" s="12" t="s">
        <v>25</v>
      </c>
      <c r="G1272" s="10">
        <v>0</v>
      </c>
    </row>
    <row r="1273" spans="1:7" ht="30" hidden="1" customHeight="1" outlineLevel="2" x14ac:dyDescent="0.2">
      <c r="A1273" s="24" t="s">
        <v>541</v>
      </c>
      <c r="B1273" s="351"/>
      <c r="C1273" s="351"/>
      <c r="D1273" s="351"/>
      <c r="E1273" s="352"/>
      <c r="F1273" s="12" t="s">
        <v>25</v>
      </c>
      <c r="G1273" s="10">
        <v>0</v>
      </c>
    </row>
    <row r="1274" spans="1:7" ht="30" hidden="1" customHeight="1" outlineLevel="2" x14ac:dyDescent="0.2">
      <c r="A1274" s="24" t="s">
        <v>542</v>
      </c>
      <c r="B1274" s="351"/>
      <c r="C1274" s="351"/>
      <c r="D1274" s="351"/>
      <c r="E1274" s="352"/>
      <c r="F1274" s="12" t="s">
        <v>25</v>
      </c>
      <c r="G1274" s="10">
        <v>0</v>
      </c>
    </row>
    <row r="1275" spans="1:7" ht="30" hidden="1" customHeight="1" outlineLevel="2" x14ac:dyDescent="0.2">
      <c r="A1275" s="24" t="s">
        <v>582</v>
      </c>
      <c r="B1275" s="351"/>
      <c r="C1275" s="351"/>
      <c r="D1275" s="351"/>
      <c r="E1275" s="352"/>
      <c r="F1275" s="12" t="s">
        <v>25</v>
      </c>
      <c r="G1275" s="10">
        <v>0</v>
      </c>
    </row>
    <row r="1276" spans="1:7" ht="30" hidden="1" customHeight="1" outlineLevel="2" x14ac:dyDescent="0.2">
      <c r="A1276" s="24" t="s">
        <v>543</v>
      </c>
      <c r="B1276" s="351"/>
      <c r="C1276" s="351"/>
      <c r="D1276" s="351"/>
      <c r="E1276" s="352"/>
      <c r="F1276" s="12" t="s">
        <v>25</v>
      </c>
      <c r="G1276" s="10">
        <v>0</v>
      </c>
    </row>
    <row r="1277" spans="1:7" ht="30" hidden="1" customHeight="1" outlineLevel="2" x14ac:dyDescent="0.2">
      <c r="A1277" s="24" t="s">
        <v>544</v>
      </c>
      <c r="B1277" s="351"/>
      <c r="C1277" s="351"/>
      <c r="D1277" s="351"/>
      <c r="E1277" s="352"/>
      <c r="F1277" s="12" t="s">
        <v>25</v>
      </c>
      <c r="G1277" s="10">
        <v>0</v>
      </c>
    </row>
    <row r="1278" spans="1:7" ht="30" hidden="1" customHeight="1" outlineLevel="2" x14ac:dyDescent="0.2">
      <c r="A1278" s="24" t="s">
        <v>545</v>
      </c>
      <c r="B1278" s="351"/>
      <c r="C1278" s="351"/>
      <c r="D1278" s="351"/>
      <c r="E1278" s="352"/>
      <c r="F1278" s="12" t="s">
        <v>25</v>
      </c>
      <c r="G1278" s="10">
        <v>0</v>
      </c>
    </row>
    <row r="1279" spans="1:7" ht="30" hidden="1" customHeight="1" outlineLevel="2" x14ac:dyDescent="0.2">
      <c r="A1279" s="24" t="s">
        <v>546</v>
      </c>
      <c r="B1279" s="351"/>
      <c r="C1279" s="351"/>
      <c r="D1279" s="351"/>
      <c r="E1279" s="352"/>
      <c r="F1279" s="12" t="s">
        <v>25</v>
      </c>
      <c r="G1279" s="10">
        <v>0</v>
      </c>
    </row>
    <row r="1280" spans="1:7" ht="30" hidden="1" customHeight="1" outlineLevel="2" x14ac:dyDescent="0.2">
      <c r="A1280" s="24" t="s">
        <v>547</v>
      </c>
      <c r="B1280" s="351"/>
      <c r="C1280" s="351"/>
      <c r="D1280" s="351"/>
      <c r="E1280" s="352"/>
      <c r="F1280" s="12" t="s">
        <v>25</v>
      </c>
      <c r="G1280" s="10">
        <v>0</v>
      </c>
    </row>
    <row r="1281" spans="1:7" ht="30" hidden="1" customHeight="1" outlineLevel="2" x14ac:dyDescent="0.2">
      <c r="A1281" s="24" t="s">
        <v>548</v>
      </c>
      <c r="B1281" s="351"/>
      <c r="C1281" s="351"/>
      <c r="D1281" s="351"/>
      <c r="E1281" s="352"/>
      <c r="F1281" s="12" t="s">
        <v>25</v>
      </c>
      <c r="G1281" s="10">
        <v>0</v>
      </c>
    </row>
    <row r="1282" spans="1:7" ht="30" hidden="1" customHeight="1" outlineLevel="2" x14ac:dyDescent="0.2">
      <c r="A1282" s="24" t="s">
        <v>549</v>
      </c>
      <c r="B1282" s="351"/>
      <c r="C1282" s="351"/>
      <c r="D1282" s="351"/>
      <c r="E1282" s="352"/>
      <c r="F1282" s="12" t="s">
        <v>25</v>
      </c>
      <c r="G1282" s="10">
        <v>0</v>
      </c>
    </row>
    <row r="1283" spans="1:7" ht="30" hidden="1" customHeight="1" outlineLevel="2" x14ac:dyDescent="0.2">
      <c r="A1283" s="24" t="s">
        <v>550</v>
      </c>
      <c r="B1283" s="351"/>
      <c r="C1283" s="351"/>
      <c r="D1283" s="351"/>
      <c r="E1283" s="352"/>
      <c r="F1283" s="12" t="s">
        <v>25</v>
      </c>
      <c r="G1283" s="10">
        <v>0</v>
      </c>
    </row>
    <row r="1284" spans="1:7" ht="30" hidden="1" customHeight="1" outlineLevel="2" x14ac:dyDescent="0.2">
      <c r="A1284" s="24" t="s">
        <v>551</v>
      </c>
      <c r="B1284" s="351"/>
      <c r="C1284" s="351"/>
      <c r="D1284" s="351"/>
      <c r="E1284" s="352"/>
      <c r="F1284" s="12" t="s">
        <v>25</v>
      </c>
      <c r="G1284" s="10"/>
    </row>
    <row r="1285" spans="1:7" ht="30" hidden="1" customHeight="1" outlineLevel="2" x14ac:dyDescent="0.2">
      <c r="A1285" s="59" t="s">
        <v>552</v>
      </c>
      <c r="B1285" s="354"/>
      <c r="C1285" s="354"/>
      <c r="D1285" s="354"/>
      <c r="E1285" s="355"/>
      <c r="F1285" s="251" t="s">
        <v>553</v>
      </c>
      <c r="G1285" s="10">
        <v>0</v>
      </c>
    </row>
    <row r="1286" spans="1:7" ht="30" hidden="1" customHeight="1" outlineLevel="2" x14ac:dyDescent="0.2">
      <c r="A1286" s="24" t="s">
        <v>554</v>
      </c>
      <c r="B1286" s="351"/>
      <c r="C1286" s="351"/>
      <c r="D1286" s="351"/>
      <c r="E1286" s="352"/>
      <c r="F1286" s="12" t="s">
        <v>25</v>
      </c>
      <c r="G1286" s="10">
        <v>0</v>
      </c>
    </row>
    <row r="1287" spans="1:7" ht="30" hidden="1" customHeight="1" outlineLevel="2" x14ac:dyDescent="0.2">
      <c r="A1287" s="24" t="s">
        <v>555</v>
      </c>
      <c r="B1287" s="351"/>
      <c r="C1287" s="351"/>
      <c r="D1287" s="351"/>
      <c r="E1287" s="352"/>
      <c r="F1287" s="12" t="s">
        <v>25</v>
      </c>
      <c r="G1287" s="10">
        <v>0</v>
      </c>
    </row>
    <row r="1288" spans="1:7" ht="30" hidden="1" customHeight="1" outlineLevel="2" x14ac:dyDescent="0.2">
      <c r="A1288" s="24" t="s">
        <v>556</v>
      </c>
      <c r="B1288" s="351"/>
      <c r="C1288" s="351"/>
      <c r="D1288" s="351"/>
      <c r="E1288" s="352"/>
      <c r="F1288" s="12" t="s">
        <v>25</v>
      </c>
      <c r="G1288" s="10">
        <v>0</v>
      </c>
    </row>
    <row r="1289" spans="1:7" ht="30" hidden="1" customHeight="1" outlineLevel="2" x14ac:dyDescent="0.2">
      <c r="A1289" s="24" t="s">
        <v>557</v>
      </c>
      <c r="B1289" s="351"/>
      <c r="C1289" s="351"/>
      <c r="D1289" s="351"/>
      <c r="E1289" s="352"/>
      <c r="F1289" s="12" t="s">
        <v>25</v>
      </c>
      <c r="G1289" s="10">
        <v>0</v>
      </c>
    </row>
    <row r="1290" spans="1:7" ht="30" hidden="1" customHeight="1" outlineLevel="2" x14ac:dyDescent="0.2">
      <c r="A1290" s="24" t="s">
        <v>558</v>
      </c>
      <c r="B1290" s="351"/>
      <c r="C1290" s="351"/>
      <c r="D1290" s="351"/>
      <c r="E1290" s="352"/>
      <c r="F1290" s="12" t="s">
        <v>25</v>
      </c>
      <c r="G1290" s="10">
        <v>0</v>
      </c>
    </row>
    <row r="1291" spans="1:7" ht="30" hidden="1" customHeight="1" outlineLevel="2" x14ac:dyDescent="0.2">
      <c r="A1291" s="24" t="s">
        <v>559</v>
      </c>
      <c r="B1291" s="351"/>
      <c r="C1291" s="351"/>
      <c r="D1291" s="351"/>
      <c r="E1291" s="352"/>
      <c r="F1291" s="12" t="s">
        <v>25</v>
      </c>
      <c r="G1291" s="10">
        <v>0</v>
      </c>
    </row>
    <row r="1292" spans="1:7" ht="30" hidden="1" customHeight="1" outlineLevel="2" x14ac:dyDescent="0.2">
      <c r="A1292" s="24" t="s">
        <v>560</v>
      </c>
      <c r="B1292" s="351"/>
      <c r="C1292" s="351"/>
      <c r="D1292" s="351"/>
      <c r="E1292" s="352"/>
      <c r="F1292" s="12" t="s">
        <v>25</v>
      </c>
      <c r="G1292" s="10">
        <v>0</v>
      </c>
    </row>
    <row r="1293" spans="1:7" ht="30" hidden="1" customHeight="1" outlineLevel="2" x14ac:dyDescent="0.2">
      <c r="A1293" s="24" t="s">
        <v>561</v>
      </c>
      <c r="B1293" s="351"/>
      <c r="C1293" s="351"/>
      <c r="D1293" s="351"/>
      <c r="E1293" s="352"/>
      <c r="F1293" s="12" t="s">
        <v>25</v>
      </c>
      <c r="G1293" s="10">
        <v>0</v>
      </c>
    </row>
    <row r="1294" spans="1:7" ht="30" hidden="1" customHeight="1" outlineLevel="2" x14ac:dyDescent="0.2">
      <c r="A1294" s="24" t="s">
        <v>562</v>
      </c>
      <c r="B1294" s="351"/>
      <c r="C1294" s="351"/>
      <c r="D1294" s="351"/>
      <c r="E1294" s="352"/>
      <c r="F1294" s="12" t="s">
        <v>25</v>
      </c>
      <c r="G1294" s="10">
        <v>0</v>
      </c>
    </row>
    <row r="1295" spans="1:7" ht="30" hidden="1" customHeight="1" outlineLevel="2" x14ac:dyDescent="0.2">
      <c r="A1295" s="24" t="s">
        <v>563</v>
      </c>
      <c r="B1295" s="354"/>
      <c r="C1295" s="354"/>
      <c r="D1295" s="354"/>
      <c r="E1295" s="355"/>
      <c r="F1295" s="12" t="s">
        <v>693</v>
      </c>
      <c r="G1295" s="10"/>
    </row>
    <row r="1296" spans="1:7" ht="30" hidden="1" customHeight="1" outlineLevel="2" x14ac:dyDescent="0.2">
      <c r="A1296" s="59" t="s">
        <v>683</v>
      </c>
      <c r="B1296" s="322"/>
      <c r="C1296" s="322"/>
      <c r="D1296" s="322"/>
      <c r="E1296" s="318"/>
      <c r="F1296" s="212" t="str">
        <f>IF(F1295="Group J","No","Yes")</f>
        <v>No</v>
      </c>
      <c r="G1296" s="10"/>
    </row>
    <row r="1297" spans="1:7" ht="30" hidden="1" customHeight="1" outlineLevel="2" x14ac:dyDescent="0.2">
      <c r="A1297" s="252" t="s">
        <v>684</v>
      </c>
      <c r="B1297" s="354"/>
      <c r="C1297" s="354"/>
      <c r="D1297" s="354"/>
      <c r="E1297" s="355"/>
      <c r="F1297" s="12" t="s">
        <v>25</v>
      </c>
      <c r="G1297" s="10"/>
    </row>
    <row r="1298" spans="1:7" ht="30" hidden="1" customHeight="1" outlineLevel="2" x14ac:dyDescent="0.2">
      <c r="A1298" s="59" t="s">
        <v>564</v>
      </c>
      <c r="B1298" s="354"/>
      <c r="C1298" s="354"/>
      <c r="D1298" s="354"/>
      <c r="E1298" s="355"/>
      <c r="F1298" s="12" t="s">
        <v>834</v>
      </c>
      <c r="G1298" s="10"/>
    </row>
    <row r="1299" spans="1:7" ht="30" hidden="1" customHeight="1" outlineLevel="2" x14ac:dyDescent="0.2">
      <c r="A1299" s="24" t="s">
        <v>565</v>
      </c>
      <c r="B1299" s="351"/>
      <c r="C1299" s="351"/>
      <c r="D1299" s="351"/>
      <c r="E1299" s="352"/>
      <c r="F1299" s="12" t="s">
        <v>25</v>
      </c>
      <c r="G1299" s="10">
        <v>0</v>
      </c>
    </row>
    <row r="1300" spans="1:7" ht="30" hidden="1" customHeight="1" outlineLevel="2" x14ac:dyDescent="0.2">
      <c r="A1300" s="24" t="s">
        <v>566</v>
      </c>
      <c r="B1300" s="351"/>
      <c r="C1300" s="351"/>
      <c r="D1300" s="351"/>
      <c r="E1300" s="352"/>
      <c r="F1300" s="12" t="s">
        <v>25</v>
      </c>
      <c r="G1300" s="10">
        <v>0</v>
      </c>
    </row>
    <row r="1301" spans="1:7" ht="30" hidden="1" customHeight="1" outlineLevel="2" x14ac:dyDescent="0.2">
      <c r="A1301" s="24" t="s">
        <v>567</v>
      </c>
      <c r="B1301" s="351"/>
      <c r="C1301" s="351"/>
      <c r="D1301" s="351"/>
      <c r="E1301" s="352"/>
      <c r="F1301" s="12" t="s">
        <v>25</v>
      </c>
      <c r="G1301" s="10">
        <v>0</v>
      </c>
    </row>
    <row r="1302" spans="1:7" ht="30" hidden="1" customHeight="1" outlineLevel="2" x14ac:dyDescent="0.2">
      <c r="A1302" s="358"/>
      <c r="B1302" s="322"/>
      <c r="C1302" s="322"/>
      <c r="D1302" s="322"/>
      <c r="E1302" s="322"/>
      <c r="F1302" s="318"/>
      <c r="G1302" s="10"/>
    </row>
    <row r="1303" spans="1:7" ht="66" hidden="1" customHeight="1" outlineLevel="1" x14ac:dyDescent="0.2">
      <c r="A1303" s="323" t="s">
        <v>446</v>
      </c>
      <c r="B1303" s="324"/>
      <c r="C1303" s="324"/>
      <c r="D1303" s="324"/>
      <c r="E1303" s="324"/>
      <c r="F1303" s="324"/>
      <c r="G1303" s="17"/>
    </row>
    <row r="1304" spans="1:7" ht="30" customHeight="1" thickBot="1" x14ac:dyDescent="0.25">
      <c r="A1304" s="24"/>
      <c r="B1304" s="594"/>
      <c r="C1304" s="594"/>
      <c r="D1304" s="594"/>
      <c r="E1304" s="595"/>
      <c r="F1304" s="253"/>
      <c r="G1304" s="191"/>
    </row>
    <row r="1305" spans="1:7" ht="30" customHeight="1" x14ac:dyDescent="0.15">
      <c r="A1305" s="581" t="s">
        <v>416</v>
      </c>
      <c r="B1305" s="582"/>
      <c r="C1305" s="582"/>
      <c r="D1305" s="582"/>
      <c r="E1305" s="582"/>
      <c r="F1305" s="582"/>
      <c r="G1305" s="596"/>
    </row>
    <row r="1306" spans="1:7" ht="30" customHeight="1" x14ac:dyDescent="0.2">
      <c r="A1306" s="5" t="s">
        <v>417</v>
      </c>
      <c r="B1306" s="317"/>
      <c r="C1306" s="322"/>
      <c r="D1306" s="318"/>
      <c r="E1306" s="22" t="s">
        <v>440</v>
      </c>
      <c r="F1306" s="22" t="s">
        <v>89</v>
      </c>
      <c r="G1306" s="53" t="s">
        <v>418</v>
      </c>
    </row>
    <row r="1307" spans="1:7" ht="30" customHeight="1" x14ac:dyDescent="0.2">
      <c r="A1307" s="24" t="s">
        <v>419</v>
      </c>
      <c r="B1307" s="317"/>
      <c r="C1307" s="322"/>
      <c r="D1307" s="318"/>
      <c r="E1307" s="12" t="s">
        <v>52</v>
      </c>
      <c r="F1307" s="12" t="s">
        <v>25</v>
      </c>
      <c r="G1307" s="219" t="s">
        <v>25</v>
      </c>
    </row>
    <row r="1308" spans="1:7" ht="30" customHeight="1" x14ac:dyDescent="0.2">
      <c r="A1308" s="24" t="s">
        <v>420</v>
      </c>
      <c r="B1308" s="317"/>
      <c r="C1308" s="322"/>
      <c r="D1308" s="318"/>
      <c r="E1308" s="12" t="s">
        <v>52</v>
      </c>
      <c r="F1308" s="12" t="s">
        <v>25</v>
      </c>
      <c r="G1308" s="219" t="s">
        <v>25</v>
      </c>
    </row>
    <row r="1309" spans="1:7" ht="30" customHeight="1" x14ac:dyDescent="0.2">
      <c r="A1309" s="24" t="s">
        <v>421</v>
      </c>
      <c r="B1309" s="317"/>
      <c r="C1309" s="322"/>
      <c r="D1309" s="318"/>
      <c r="E1309" s="12" t="s">
        <v>52</v>
      </c>
      <c r="F1309" s="12" t="s">
        <v>25</v>
      </c>
      <c r="G1309" s="219" t="s">
        <v>25</v>
      </c>
    </row>
    <row r="1310" spans="1:7" ht="30" customHeight="1" x14ac:dyDescent="0.2">
      <c r="A1310" s="24" t="s">
        <v>422</v>
      </c>
      <c r="B1310" s="317"/>
      <c r="C1310" s="322"/>
      <c r="D1310" s="318"/>
      <c r="E1310" s="12" t="s">
        <v>52</v>
      </c>
      <c r="F1310" s="12" t="s">
        <v>25</v>
      </c>
      <c r="G1310" s="219" t="s">
        <v>25</v>
      </c>
    </row>
    <row r="1311" spans="1:7" ht="30" customHeight="1" x14ac:dyDescent="0.2">
      <c r="A1311" s="24" t="s">
        <v>423</v>
      </c>
      <c r="B1311" s="317"/>
      <c r="C1311" s="322"/>
      <c r="D1311" s="318"/>
      <c r="E1311" s="12" t="s">
        <v>52</v>
      </c>
      <c r="F1311" s="12" t="s">
        <v>25</v>
      </c>
      <c r="G1311" s="219" t="s">
        <v>25</v>
      </c>
    </row>
    <row r="1312" spans="1:7" ht="30" customHeight="1" x14ac:dyDescent="0.2">
      <c r="A1312" s="24" t="s">
        <v>424</v>
      </c>
      <c r="B1312" s="317"/>
      <c r="C1312" s="322"/>
      <c r="D1312" s="318"/>
      <c r="E1312" s="12" t="s">
        <v>52</v>
      </c>
      <c r="F1312" s="12" t="s">
        <v>25</v>
      </c>
      <c r="G1312" s="219" t="s">
        <v>25</v>
      </c>
    </row>
    <row r="1313" spans="1:7" ht="30" customHeight="1" x14ac:dyDescent="0.2">
      <c r="A1313" s="24" t="s">
        <v>425</v>
      </c>
      <c r="B1313" s="317"/>
      <c r="C1313" s="322"/>
      <c r="D1313" s="318"/>
      <c r="E1313" s="12" t="s">
        <v>52</v>
      </c>
      <c r="F1313" s="12" t="s">
        <v>25</v>
      </c>
      <c r="G1313" s="219" t="s">
        <v>25</v>
      </c>
    </row>
    <row r="1314" spans="1:7" ht="30" customHeight="1" x14ac:dyDescent="0.2">
      <c r="A1314" s="24" t="s">
        <v>426</v>
      </c>
      <c r="B1314" s="317"/>
      <c r="C1314" s="322"/>
      <c r="D1314" s="318"/>
      <c r="E1314" s="12" t="s">
        <v>52</v>
      </c>
      <c r="F1314" s="12" t="s">
        <v>25</v>
      </c>
      <c r="G1314" s="219" t="s">
        <v>25</v>
      </c>
    </row>
    <row r="1315" spans="1:7" ht="30" customHeight="1" x14ac:dyDescent="0.2">
      <c r="A1315" s="24" t="s">
        <v>427</v>
      </c>
      <c r="B1315" s="317"/>
      <c r="C1315" s="322"/>
      <c r="D1315" s="318"/>
      <c r="E1315" s="12" t="s">
        <v>52</v>
      </c>
      <c r="F1315" s="12" t="s">
        <v>25</v>
      </c>
      <c r="G1315" s="219" t="s">
        <v>25</v>
      </c>
    </row>
    <row r="1316" spans="1:7" ht="30" customHeight="1" x14ac:dyDescent="0.2">
      <c r="A1316" s="24" t="s">
        <v>428</v>
      </c>
      <c r="B1316" s="317"/>
      <c r="C1316" s="322"/>
      <c r="D1316" s="318"/>
      <c r="E1316" s="12" t="s">
        <v>52</v>
      </c>
      <c r="F1316" s="12" t="s">
        <v>25</v>
      </c>
      <c r="G1316" s="219" t="s">
        <v>25</v>
      </c>
    </row>
    <row r="1317" spans="1:7" ht="30" customHeight="1" x14ac:dyDescent="0.2">
      <c r="A1317" s="24" t="s">
        <v>429</v>
      </c>
      <c r="B1317" s="317"/>
      <c r="C1317" s="322"/>
      <c r="D1317" s="318"/>
      <c r="E1317" s="12" t="s">
        <v>52</v>
      </c>
      <c r="F1317" s="12" t="s">
        <v>25</v>
      </c>
      <c r="G1317" s="219" t="s">
        <v>25</v>
      </c>
    </row>
    <row r="1318" spans="1:7" ht="30" customHeight="1" x14ac:dyDescent="0.2">
      <c r="A1318" s="24" t="s">
        <v>430</v>
      </c>
      <c r="B1318" s="317"/>
      <c r="C1318" s="322"/>
      <c r="D1318" s="318"/>
      <c r="E1318" s="12" t="s">
        <v>52</v>
      </c>
      <c r="F1318" s="12" t="s">
        <v>25</v>
      </c>
      <c r="G1318" s="219" t="s">
        <v>25</v>
      </c>
    </row>
    <row r="1319" spans="1:7" ht="30" customHeight="1" x14ac:dyDescent="0.2">
      <c r="A1319" s="24" t="s">
        <v>431</v>
      </c>
      <c r="B1319" s="317"/>
      <c r="C1319" s="322"/>
      <c r="D1319" s="318"/>
      <c r="E1319" s="12" t="s">
        <v>52</v>
      </c>
      <c r="F1319" s="12" t="s">
        <v>25</v>
      </c>
      <c r="G1319" s="219" t="s">
        <v>25</v>
      </c>
    </row>
    <row r="1320" spans="1:7" ht="30" customHeight="1" x14ac:dyDescent="0.2">
      <c r="A1320" s="24"/>
      <c r="B1320" s="317"/>
      <c r="C1320" s="322"/>
      <c r="D1320" s="318"/>
      <c r="E1320" s="12"/>
      <c r="F1320" s="12"/>
      <c r="G1320" s="10"/>
    </row>
    <row r="1321" spans="1:7" ht="30" customHeight="1" x14ac:dyDescent="0.2">
      <c r="A1321" s="236" t="s">
        <v>432</v>
      </c>
      <c r="B1321" s="317"/>
      <c r="C1321" s="322"/>
      <c r="D1321" s="318"/>
      <c r="E1321" s="12"/>
      <c r="F1321" s="12"/>
      <c r="G1321" s="10"/>
    </row>
    <row r="1322" spans="1:7" ht="45" customHeight="1" x14ac:dyDescent="0.2">
      <c r="A1322" s="24" t="s">
        <v>828</v>
      </c>
      <c r="B1322" s="587" t="s">
        <v>831</v>
      </c>
      <c r="C1322" s="354"/>
      <c r="D1322" s="355"/>
      <c r="E1322" s="12" t="s">
        <v>52</v>
      </c>
      <c r="F1322" s="12" t="s">
        <v>25</v>
      </c>
      <c r="G1322" s="219" t="s">
        <v>25</v>
      </c>
    </row>
    <row r="1323" spans="1:7" ht="30" customHeight="1" x14ac:dyDescent="0.2">
      <c r="A1323" s="24" t="s">
        <v>1065</v>
      </c>
      <c r="B1323" s="317"/>
      <c r="C1323" s="322"/>
      <c r="D1323" s="318"/>
      <c r="E1323" s="12" t="s">
        <v>52</v>
      </c>
      <c r="F1323" s="12" t="s">
        <v>25</v>
      </c>
      <c r="G1323" s="219" t="s">
        <v>25</v>
      </c>
    </row>
    <row r="1324" spans="1:7" ht="30" customHeight="1" x14ac:dyDescent="0.2">
      <c r="A1324" s="24" t="s">
        <v>433</v>
      </c>
      <c r="B1324" s="317"/>
      <c r="C1324" s="322"/>
      <c r="D1324" s="318"/>
      <c r="E1324" s="12" t="s">
        <v>52</v>
      </c>
      <c r="F1324" s="12" t="s">
        <v>25</v>
      </c>
      <c r="G1324" s="219" t="s">
        <v>25</v>
      </c>
    </row>
    <row r="1325" spans="1:7" ht="30" customHeight="1" x14ac:dyDescent="0.2">
      <c r="A1325" s="24" t="s">
        <v>434</v>
      </c>
      <c r="B1325" s="587" t="s">
        <v>829</v>
      </c>
      <c r="C1325" s="354"/>
      <c r="D1325" s="355"/>
      <c r="E1325" s="12" t="s">
        <v>52</v>
      </c>
      <c r="F1325" s="12" t="s">
        <v>25</v>
      </c>
      <c r="G1325" s="219" t="s">
        <v>25</v>
      </c>
    </row>
    <row r="1326" spans="1:7" ht="30" customHeight="1" x14ac:dyDescent="0.2">
      <c r="A1326" s="24" t="s">
        <v>435</v>
      </c>
      <c r="B1326" s="317"/>
      <c r="C1326" s="322"/>
      <c r="D1326" s="318"/>
      <c r="E1326" s="12" t="s">
        <v>52</v>
      </c>
      <c r="F1326" s="12" t="s">
        <v>25</v>
      </c>
      <c r="G1326" s="219" t="s">
        <v>25</v>
      </c>
    </row>
    <row r="1327" spans="1:7" ht="30" customHeight="1" x14ac:dyDescent="0.2">
      <c r="A1327" s="24" t="s">
        <v>436</v>
      </c>
      <c r="B1327" s="317"/>
      <c r="C1327" s="322"/>
      <c r="D1327" s="318"/>
      <c r="E1327" s="12" t="s">
        <v>52</v>
      </c>
      <c r="F1327" s="12" t="s">
        <v>25</v>
      </c>
      <c r="G1327" s="219" t="s">
        <v>25</v>
      </c>
    </row>
    <row r="1328" spans="1:7" ht="30" customHeight="1" thickBot="1" x14ac:dyDescent="0.25">
      <c r="A1328" s="24"/>
      <c r="B1328" s="317"/>
      <c r="C1328" s="322"/>
      <c r="D1328" s="318"/>
      <c r="E1328" s="12"/>
      <c r="F1328" s="12"/>
      <c r="G1328" s="10"/>
    </row>
    <row r="1329" spans="1:9" ht="30" customHeight="1" collapsed="1" thickBot="1" x14ac:dyDescent="0.2">
      <c r="A1329" s="457" t="s">
        <v>589</v>
      </c>
      <c r="B1329" s="458"/>
      <c r="C1329" s="458"/>
      <c r="D1329" s="458"/>
      <c r="E1329" s="458"/>
      <c r="F1329" s="458"/>
      <c r="G1329" s="459"/>
    </row>
    <row r="1330" spans="1:9" ht="30" hidden="1" customHeight="1" outlineLevel="1" x14ac:dyDescent="0.2">
      <c r="A1330" s="254" t="s">
        <v>85</v>
      </c>
      <c r="B1330" s="255"/>
      <c r="C1330" s="256"/>
      <c r="D1330" s="257"/>
      <c r="E1330" s="256"/>
      <c r="F1330" s="258"/>
      <c r="G1330" s="259">
        <v>0</v>
      </c>
    </row>
    <row r="1331" spans="1:9" ht="30" hidden="1" customHeight="1" outlineLevel="1" x14ac:dyDescent="0.2">
      <c r="A1331" s="260" t="s">
        <v>587</v>
      </c>
      <c r="B1331" s="261"/>
      <c r="C1331" s="262"/>
      <c r="D1331" s="263"/>
      <c r="E1331" s="262"/>
      <c r="F1331" s="264"/>
      <c r="G1331" s="265">
        <v>0</v>
      </c>
    </row>
    <row r="1332" spans="1:9" ht="30" hidden="1" customHeight="1" outlineLevel="1" x14ac:dyDescent="0.2">
      <c r="A1332" s="260" t="s">
        <v>862</v>
      </c>
      <c r="B1332" s="261"/>
      <c r="C1332" s="262"/>
      <c r="D1332" s="263"/>
      <c r="E1332" s="262"/>
      <c r="F1332" s="264"/>
      <c r="G1332" s="265">
        <v>0</v>
      </c>
    </row>
    <row r="1333" spans="1:9" ht="30" hidden="1" customHeight="1" outlineLevel="1" x14ac:dyDescent="0.2">
      <c r="A1333" s="260" t="s">
        <v>863</v>
      </c>
      <c r="B1333" s="261"/>
      <c r="C1333" s="262"/>
      <c r="D1333" s="263"/>
      <c r="E1333" s="262"/>
      <c r="F1333" s="264"/>
      <c r="G1333" s="265">
        <v>0</v>
      </c>
    </row>
    <row r="1334" spans="1:9" ht="30" hidden="1" customHeight="1" outlineLevel="1" x14ac:dyDescent="0.2">
      <c r="A1334" s="260" t="s">
        <v>870</v>
      </c>
      <c r="B1334" s="261"/>
      <c r="C1334" s="262"/>
      <c r="D1334" s="263"/>
      <c r="E1334" s="262"/>
      <c r="F1334" s="264"/>
      <c r="G1334" s="265">
        <v>0</v>
      </c>
    </row>
    <row r="1335" spans="1:9" ht="30" hidden="1" customHeight="1" outlineLevel="1" x14ac:dyDescent="0.2">
      <c r="A1335" s="260" t="s">
        <v>864</v>
      </c>
      <c r="B1335" s="261"/>
      <c r="C1335" s="262"/>
      <c r="D1335" s="263"/>
      <c r="E1335" s="262"/>
      <c r="F1335" s="264"/>
      <c r="G1335" s="265">
        <v>0</v>
      </c>
    </row>
    <row r="1336" spans="1:9" ht="30" hidden="1" customHeight="1" outlineLevel="1" x14ac:dyDescent="0.2">
      <c r="A1336" s="260" t="s">
        <v>861</v>
      </c>
      <c r="B1336" s="261"/>
      <c r="C1336" s="262"/>
      <c r="D1336" s="263"/>
      <c r="E1336" s="262"/>
      <c r="F1336" s="264"/>
      <c r="G1336" s="265">
        <v>0</v>
      </c>
    </row>
    <row r="1337" spans="1:9" ht="30" hidden="1" customHeight="1" outlineLevel="1" x14ac:dyDescent="0.2">
      <c r="A1337" s="260" t="s">
        <v>495</v>
      </c>
      <c r="B1337" s="266"/>
      <c r="C1337" s="262"/>
      <c r="D1337" s="263"/>
      <c r="E1337" s="262"/>
      <c r="F1337" s="267"/>
      <c r="G1337" s="265">
        <v>0</v>
      </c>
    </row>
    <row r="1338" spans="1:9" ht="30" hidden="1" customHeight="1" outlineLevel="1" x14ac:dyDescent="0.2">
      <c r="A1338" s="260" t="s">
        <v>588</v>
      </c>
      <c r="B1338" s="266"/>
      <c r="C1338" s="262"/>
      <c r="D1338" s="263"/>
      <c r="E1338" s="262"/>
      <c r="F1338" s="264"/>
      <c r="G1338" s="265">
        <v>0</v>
      </c>
    </row>
    <row r="1339" spans="1:9" ht="30" hidden="1" customHeight="1" outlineLevel="1" thickBot="1" x14ac:dyDescent="0.25">
      <c r="A1339" s="260" t="s">
        <v>487</v>
      </c>
      <c r="B1339" s="266"/>
      <c r="C1339" s="262"/>
      <c r="D1339" s="263"/>
      <c r="E1339" s="262"/>
      <c r="F1339" s="264"/>
      <c r="G1339" s="268">
        <f>SUM(G1330:G1338)</f>
        <v>0</v>
      </c>
    </row>
    <row r="1340" spans="1:9" ht="10.5" customHeight="1" collapsed="1" x14ac:dyDescent="0.2">
      <c r="A1340" s="571"/>
      <c r="B1340" s="424"/>
      <c r="C1340" s="424"/>
      <c r="D1340" s="424"/>
      <c r="E1340" s="424"/>
      <c r="F1340" s="424"/>
      <c r="G1340" s="496"/>
    </row>
    <row r="1341" spans="1:9" ht="30" hidden="1" customHeight="1" outlineLevel="1" x14ac:dyDescent="0.2">
      <c r="A1341" s="260" t="s">
        <v>86</v>
      </c>
      <c r="B1341" s="266"/>
      <c r="C1341" s="262"/>
      <c r="D1341" s="263"/>
      <c r="E1341" s="262"/>
      <c r="F1341" s="264"/>
      <c r="G1341" s="265">
        <v>0</v>
      </c>
    </row>
    <row r="1342" spans="1:9" ht="30" hidden="1" customHeight="1" outlineLevel="1" x14ac:dyDescent="0.2">
      <c r="A1342" s="260" t="s">
        <v>590</v>
      </c>
      <c r="B1342" s="266"/>
      <c r="C1342" s="262"/>
      <c r="D1342" s="263"/>
      <c r="E1342" s="262"/>
      <c r="F1342" s="267"/>
      <c r="G1342" s="265">
        <v>0</v>
      </c>
      <c r="I1342" s="11" t="str">
        <f>A1342</f>
        <v xml:space="preserve">MONTHLY SASRIA </v>
      </c>
    </row>
    <row r="1343" spans="1:9" ht="30" hidden="1" customHeight="1" outlineLevel="1" x14ac:dyDescent="0.2">
      <c r="A1343" s="260" t="s">
        <v>865</v>
      </c>
      <c r="B1343" s="261"/>
      <c r="C1343" s="262"/>
      <c r="D1343" s="263"/>
      <c r="E1343" s="262"/>
      <c r="F1343" s="264"/>
      <c r="G1343" s="265">
        <v>0</v>
      </c>
    </row>
    <row r="1344" spans="1:9" ht="30" hidden="1" customHeight="1" outlineLevel="1" x14ac:dyDescent="0.2">
      <c r="A1344" s="260" t="s">
        <v>866</v>
      </c>
      <c r="B1344" s="261"/>
      <c r="C1344" s="262"/>
      <c r="D1344" s="263"/>
      <c r="E1344" s="262"/>
      <c r="F1344" s="264"/>
      <c r="G1344" s="265">
        <v>0</v>
      </c>
    </row>
    <row r="1345" spans="1:7" ht="30" hidden="1" customHeight="1" outlineLevel="1" x14ac:dyDescent="0.2">
      <c r="A1345" s="260" t="s">
        <v>869</v>
      </c>
      <c r="B1345" s="261"/>
      <c r="C1345" s="262"/>
      <c r="D1345" s="263"/>
      <c r="E1345" s="262"/>
      <c r="F1345" s="264"/>
      <c r="G1345" s="265">
        <v>0</v>
      </c>
    </row>
    <row r="1346" spans="1:7" ht="30" hidden="1" customHeight="1" outlineLevel="1" x14ac:dyDescent="0.2">
      <c r="A1346" s="260" t="s">
        <v>867</v>
      </c>
      <c r="B1346" s="261"/>
      <c r="C1346" s="262"/>
      <c r="D1346" s="263"/>
      <c r="E1346" s="262"/>
      <c r="F1346" s="264"/>
      <c r="G1346" s="265">
        <v>0</v>
      </c>
    </row>
    <row r="1347" spans="1:7" ht="30" hidden="1" customHeight="1" outlineLevel="1" x14ac:dyDescent="0.2">
      <c r="A1347" s="260" t="s">
        <v>868</v>
      </c>
      <c r="B1347" s="261"/>
      <c r="C1347" s="262"/>
      <c r="D1347" s="263"/>
      <c r="E1347" s="262"/>
      <c r="F1347" s="264"/>
      <c r="G1347" s="265">
        <v>0</v>
      </c>
    </row>
    <row r="1348" spans="1:7" ht="30" hidden="1" customHeight="1" outlineLevel="1" x14ac:dyDescent="0.2">
      <c r="A1348" s="260" t="s">
        <v>494</v>
      </c>
      <c r="B1348" s="266"/>
      <c r="C1348" s="262"/>
      <c r="D1348" s="263"/>
      <c r="E1348" s="262"/>
      <c r="F1348" s="267"/>
      <c r="G1348" s="265">
        <v>0</v>
      </c>
    </row>
    <row r="1349" spans="1:7" ht="30" hidden="1" customHeight="1" outlineLevel="1" x14ac:dyDescent="0.2">
      <c r="A1349" s="260" t="s">
        <v>586</v>
      </c>
      <c r="B1349" s="266"/>
      <c r="C1349" s="262"/>
      <c r="D1349" s="269"/>
      <c r="E1349" s="262"/>
      <c r="F1349" s="262"/>
      <c r="G1349" s="265">
        <v>0</v>
      </c>
    </row>
    <row r="1350" spans="1:7" ht="30" hidden="1" customHeight="1" outlineLevel="1" thickBot="1" x14ac:dyDescent="0.25">
      <c r="A1350" s="260" t="s">
        <v>438</v>
      </c>
      <c r="B1350" s="266"/>
      <c r="C1350" s="262"/>
      <c r="D1350" s="263"/>
      <c r="E1350" s="262"/>
      <c r="F1350" s="264"/>
      <c r="G1350" s="268">
        <f>SUM(G1341:G1349)</f>
        <v>0</v>
      </c>
    </row>
    <row r="1351" spans="1:7" ht="13.5" customHeight="1" thickBot="1" x14ac:dyDescent="0.25">
      <c r="A1351" s="260"/>
      <c r="B1351" s="266"/>
      <c r="C1351" s="262"/>
      <c r="D1351" s="263"/>
      <c r="E1351" s="262"/>
      <c r="F1351" s="264"/>
      <c r="G1351" s="265"/>
    </row>
    <row r="1352" spans="1:7" ht="30" customHeight="1" x14ac:dyDescent="0.15">
      <c r="A1352" s="581" t="s">
        <v>437</v>
      </c>
      <c r="B1352" s="582"/>
      <c r="C1352" s="582"/>
      <c r="D1352" s="582"/>
      <c r="E1352" s="582"/>
      <c r="F1352" s="583" t="s">
        <v>486</v>
      </c>
      <c r="G1352" s="584"/>
    </row>
    <row r="1353" spans="1:7" ht="35.25" customHeight="1" x14ac:dyDescent="0.2">
      <c r="A1353" s="585" t="s">
        <v>485</v>
      </c>
      <c r="B1353" s="586"/>
      <c r="C1353" s="586"/>
      <c r="D1353" s="586"/>
      <c r="E1353" s="586"/>
      <c r="F1353" s="328" t="s">
        <v>444</v>
      </c>
      <c r="G1353" s="329"/>
    </row>
    <row r="1354" spans="1:7" ht="35.25" customHeight="1" x14ac:dyDescent="0.2">
      <c r="A1354" s="407" t="s">
        <v>615</v>
      </c>
      <c r="B1354" s="408"/>
      <c r="C1354" s="408"/>
      <c r="D1354" s="408"/>
      <c r="E1354" s="408"/>
      <c r="F1354" s="328" t="s">
        <v>444</v>
      </c>
      <c r="G1354" s="329"/>
    </row>
    <row r="1355" spans="1:7" ht="35.25" customHeight="1" x14ac:dyDescent="0.15">
      <c r="A1355" s="572"/>
      <c r="B1355" s="573"/>
      <c r="C1355" s="573"/>
      <c r="D1355" s="573"/>
      <c r="E1355" s="573"/>
      <c r="F1355" s="573"/>
      <c r="G1355" s="574"/>
    </row>
    <row r="1356" spans="1:7" ht="35.25" customHeight="1" x14ac:dyDescent="0.15">
      <c r="A1356" s="575"/>
      <c r="B1356" s="576"/>
      <c r="C1356" s="576"/>
      <c r="D1356" s="576"/>
      <c r="E1356" s="576"/>
      <c r="F1356" s="576"/>
      <c r="G1356" s="577"/>
    </row>
    <row r="1357" spans="1:7" ht="37.5" customHeight="1" x14ac:dyDescent="0.15">
      <c r="A1357" s="578" t="s">
        <v>583</v>
      </c>
      <c r="B1357" s="579"/>
      <c r="C1357" s="579"/>
      <c r="D1357" s="579"/>
      <c r="E1357" s="579"/>
      <c r="F1357" s="579"/>
      <c r="G1357" s="580"/>
    </row>
    <row r="1358" spans="1:7" ht="30" customHeight="1" x14ac:dyDescent="0.15">
      <c r="A1358" s="578" t="s">
        <v>584</v>
      </c>
      <c r="B1358" s="579"/>
      <c r="C1358" s="579"/>
      <c r="D1358" s="579"/>
      <c r="E1358" s="579"/>
      <c r="F1358" s="579"/>
      <c r="G1358" s="580"/>
    </row>
    <row r="1359" spans="1:7" ht="39.75" customHeight="1" x14ac:dyDescent="0.15">
      <c r="A1359" s="578" t="s">
        <v>1106</v>
      </c>
      <c r="B1359" s="579"/>
      <c r="C1359" s="579"/>
      <c r="D1359" s="579"/>
      <c r="E1359" s="579"/>
      <c r="F1359" s="579"/>
      <c r="G1359" s="580"/>
    </row>
    <row r="1360" spans="1:7" ht="63" customHeight="1" x14ac:dyDescent="0.15">
      <c r="A1360" s="588" t="s">
        <v>1104</v>
      </c>
      <c r="B1360" s="589"/>
      <c r="C1360" s="589"/>
      <c r="D1360" s="589"/>
      <c r="E1360" s="589"/>
      <c r="F1360" s="589"/>
      <c r="G1360" s="590"/>
    </row>
    <row r="1361" spans="1:7" ht="30" customHeight="1" x14ac:dyDescent="0.2">
      <c r="A1361" s="270"/>
      <c r="B1361" s="271"/>
      <c r="C1361" s="272"/>
      <c r="D1361" s="271"/>
      <c r="E1361" s="271"/>
      <c r="F1361" s="272"/>
      <c r="G1361" s="273"/>
    </row>
    <row r="1362" spans="1:7" ht="30" customHeight="1" x14ac:dyDescent="0.15">
      <c r="A1362" s="591"/>
      <c r="B1362" s="592"/>
      <c r="C1362" s="592"/>
      <c r="D1362" s="592"/>
      <c r="E1362" s="592"/>
      <c r="F1362" s="592"/>
      <c r="G1362" s="593"/>
    </row>
    <row r="1363" spans="1:7" ht="30" customHeight="1" x14ac:dyDescent="0.15">
      <c r="A1363" s="591"/>
      <c r="B1363" s="592"/>
      <c r="C1363" s="592"/>
      <c r="D1363" s="592"/>
      <c r="E1363" s="592"/>
      <c r="F1363" s="592"/>
      <c r="G1363" s="593"/>
    </row>
    <row r="1364" spans="1:7" ht="30" customHeight="1" thickBot="1" x14ac:dyDescent="0.2">
      <c r="A1364" s="568" t="s">
        <v>593</v>
      </c>
      <c r="B1364" s="569"/>
      <c r="C1364" s="569"/>
      <c r="D1364" s="569" t="s">
        <v>591</v>
      </c>
      <c r="E1364" s="569"/>
      <c r="F1364" s="569" t="s">
        <v>592</v>
      </c>
      <c r="G1364" s="570"/>
    </row>
    <row r="1365" spans="1:7" ht="15" customHeight="1" x14ac:dyDescent="0.15"/>
    <row r="1366" spans="1:7" ht="15" customHeight="1" x14ac:dyDescent="0.15"/>
    <row r="1367" spans="1:7" ht="15" customHeight="1" x14ac:dyDescent="0.15"/>
  </sheetData>
  <dataConsolidate/>
  <mergeCells count="1509">
    <mergeCell ref="B1301:E1301"/>
    <mergeCell ref="B1300:E1300"/>
    <mergeCell ref="B1299:E1299"/>
    <mergeCell ref="B1298:E1298"/>
    <mergeCell ref="B1297:E1297"/>
    <mergeCell ref="B1295:E1295"/>
    <mergeCell ref="B1294:E1294"/>
    <mergeCell ref="B1314:D1314"/>
    <mergeCell ref="B1315:D1315"/>
    <mergeCell ref="B1316:D1316"/>
    <mergeCell ref="B1317:D1317"/>
    <mergeCell ref="A1329:G1329"/>
    <mergeCell ref="A1360:G1360"/>
    <mergeCell ref="A1362:C1363"/>
    <mergeCell ref="D1362:E1363"/>
    <mergeCell ref="F1362:G1363"/>
    <mergeCell ref="B1308:D1308"/>
    <mergeCell ref="B1309:D1309"/>
    <mergeCell ref="B1310:D1310"/>
    <mergeCell ref="B1311:D1311"/>
    <mergeCell ref="B1312:D1312"/>
    <mergeCell ref="B1313:D1313"/>
    <mergeCell ref="A1303:F1303"/>
    <mergeCell ref="B1304:E1304"/>
    <mergeCell ref="A1305:G1305"/>
    <mergeCell ref="B1306:D1306"/>
    <mergeCell ref="B1307:D1307"/>
    <mergeCell ref="A1302:F1302"/>
    <mergeCell ref="B1257:E1257"/>
    <mergeCell ref="B1258:E1258"/>
    <mergeCell ref="B1259:E1259"/>
    <mergeCell ref="B1247:E1247"/>
    <mergeCell ref="A1364:C1364"/>
    <mergeCell ref="D1364:E1364"/>
    <mergeCell ref="F1364:G1364"/>
    <mergeCell ref="A1340:G1340"/>
    <mergeCell ref="A1354:E1354"/>
    <mergeCell ref="A1355:G1355"/>
    <mergeCell ref="A1356:G1356"/>
    <mergeCell ref="A1357:G1357"/>
    <mergeCell ref="A1358:G1358"/>
    <mergeCell ref="A1359:G1359"/>
    <mergeCell ref="B1327:D1327"/>
    <mergeCell ref="B1328:D1328"/>
    <mergeCell ref="A1352:E1352"/>
    <mergeCell ref="F1352:G1352"/>
    <mergeCell ref="A1353:E1353"/>
    <mergeCell ref="B1318:D1318"/>
    <mergeCell ref="B1319:D1319"/>
    <mergeCell ref="B1320:D1320"/>
    <mergeCell ref="B1321:D1321"/>
    <mergeCell ref="B1322:D1322"/>
    <mergeCell ref="B1324:D1324"/>
    <mergeCell ref="B1325:D1325"/>
    <mergeCell ref="B1326:D1326"/>
    <mergeCell ref="B1253:E1253"/>
    <mergeCell ref="A1254:F1254"/>
    <mergeCell ref="B1255:E1255"/>
    <mergeCell ref="B1289:E1289"/>
    <mergeCell ref="B1288:E1288"/>
    <mergeCell ref="B1287:E1287"/>
    <mergeCell ref="B1286:E1286"/>
    <mergeCell ref="B1285:E1285"/>
    <mergeCell ref="B1284:E1284"/>
    <mergeCell ref="B1283:E1283"/>
    <mergeCell ref="B1282:E1282"/>
    <mergeCell ref="B1281:E1281"/>
    <mergeCell ref="B1280:E1280"/>
    <mergeCell ref="B1279:E1279"/>
    <mergeCell ref="B1278:E1278"/>
    <mergeCell ref="B1277:E1277"/>
    <mergeCell ref="B1264:E1264"/>
    <mergeCell ref="B1263:E1263"/>
    <mergeCell ref="B1262:E1262"/>
    <mergeCell ref="B1261:E1261"/>
    <mergeCell ref="B1260:E1260"/>
    <mergeCell ref="B1275:E1275"/>
    <mergeCell ref="B1274:E1274"/>
    <mergeCell ref="B1273:E1273"/>
    <mergeCell ref="B1272:E1272"/>
    <mergeCell ref="B1271:E1271"/>
    <mergeCell ref="B1270:E1270"/>
    <mergeCell ref="B1269:E1269"/>
    <mergeCell ref="B1268:E1268"/>
    <mergeCell ref="B1267:E1267"/>
    <mergeCell ref="B1266:E1266"/>
    <mergeCell ref="B1265:E1265"/>
    <mergeCell ref="B1248:E1248"/>
    <mergeCell ref="B1249:E1249"/>
    <mergeCell ref="B1250:E1250"/>
    <mergeCell ref="B1251:E1251"/>
    <mergeCell ref="B1240:E1240"/>
    <mergeCell ref="B1241:E1241"/>
    <mergeCell ref="B1242:E1242"/>
    <mergeCell ref="B1243:E1243"/>
    <mergeCell ref="B1244:E1244"/>
    <mergeCell ref="B1245:E1245"/>
    <mergeCell ref="A1233:F1233"/>
    <mergeCell ref="B1234:E1234"/>
    <mergeCell ref="A1236:G1236"/>
    <mergeCell ref="B1237:E1237"/>
    <mergeCell ref="B1238:E1238"/>
    <mergeCell ref="B1239:E1239"/>
    <mergeCell ref="B1252:E1252"/>
    <mergeCell ref="B1246:E1246"/>
    <mergeCell ref="B1230:E1230"/>
    <mergeCell ref="B1231:E1231"/>
    <mergeCell ref="B1232:E1232"/>
    <mergeCell ref="B1222:E1222"/>
    <mergeCell ref="A1226:F1226"/>
    <mergeCell ref="B1227:E1227"/>
    <mergeCell ref="A1228:B1228"/>
    <mergeCell ref="E1228:F1228"/>
    <mergeCell ref="A1229:G1229"/>
    <mergeCell ref="B1215:E1215"/>
    <mergeCell ref="B1216:E1216"/>
    <mergeCell ref="B1218:E1218"/>
    <mergeCell ref="B1219:E1219"/>
    <mergeCell ref="B1220:E1220"/>
    <mergeCell ref="B1221:E1221"/>
    <mergeCell ref="B1223:E1223"/>
    <mergeCell ref="B1224:E1224"/>
    <mergeCell ref="B1225:E1225"/>
    <mergeCell ref="B1217:E1217"/>
    <mergeCell ref="B1210:E1210"/>
    <mergeCell ref="B1211:E1211"/>
    <mergeCell ref="B1212:E1212"/>
    <mergeCell ref="B1213:E1213"/>
    <mergeCell ref="B1186:E1186"/>
    <mergeCell ref="B1187:E1187"/>
    <mergeCell ref="B1188:E1188"/>
    <mergeCell ref="B1189:E1189"/>
    <mergeCell ref="B1190:E1190"/>
    <mergeCell ref="A1191:F1191"/>
    <mergeCell ref="B1180:F1180"/>
    <mergeCell ref="B1181:F1181"/>
    <mergeCell ref="B1182:F1182"/>
    <mergeCell ref="B1214:E1214"/>
    <mergeCell ref="B1204:E1204"/>
    <mergeCell ref="B1205:E1205"/>
    <mergeCell ref="B1206:E1206"/>
    <mergeCell ref="B1207:E1207"/>
    <mergeCell ref="B1208:E1208"/>
    <mergeCell ref="D1197:E1197"/>
    <mergeCell ref="D1198:E1198"/>
    <mergeCell ref="D1199:E1199"/>
    <mergeCell ref="D1200:E1200"/>
    <mergeCell ref="D1201:E1201"/>
    <mergeCell ref="D1202:E1202"/>
    <mergeCell ref="D1203:E1203"/>
    <mergeCell ref="D1196:E1196"/>
    <mergeCell ref="B1192:E1192"/>
    <mergeCell ref="A1193:B1193"/>
    <mergeCell ref="E1193:F1193"/>
    <mergeCell ref="A1194:G1194"/>
    <mergeCell ref="B1202:C1202"/>
    <mergeCell ref="B1144:E1144"/>
    <mergeCell ref="B1146:E1146"/>
    <mergeCell ref="A1147:F1147"/>
    <mergeCell ref="B1148:E1148"/>
    <mergeCell ref="A1149:B1149"/>
    <mergeCell ref="E1149:F1149"/>
    <mergeCell ref="B1172:E1172"/>
    <mergeCell ref="B1173:E1173"/>
    <mergeCell ref="B1162:E1162"/>
    <mergeCell ref="B1163:E1163"/>
    <mergeCell ref="B1164:E1164"/>
    <mergeCell ref="B1165:E1165"/>
    <mergeCell ref="B1166:E1166"/>
    <mergeCell ref="B1184:E1184"/>
    <mergeCell ref="B1185:E1185"/>
    <mergeCell ref="D1195:E1195"/>
    <mergeCell ref="B1209:E1209"/>
    <mergeCell ref="B1183:E1183"/>
    <mergeCell ref="B1174:E1174"/>
    <mergeCell ref="B1175:E1175"/>
    <mergeCell ref="B1176:E1176"/>
    <mergeCell ref="B1177:F1177"/>
    <mergeCell ref="B1178:F1178"/>
    <mergeCell ref="B1179:F1179"/>
    <mergeCell ref="B1168:E1168"/>
    <mergeCell ref="B1169:E1169"/>
    <mergeCell ref="B1170:E1170"/>
    <mergeCell ref="B1171:E1171"/>
    <mergeCell ref="B1156:E1156"/>
    <mergeCell ref="B1157:E1157"/>
    <mergeCell ref="A1158:F1158"/>
    <mergeCell ref="B1159:E1159"/>
    <mergeCell ref="E1160:F1160"/>
    <mergeCell ref="B1154:E1154"/>
    <mergeCell ref="B1155:E1155"/>
    <mergeCell ref="B1167:E1167"/>
    <mergeCell ref="A1161:G1161"/>
    <mergeCell ref="A1150:G1150"/>
    <mergeCell ref="B1151:E1151"/>
    <mergeCell ref="B1152:E1152"/>
    <mergeCell ref="B1153:E1153"/>
    <mergeCell ref="B1121:E1121"/>
    <mergeCell ref="B1122:E1122"/>
    <mergeCell ref="B1123:E1123"/>
    <mergeCell ref="B1124:E1124"/>
    <mergeCell ref="A1125:F1125"/>
    <mergeCell ref="B1115:E1115"/>
    <mergeCell ref="B1116:E1116"/>
    <mergeCell ref="B1117:E1117"/>
    <mergeCell ref="B1118:E1118"/>
    <mergeCell ref="B1119:E1119"/>
    <mergeCell ref="B1120:E1120"/>
    <mergeCell ref="B1138:E1138"/>
    <mergeCell ref="B1139:E1139"/>
    <mergeCell ref="B1140:E1140"/>
    <mergeCell ref="B1141:E1141"/>
    <mergeCell ref="B1142:E1142"/>
    <mergeCell ref="B1132:E1132"/>
    <mergeCell ref="B1133:E1133"/>
    <mergeCell ref="B1134:E1134"/>
    <mergeCell ref="B1135:E1135"/>
    <mergeCell ref="B1136:E1136"/>
    <mergeCell ref="B1137:E1137"/>
    <mergeCell ref="B1126:E1126"/>
    <mergeCell ref="E1127:F1127"/>
    <mergeCell ref="A1128:G1128"/>
    <mergeCell ref="B1143:E1143"/>
    <mergeCell ref="B1129:E1129"/>
    <mergeCell ref="B1130:E1130"/>
    <mergeCell ref="B1131:E1131"/>
    <mergeCell ref="B1109:E1109"/>
    <mergeCell ref="B1110:E1110"/>
    <mergeCell ref="B1111:E1111"/>
    <mergeCell ref="B1112:E1112"/>
    <mergeCell ref="B1113:E1113"/>
    <mergeCell ref="B1114:E1114"/>
    <mergeCell ref="B1103:E1103"/>
    <mergeCell ref="B1104:E1104"/>
    <mergeCell ref="B1105:E1105"/>
    <mergeCell ref="B1106:E1106"/>
    <mergeCell ref="B1107:E1107"/>
    <mergeCell ref="B1108:E1108"/>
    <mergeCell ref="B1097:E1097"/>
    <mergeCell ref="B1098:E1098"/>
    <mergeCell ref="B1099:E1099"/>
    <mergeCell ref="B1100:E1100"/>
    <mergeCell ref="B1101:E1101"/>
    <mergeCell ref="B1102:E1102"/>
    <mergeCell ref="B1091:E1091"/>
    <mergeCell ref="B1092:E1092"/>
    <mergeCell ref="B1093:E1093"/>
    <mergeCell ref="B1094:E1094"/>
    <mergeCell ref="B1095:E1095"/>
    <mergeCell ref="B1096:E1096"/>
    <mergeCell ref="B1086:E1086"/>
    <mergeCell ref="A1087:F1087"/>
    <mergeCell ref="B1088:E1088"/>
    <mergeCell ref="A1089:B1089"/>
    <mergeCell ref="E1089:F1089"/>
    <mergeCell ref="A1090:G1090"/>
    <mergeCell ref="B1080:E1080"/>
    <mergeCell ref="B1081:E1081"/>
    <mergeCell ref="B1082:E1082"/>
    <mergeCell ref="B1083:E1083"/>
    <mergeCell ref="B1084:E1084"/>
    <mergeCell ref="B1085:E1085"/>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74:E1074"/>
    <mergeCell ref="B1062:E1062"/>
    <mergeCell ref="A1063:F1063"/>
    <mergeCell ref="B1064:E1064"/>
    <mergeCell ref="E1065:F1065"/>
    <mergeCell ref="A1066:G1066"/>
    <mergeCell ref="B1067:E106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39:E1039"/>
    <mergeCell ref="A1040:B1040"/>
    <mergeCell ref="E1040:F1040"/>
    <mergeCell ref="A1041:G1041"/>
    <mergeCell ref="B1042:E1042"/>
    <mergeCell ref="B1043:E1043"/>
    <mergeCell ref="B1034:E1034"/>
    <mergeCell ref="B1035:E1035"/>
    <mergeCell ref="B1036:E1036"/>
    <mergeCell ref="B1037:E1037"/>
    <mergeCell ref="A1038:F1038"/>
    <mergeCell ref="B1030:E1030"/>
    <mergeCell ref="B1031:E1031"/>
    <mergeCell ref="B1032:E1032"/>
    <mergeCell ref="B1033:E1033"/>
    <mergeCell ref="B1056:E1056"/>
    <mergeCell ref="B1057:E1057"/>
    <mergeCell ref="B1024:E1024"/>
    <mergeCell ref="B1025:E1025"/>
    <mergeCell ref="B1026:E1026"/>
    <mergeCell ref="B1027:E1027"/>
    <mergeCell ref="B1028:E1028"/>
    <mergeCell ref="B1029:E1029"/>
    <mergeCell ref="A1019:F1019"/>
    <mergeCell ref="B1020:E1020"/>
    <mergeCell ref="A1021:B1021"/>
    <mergeCell ref="E1021:F1021"/>
    <mergeCell ref="A1022:G1022"/>
    <mergeCell ref="B1023:E1023"/>
    <mergeCell ref="B1013:E1013"/>
    <mergeCell ref="B1014:E1014"/>
    <mergeCell ref="B1015:E1015"/>
    <mergeCell ref="B1016:E1016"/>
    <mergeCell ref="B1017:E1017"/>
    <mergeCell ref="B1018:E1018"/>
    <mergeCell ref="B1007:E1007"/>
    <mergeCell ref="B1008:E1008"/>
    <mergeCell ref="B1009:E1009"/>
    <mergeCell ref="B1010:E1010"/>
    <mergeCell ref="B1011:E1011"/>
    <mergeCell ref="B1012:E1012"/>
    <mergeCell ref="B1001:E1001"/>
    <mergeCell ref="B1002:E1002"/>
    <mergeCell ref="B1003:E1003"/>
    <mergeCell ref="B1004:E1004"/>
    <mergeCell ref="B1005:E1005"/>
    <mergeCell ref="B1006:E1006"/>
    <mergeCell ref="B996:E996"/>
    <mergeCell ref="A997:F997"/>
    <mergeCell ref="B998:E998"/>
    <mergeCell ref="A999:B999"/>
    <mergeCell ref="E999:F999"/>
    <mergeCell ref="A1000:G1000"/>
    <mergeCell ref="B990:E990"/>
    <mergeCell ref="B991:E991"/>
    <mergeCell ref="B992:E992"/>
    <mergeCell ref="B993:E993"/>
    <mergeCell ref="B994:E994"/>
    <mergeCell ref="B995:E995"/>
    <mergeCell ref="B984:E984"/>
    <mergeCell ref="B985:E985"/>
    <mergeCell ref="B986:E986"/>
    <mergeCell ref="B987:E987"/>
    <mergeCell ref="B988:E988"/>
    <mergeCell ref="B989:E989"/>
    <mergeCell ref="B978:E978"/>
    <mergeCell ref="B979:E979"/>
    <mergeCell ref="B980:E980"/>
    <mergeCell ref="B981:E981"/>
    <mergeCell ref="B982:E982"/>
    <mergeCell ref="B983:E983"/>
    <mergeCell ref="B972:E972"/>
    <mergeCell ref="B973:E973"/>
    <mergeCell ref="B974:E974"/>
    <mergeCell ref="B975:E975"/>
    <mergeCell ref="B976:E976"/>
    <mergeCell ref="B977:E977"/>
    <mergeCell ref="B966:E966"/>
    <mergeCell ref="B967:E967"/>
    <mergeCell ref="B968:E968"/>
    <mergeCell ref="B969:E969"/>
    <mergeCell ref="B970:E970"/>
    <mergeCell ref="B971:E971"/>
    <mergeCell ref="A960:F960"/>
    <mergeCell ref="B961:E961"/>
    <mergeCell ref="A962:B962"/>
    <mergeCell ref="E962:F962"/>
    <mergeCell ref="B964:E964"/>
    <mergeCell ref="B965:E965"/>
    <mergeCell ref="B955:E955"/>
    <mergeCell ref="B956:E956"/>
    <mergeCell ref="B957:E957"/>
    <mergeCell ref="B958:E958"/>
    <mergeCell ref="B959:E959"/>
    <mergeCell ref="A963:G96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36:E936"/>
    <mergeCell ref="B937:E937"/>
    <mergeCell ref="B938:E938"/>
    <mergeCell ref="B939:E939"/>
    <mergeCell ref="B940:E940"/>
    <mergeCell ref="B941:E941"/>
    <mergeCell ref="A931:B931"/>
    <mergeCell ref="E931:F931"/>
    <mergeCell ref="A932:G932"/>
    <mergeCell ref="B933:E933"/>
    <mergeCell ref="B934:E934"/>
    <mergeCell ref="B935:E935"/>
    <mergeCell ref="B926:E926"/>
    <mergeCell ref="A927:F927"/>
    <mergeCell ref="B928:E928"/>
    <mergeCell ref="B930:E930"/>
    <mergeCell ref="B954:E954"/>
    <mergeCell ref="B920:E920"/>
    <mergeCell ref="B921:E921"/>
    <mergeCell ref="B922:E922"/>
    <mergeCell ref="B923:E923"/>
    <mergeCell ref="B924:E924"/>
    <mergeCell ref="B925:E925"/>
    <mergeCell ref="B914:E914"/>
    <mergeCell ref="B915:E915"/>
    <mergeCell ref="B916:E916"/>
    <mergeCell ref="B917:E917"/>
    <mergeCell ref="B918:E918"/>
    <mergeCell ref="B919:E919"/>
    <mergeCell ref="D909:E909"/>
    <mergeCell ref="B910:E910"/>
    <mergeCell ref="A911:B911"/>
    <mergeCell ref="E911:F911"/>
    <mergeCell ref="A912:G912"/>
    <mergeCell ref="B913:E913"/>
    <mergeCell ref="D903:E903"/>
    <mergeCell ref="D904:E904"/>
    <mergeCell ref="D905:E905"/>
    <mergeCell ref="D906:E906"/>
    <mergeCell ref="D907:E907"/>
    <mergeCell ref="D908:E908"/>
    <mergeCell ref="D897:E897"/>
    <mergeCell ref="D898:E898"/>
    <mergeCell ref="D899:E899"/>
    <mergeCell ref="D900:E900"/>
    <mergeCell ref="D901:E901"/>
    <mergeCell ref="D902:E902"/>
    <mergeCell ref="A891:F891"/>
    <mergeCell ref="B892:E892"/>
    <mergeCell ref="E893:F893"/>
    <mergeCell ref="A894:G894"/>
    <mergeCell ref="D895:E895"/>
    <mergeCell ref="D896:E896"/>
    <mergeCell ref="D885:E885"/>
    <mergeCell ref="D886:E886"/>
    <mergeCell ref="D887:E887"/>
    <mergeCell ref="D888:E888"/>
    <mergeCell ref="D889:E889"/>
    <mergeCell ref="D890:E890"/>
    <mergeCell ref="D879:E879"/>
    <mergeCell ref="D880:E880"/>
    <mergeCell ref="D881:E881"/>
    <mergeCell ref="D882:E882"/>
    <mergeCell ref="D883:E883"/>
    <mergeCell ref="D884:E884"/>
    <mergeCell ref="D873:E873"/>
    <mergeCell ref="D874:E874"/>
    <mergeCell ref="D875:E875"/>
    <mergeCell ref="D876:E876"/>
    <mergeCell ref="D877:E877"/>
    <mergeCell ref="D878:E878"/>
    <mergeCell ref="D866:E866"/>
    <mergeCell ref="D867:E867"/>
    <mergeCell ref="D868:E868"/>
    <mergeCell ref="D870:E870"/>
    <mergeCell ref="D871:E871"/>
    <mergeCell ref="D872:E872"/>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B842:E842"/>
    <mergeCell ref="B843:E843"/>
    <mergeCell ref="E844:F844"/>
    <mergeCell ref="A845:G845"/>
    <mergeCell ref="D846:E846"/>
    <mergeCell ref="D847:E847"/>
    <mergeCell ref="B836:E836"/>
    <mergeCell ref="B837:E837"/>
    <mergeCell ref="B838:E838"/>
    <mergeCell ref="B839:E839"/>
    <mergeCell ref="B840:E840"/>
    <mergeCell ref="B841:E841"/>
    <mergeCell ref="F809:G809"/>
    <mergeCell ref="B832:E832"/>
    <mergeCell ref="F832:G832"/>
    <mergeCell ref="B833:E833"/>
    <mergeCell ref="F833:G833"/>
    <mergeCell ref="B834:E834"/>
    <mergeCell ref="B835:E835"/>
    <mergeCell ref="B827:E827"/>
    <mergeCell ref="B828:E828"/>
    <mergeCell ref="B829:E829"/>
    <mergeCell ref="B830:E830"/>
    <mergeCell ref="B831:E831"/>
    <mergeCell ref="F831:G831"/>
    <mergeCell ref="A822:B822"/>
    <mergeCell ref="E822:F822"/>
    <mergeCell ref="A823:G823"/>
    <mergeCell ref="B824:E824"/>
    <mergeCell ref="B825:E825"/>
    <mergeCell ref="B826:E826"/>
    <mergeCell ref="B728:E728"/>
    <mergeCell ref="B743:E743"/>
    <mergeCell ref="B742:E742"/>
    <mergeCell ref="B741:E741"/>
    <mergeCell ref="B739:E739"/>
    <mergeCell ref="B738:E738"/>
    <mergeCell ref="B737:E737"/>
    <mergeCell ref="B736:E736"/>
    <mergeCell ref="B735:E735"/>
    <mergeCell ref="B734:E734"/>
    <mergeCell ref="B733:E733"/>
    <mergeCell ref="B732:E732"/>
    <mergeCell ref="B774:E774"/>
    <mergeCell ref="B775:E775"/>
    <mergeCell ref="B776:E776"/>
    <mergeCell ref="B777:E777"/>
    <mergeCell ref="B778:E778"/>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45:E745"/>
    <mergeCell ref="B744:E744"/>
    <mergeCell ref="A752:B752"/>
    <mergeCell ref="B715:E715"/>
    <mergeCell ref="B716:E716"/>
    <mergeCell ref="B717:E717"/>
    <mergeCell ref="B718:E718"/>
    <mergeCell ref="B719:E719"/>
    <mergeCell ref="B720:E720"/>
    <mergeCell ref="A727:G727"/>
    <mergeCell ref="B709:E709"/>
    <mergeCell ref="B710:E710"/>
    <mergeCell ref="B711:E711"/>
    <mergeCell ref="B712:E712"/>
    <mergeCell ref="B713:E713"/>
    <mergeCell ref="B714:E714"/>
    <mergeCell ref="B703:E703"/>
    <mergeCell ref="B704:E704"/>
    <mergeCell ref="B705:E705"/>
    <mergeCell ref="B706:E706"/>
    <mergeCell ref="B707:E707"/>
    <mergeCell ref="B708:E708"/>
    <mergeCell ref="B721:E721"/>
    <mergeCell ref="B722:E722"/>
    <mergeCell ref="B723:E723"/>
    <mergeCell ref="A724:F724"/>
    <mergeCell ref="B725:E725"/>
    <mergeCell ref="A726:B726"/>
    <mergeCell ref="E726:F726"/>
    <mergeCell ref="B697:E697"/>
    <mergeCell ref="B698:E698"/>
    <mergeCell ref="B699:E699"/>
    <mergeCell ref="B700:E700"/>
    <mergeCell ref="B701:E701"/>
    <mergeCell ref="B702:E702"/>
    <mergeCell ref="A692:F692"/>
    <mergeCell ref="B693:E693"/>
    <mergeCell ref="A694:B694"/>
    <mergeCell ref="E694:F694"/>
    <mergeCell ref="A695:G695"/>
    <mergeCell ref="B696:E696"/>
    <mergeCell ref="B682:E682"/>
    <mergeCell ref="B683:E683"/>
    <mergeCell ref="B684:E684"/>
    <mergeCell ref="B686:E686"/>
    <mergeCell ref="B687:E687"/>
    <mergeCell ref="B690:E690"/>
    <mergeCell ref="A691:F691"/>
    <mergeCell ref="B689:E689"/>
    <mergeCell ref="B688:E688"/>
    <mergeCell ref="B685:E685"/>
    <mergeCell ref="B676:E676"/>
    <mergeCell ref="B677:E677"/>
    <mergeCell ref="B678:E678"/>
    <mergeCell ref="B679:E679"/>
    <mergeCell ref="B680:E680"/>
    <mergeCell ref="B681:E681"/>
    <mergeCell ref="B670:E670"/>
    <mergeCell ref="B671:E671"/>
    <mergeCell ref="B672:E672"/>
    <mergeCell ref="B673:E673"/>
    <mergeCell ref="B674:E674"/>
    <mergeCell ref="B675:E675"/>
    <mergeCell ref="A665:B665"/>
    <mergeCell ref="E665:F665"/>
    <mergeCell ref="A666:G666"/>
    <mergeCell ref="B667:E667"/>
    <mergeCell ref="B668:E668"/>
    <mergeCell ref="B669:E669"/>
    <mergeCell ref="A663:F663"/>
    <mergeCell ref="B664:E664"/>
    <mergeCell ref="B653:E653"/>
    <mergeCell ref="B654:F654"/>
    <mergeCell ref="B655:F655"/>
    <mergeCell ref="B656:F656"/>
    <mergeCell ref="B657:F657"/>
    <mergeCell ref="B658:E658"/>
    <mergeCell ref="B647:E647"/>
    <mergeCell ref="B648:E648"/>
    <mergeCell ref="B649:E649"/>
    <mergeCell ref="B650:E650"/>
    <mergeCell ref="B651:E651"/>
    <mergeCell ref="B652:E652"/>
    <mergeCell ref="A659:F659"/>
    <mergeCell ref="A660:F660"/>
    <mergeCell ref="A661:F661"/>
    <mergeCell ref="A662:F662"/>
    <mergeCell ref="B641:E641"/>
    <mergeCell ref="B642:E642"/>
    <mergeCell ref="B643:E643"/>
    <mergeCell ref="B644:E644"/>
    <mergeCell ref="B645:E645"/>
    <mergeCell ref="B646:E646"/>
    <mergeCell ref="A636:B636"/>
    <mergeCell ref="E636:F636"/>
    <mergeCell ref="A637:G637"/>
    <mergeCell ref="B638:E638"/>
    <mergeCell ref="B639:E639"/>
    <mergeCell ref="B640:E640"/>
    <mergeCell ref="B630:F630"/>
    <mergeCell ref="B631:E631"/>
    <mergeCell ref="B632:E632"/>
    <mergeCell ref="B633:E633"/>
    <mergeCell ref="A634:F634"/>
    <mergeCell ref="B635:E635"/>
    <mergeCell ref="B624:E624"/>
    <mergeCell ref="B625:E625"/>
    <mergeCell ref="B626:E626"/>
    <mergeCell ref="B627:E627"/>
    <mergeCell ref="B628:E628"/>
    <mergeCell ref="B629:F629"/>
    <mergeCell ref="B618:E618"/>
    <mergeCell ref="B619:E619"/>
    <mergeCell ref="B620:E620"/>
    <mergeCell ref="B621:E621"/>
    <mergeCell ref="B622:E622"/>
    <mergeCell ref="B623:E623"/>
    <mergeCell ref="B612:E612"/>
    <mergeCell ref="E613:F613"/>
    <mergeCell ref="A614:G614"/>
    <mergeCell ref="B615:E615"/>
    <mergeCell ref="B616:E616"/>
    <mergeCell ref="B617:E617"/>
    <mergeCell ref="B606:E606"/>
    <mergeCell ref="A607:F607"/>
    <mergeCell ref="B608:E608"/>
    <mergeCell ref="B609:E609"/>
    <mergeCell ref="B610:E610"/>
    <mergeCell ref="A611:F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7:E577"/>
    <mergeCell ref="A578:F578"/>
    <mergeCell ref="B579:E579"/>
    <mergeCell ref="A580:B580"/>
    <mergeCell ref="E580:F580"/>
    <mergeCell ref="A581:G581"/>
    <mergeCell ref="B572:E572"/>
    <mergeCell ref="F572:G572"/>
    <mergeCell ref="B573:E573"/>
    <mergeCell ref="B574:E574"/>
    <mergeCell ref="B575:E575"/>
    <mergeCell ref="B576:E576"/>
    <mergeCell ref="B569:E569"/>
    <mergeCell ref="F569:G569"/>
    <mergeCell ref="B570:E570"/>
    <mergeCell ref="F570:G570"/>
    <mergeCell ref="B571:E571"/>
    <mergeCell ref="F571:G571"/>
    <mergeCell ref="B564:E564"/>
    <mergeCell ref="B565:E565"/>
    <mergeCell ref="B566:E566"/>
    <mergeCell ref="B567:E567"/>
    <mergeCell ref="B568:E568"/>
    <mergeCell ref="F568:G568"/>
    <mergeCell ref="B559:E559"/>
    <mergeCell ref="B560:E560"/>
    <mergeCell ref="B561:E561"/>
    <mergeCell ref="B562:E562"/>
    <mergeCell ref="B563:E563"/>
    <mergeCell ref="B553:E553"/>
    <mergeCell ref="B554:E554"/>
    <mergeCell ref="B555:E555"/>
    <mergeCell ref="B556:E556"/>
    <mergeCell ref="B557:E557"/>
    <mergeCell ref="B558:E558"/>
    <mergeCell ref="B547:E547"/>
    <mergeCell ref="B548:E548"/>
    <mergeCell ref="B549:E549"/>
    <mergeCell ref="B550:E550"/>
    <mergeCell ref="B551:E551"/>
    <mergeCell ref="B552:E552"/>
    <mergeCell ref="B542:E542"/>
    <mergeCell ref="B543:E543"/>
    <mergeCell ref="B544:E544"/>
    <mergeCell ref="B545:E545"/>
    <mergeCell ref="B546:E546"/>
    <mergeCell ref="B535:E535"/>
    <mergeCell ref="B536:E536"/>
    <mergeCell ref="B537:E537"/>
    <mergeCell ref="B538:E538"/>
    <mergeCell ref="B539:E539"/>
    <mergeCell ref="B540:E540"/>
    <mergeCell ref="B529:E529"/>
    <mergeCell ref="B530:E530"/>
    <mergeCell ref="B531:E531"/>
    <mergeCell ref="B532:E532"/>
    <mergeCell ref="B533:E533"/>
    <mergeCell ref="B534:E534"/>
    <mergeCell ref="B524:E524"/>
    <mergeCell ref="A525:F525"/>
    <mergeCell ref="B526:E526"/>
    <mergeCell ref="A527:B527"/>
    <mergeCell ref="E527:F527"/>
    <mergeCell ref="A528:G528"/>
    <mergeCell ref="B520:E520"/>
    <mergeCell ref="B521:E521"/>
    <mergeCell ref="B522:E522"/>
    <mergeCell ref="B523:E523"/>
    <mergeCell ref="A516:C516"/>
    <mergeCell ref="D516:G516"/>
    <mergeCell ref="A517:C517"/>
    <mergeCell ref="D517:G517"/>
    <mergeCell ref="B518:E518"/>
    <mergeCell ref="B519:E519"/>
    <mergeCell ref="B541:E541"/>
    <mergeCell ref="A513:C513"/>
    <mergeCell ref="D513:G513"/>
    <mergeCell ref="A514:C514"/>
    <mergeCell ref="D514:G514"/>
    <mergeCell ref="A515:C515"/>
    <mergeCell ref="D515:G515"/>
    <mergeCell ref="B507:E507"/>
    <mergeCell ref="B508:E508"/>
    <mergeCell ref="B509:E509"/>
    <mergeCell ref="A510:E510"/>
    <mergeCell ref="A511:E511"/>
    <mergeCell ref="A512:E512"/>
    <mergeCell ref="B501:E501"/>
    <mergeCell ref="B502:E502"/>
    <mergeCell ref="B503:E503"/>
    <mergeCell ref="B504:E504"/>
    <mergeCell ref="B505:E505"/>
    <mergeCell ref="B506:E506"/>
    <mergeCell ref="B495:E495"/>
    <mergeCell ref="B496:E496"/>
    <mergeCell ref="B497:E497"/>
    <mergeCell ref="B498:E498"/>
    <mergeCell ref="B499:E499"/>
    <mergeCell ref="B500:E500"/>
    <mergeCell ref="A489:G489"/>
    <mergeCell ref="B490:E490"/>
    <mergeCell ref="B491:E491"/>
    <mergeCell ref="B492:E492"/>
    <mergeCell ref="B493:E493"/>
    <mergeCell ref="B494:E494"/>
    <mergeCell ref="B484:E484"/>
    <mergeCell ref="B485:E485"/>
    <mergeCell ref="A486:F486"/>
    <mergeCell ref="B487:E487"/>
    <mergeCell ref="A488:B488"/>
    <mergeCell ref="E488:F488"/>
    <mergeCell ref="B479:E479"/>
    <mergeCell ref="B480:E480"/>
    <mergeCell ref="B481:E481"/>
    <mergeCell ref="B482:E482"/>
    <mergeCell ref="B483:E483"/>
    <mergeCell ref="B472:E472"/>
    <mergeCell ref="B473:E473"/>
    <mergeCell ref="B474:E474"/>
    <mergeCell ref="B475:E475"/>
    <mergeCell ref="B476:E476"/>
    <mergeCell ref="B477:E477"/>
    <mergeCell ref="B466:E466"/>
    <mergeCell ref="B467:E467"/>
    <mergeCell ref="A468:F468"/>
    <mergeCell ref="B469:E469"/>
    <mergeCell ref="E470:F470"/>
    <mergeCell ref="A471:G471"/>
    <mergeCell ref="B462:E462"/>
    <mergeCell ref="B463:E463"/>
    <mergeCell ref="B464:E464"/>
    <mergeCell ref="B465:E465"/>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78:E478"/>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27:E427"/>
    <mergeCell ref="A428:F428"/>
    <mergeCell ref="B429:E429"/>
    <mergeCell ref="A430:B430"/>
    <mergeCell ref="E430:F430"/>
    <mergeCell ref="A431:G431"/>
    <mergeCell ref="B423:E423"/>
    <mergeCell ref="B424:E424"/>
    <mergeCell ref="B425:E425"/>
    <mergeCell ref="B426:E426"/>
    <mergeCell ref="B417:E417"/>
    <mergeCell ref="B418:E418"/>
    <mergeCell ref="B419:E419"/>
    <mergeCell ref="B420:E420"/>
    <mergeCell ref="B421:E421"/>
    <mergeCell ref="B422:E422"/>
    <mergeCell ref="B444:E444"/>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A383:F383"/>
    <mergeCell ref="B384:E384"/>
    <mergeCell ref="E385:F385"/>
    <mergeCell ref="A386:G386"/>
    <mergeCell ref="B366:E366"/>
    <mergeCell ref="B355:E355"/>
    <mergeCell ref="B356:E356"/>
    <mergeCell ref="B357:E357"/>
    <mergeCell ref="B358:E358"/>
    <mergeCell ref="B359:E359"/>
    <mergeCell ref="B360:E360"/>
    <mergeCell ref="B349:E349"/>
    <mergeCell ref="B350:E350"/>
    <mergeCell ref="B351:E351"/>
    <mergeCell ref="B352:E352"/>
    <mergeCell ref="B353:E353"/>
    <mergeCell ref="B354:E354"/>
    <mergeCell ref="B378:E378"/>
    <mergeCell ref="B379:E379"/>
    <mergeCell ref="B380:E380"/>
    <mergeCell ref="B373:E373"/>
    <mergeCell ref="B374:E374"/>
    <mergeCell ref="B375:E375"/>
    <mergeCell ref="B376:E376"/>
    <mergeCell ref="B377:E377"/>
    <mergeCell ref="B367:E367"/>
    <mergeCell ref="B368:E368"/>
    <mergeCell ref="B369:E369"/>
    <mergeCell ref="B370:E370"/>
    <mergeCell ref="B371:E371"/>
    <mergeCell ref="B372:E372"/>
    <mergeCell ref="B348:E348"/>
    <mergeCell ref="B338:E338"/>
    <mergeCell ref="A339:B339"/>
    <mergeCell ref="E339:F339"/>
    <mergeCell ref="A340:G340"/>
    <mergeCell ref="B341:E341"/>
    <mergeCell ref="B342:E342"/>
    <mergeCell ref="B333:E333"/>
    <mergeCell ref="B334:E334"/>
    <mergeCell ref="B335:E335"/>
    <mergeCell ref="B336:E336"/>
    <mergeCell ref="A337:F337"/>
    <mergeCell ref="B361:E361"/>
    <mergeCell ref="B362:E362"/>
    <mergeCell ref="B363:E363"/>
    <mergeCell ref="B364:E364"/>
    <mergeCell ref="B365:E365"/>
    <mergeCell ref="B299:E299"/>
    <mergeCell ref="B300:E300"/>
    <mergeCell ref="B301:E301"/>
    <mergeCell ref="B302:E302"/>
    <mergeCell ref="B303:E303"/>
    <mergeCell ref="B304:E304"/>
    <mergeCell ref="B305:E305"/>
    <mergeCell ref="B306:E306"/>
    <mergeCell ref="B307:E307"/>
    <mergeCell ref="B343:E343"/>
    <mergeCell ref="B344:E344"/>
    <mergeCell ref="B345:E345"/>
    <mergeCell ref="B346:E346"/>
    <mergeCell ref="B347:E347"/>
    <mergeCell ref="B328:E328"/>
    <mergeCell ref="B329:E329"/>
    <mergeCell ref="B330:E330"/>
    <mergeCell ref="B331:E331"/>
    <mergeCell ref="B332:E332"/>
    <mergeCell ref="B322:E322"/>
    <mergeCell ref="B323:E323"/>
    <mergeCell ref="B324:E324"/>
    <mergeCell ref="B325:E325"/>
    <mergeCell ref="B326:E326"/>
    <mergeCell ref="B327:E327"/>
    <mergeCell ref="B316:E316"/>
    <mergeCell ref="B317:E317"/>
    <mergeCell ref="B318:E318"/>
    <mergeCell ref="B319:E319"/>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320:E320"/>
    <mergeCell ref="B321:E321"/>
    <mergeCell ref="B189:E189"/>
    <mergeCell ref="B190:E190"/>
    <mergeCell ref="B191:E191"/>
    <mergeCell ref="B192:E192"/>
    <mergeCell ref="B193:E193"/>
    <mergeCell ref="B310:E310"/>
    <mergeCell ref="B311:E311"/>
    <mergeCell ref="B312:E312"/>
    <mergeCell ref="B313:E313"/>
    <mergeCell ref="B314:E314"/>
    <mergeCell ref="B315:E315"/>
    <mergeCell ref="B308:E308"/>
    <mergeCell ref="B309:E309"/>
    <mergeCell ref="B268:E268"/>
    <mergeCell ref="B269:E269"/>
    <mergeCell ref="B270:E270"/>
    <mergeCell ref="B271:E271"/>
    <mergeCell ref="B178:E178"/>
    <mergeCell ref="B179:E179"/>
    <mergeCell ref="B180:E180"/>
    <mergeCell ref="B181:E181"/>
    <mergeCell ref="B182:E182"/>
    <mergeCell ref="A173:B173"/>
    <mergeCell ref="E173:F173"/>
    <mergeCell ref="A174:G174"/>
    <mergeCell ref="B175:E175"/>
    <mergeCell ref="B176:E176"/>
    <mergeCell ref="B177:E177"/>
    <mergeCell ref="B183:E183"/>
    <mergeCell ref="B184:E184"/>
    <mergeCell ref="B185:E185"/>
    <mergeCell ref="B186:E186"/>
    <mergeCell ref="B187:E187"/>
    <mergeCell ref="B188:E188"/>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B1203:C1203"/>
    <mergeCell ref="B740:E740"/>
    <mergeCell ref="B756:E756"/>
    <mergeCell ref="B757:E757"/>
    <mergeCell ref="B758:E758"/>
    <mergeCell ref="B759:E759"/>
    <mergeCell ref="B760:E760"/>
    <mergeCell ref="B761:E761"/>
    <mergeCell ref="B751:E751"/>
    <mergeCell ref="A788:G788"/>
    <mergeCell ref="B789:E789"/>
    <mergeCell ref="B790:E790"/>
    <mergeCell ref="B792:E792"/>
    <mergeCell ref="B793:E793"/>
    <mergeCell ref="B783:E783"/>
    <mergeCell ref="B784:E784"/>
    <mergeCell ref="A785:E785"/>
    <mergeCell ref="B786:E786"/>
    <mergeCell ref="A820:F820"/>
    <mergeCell ref="B821:E821"/>
    <mergeCell ref="B810:E810"/>
    <mergeCell ref="B811:E811"/>
    <mergeCell ref="B812:E812"/>
    <mergeCell ref="B813:E813"/>
    <mergeCell ref="B814:E814"/>
    <mergeCell ref="B815:E815"/>
    <mergeCell ref="B807:E807"/>
    <mergeCell ref="F807:G807"/>
    <mergeCell ref="B808:E808"/>
    <mergeCell ref="F808:G808"/>
    <mergeCell ref="B809:E809"/>
    <mergeCell ref="B1145:E1145"/>
    <mergeCell ref="B1293:E1293"/>
    <mergeCell ref="B1292:E1292"/>
    <mergeCell ref="B1291:E1291"/>
    <mergeCell ref="B1290:E1290"/>
    <mergeCell ref="B1296:E1296"/>
    <mergeCell ref="B1276:E1276"/>
    <mergeCell ref="A750:F750"/>
    <mergeCell ref="A749:F749"/>
    <mergeCell ref="A746:F746"/>
    <mergeCell ref="A787:B787"/>
    <mergeCell ref="E787:F787"/>
    <mergeCell ref="B780:E780"/>
    <mergeCell ref="B781:E781"/>
    <mergeCell ref="B782:E782"/>
    <mergeCell ref="B801:E801"/>
    <mergeCell ref="B802:E802"/>
    <mergeCell ref="B803:E803"/>
    <mergeCell ref="B804:E804"/>
    <mergeCell ref="B805:E805"/>
    <mergeCell ref="B806:E806"/>
    <mergeCell ref="A798:B798"/>
    <mergeCell ref="E798:F798"/>
    <mergeCell ref="A799:G799"/>
    <mergeCell ref="B800:E800"/>
    <mergeCell ref="B794:E794"/>
    <mergeCell ref="B795:E795"/>
    <mergeCell ref="B796:E796"/>
    <mergeCell ref="B797:E797"/>
    <mergeCell ref="B816:E816"/>
    <mergeCell ref="B817:E817"/>
    <mergeCell ref="B818:E818"/>
    <mergeCell ref="B819:E819"/>
    <mergeCell ref="F112:G112"/>
    <mergeCell ref="F113:G113"/>
    <mergeCell ref="F118:G118"/>
    <mergeCell ref="B1323:D1323"/>
    <mergeCell ref="F1353:G1353"/>
    <mergeCell ref="F1354:G1354"/>
    <mergeCell ref="B731:E731"/>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752:F752"/>
    <mergeCell ref="A753:G753"/>
    <mergeCell ref="B754:E754"/>
    <mergeCell ref="B755:E755"/>
    <mergeCell ref="B779:E779"/>
    <mergeCell ref="B730:E730"/>
    <mergeCell ref="A747:F747"/>
    <mergeCell ref="A748:F748"/>
    <mergeCell ref="B207:E207"/>
    <mergeCell ref="B208:E208"/>
    <mergeCell ref="B209:E209"/>
    <mergeCell ref="B210:E210"/>
    <mergeCell ref="B211:E211"/>
    <mergeCell ref="B212:E212"/>
    <mergeCell ref="B213:E213"/>
    <mergeCell ref="B214:E214"/>
    <mergeCell ref="B215:E215"/>
    <mergeCell ref="B216:E216"/>
    <mergeCell ref="B217:E217"/>
    <mergeCell ref="B228:E228"/>
    <mergeCell ref="B229:E229"/>
    <mergeCell ref="B230:E230"/>
    <mergeCell ref="B231:E231"/>
    <mergeCell ref="B232:E232"/>
    <mergeCell ref="B233:E233"/>
    <mergeCell ref="B234:E234"/>
    <mergeCell ref="B235:E235"/>
    <mergeCell ref="B236:E236"/>
    <mergeCell ref="B237:E237"/>
    <mergeCell ref="B226:E226"/>
    <mergeCell ref="B227:E227"/>
    <mergeCell ref="B220:E220"/>
    <mergeCell ref="B221:E221"/>
    <mergeCell ref="B222:E222"/>
    <mergeCell ref="B223:E223"/>
    <mergeCell ref="B224:E224"/>
    <mergeCell ref="B225:E225"/>
    <mergeCell ref="B218:E218"/>
    <mergeCell ref="B219:E219"/>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729:E729"/>
    <mergeCell ref="B791:E791"/>
    <mergeCell ref="A929:F929"/>
    <mergeCell ref="B289:E289"/>
    <mergeCell ref="B290:E290"/>
    <mergeCell ref="B272:E272"/>
    <mergeCell ref="B263:E263"/>
    <mergeCell ref="B264:E264"/>
    <mergeCell ref="B265:E265"/>
    <mergeCell ref="B266:E266"/>
    <mergeCell ref="B267:E267"/>
    <mergeCell ref="B282:E282"/>
    <mergeCell ref="B283:E283"/>
    <mergeCell ref="B284:E284"/>
    <mergeCell ref="B285:E285"/>
    <mergeCell ref="B286:E286"/>
    <mergeCell ref="B287:E287"/>
    <mergeCell ref="B288:E288"/>
    <mergeCell ref="B1195:C1195"/>
    <mergeCell ref="B1196:C1196"/>
    <mergeCell ref="B1197:C1197"/>
    <mergeCell ref="B1198:C1198"/>
    <mergeCell ref="B1199:C1199"/>
    <mergeCell ref="B1200:C1200"/>
    <mergeCell ref="B1201:C1201"/>
    <mergeCell ref="B291:E291"/>
    <mergeCell ref="B292:E292"/>
    <mergeCell ref="B293:E293"/>
    <mergeCell ref="B255:E255"/>
    <mergeCell ref="B256:E256"/>
    <mergeCell ref="B257:E257"/>
    <mergeCell ref="B258:E258"/>
    <mergeCell ref="B259:E259"/>
    <mergeCell ref="B260:E260"/>
    <mergeCell ref="B261:E261"/>
    <mergeCell ref="B262:E262"/>
    <mergeCell ref="B273:E273"/>
    <mergeCell ref="B274:E274"/>
    <mergeCell ref="B275:E275"/>
    <mergeCell ref="B276:E276"/>
    <mergeCell ref="B277:E277"/>
    <mergeCell ref="B278:E278"/>
    <mergeCell ref="B279:E279"/>
    <mergeCell ref="B280:E280"/>
    <mergeCell ref="B281:E281"/>
    <mergeCell ref="B294:E294"/>
    <mergeCell ref="B295:E295"/>
    <mergeCell ref="B296:E296"/>
    <mergeCell ref="B297:E297"/>
    <mergeCell ref="B298:E298"/>
  </mergeCells>
  <dataValidations count="33">
    <dataValidation type="list" allowBlank="1" showInputMessage="1" showErrorMessage="1" sqref="F1298" xr:uid="{00000000-0002-0000-0100-000000000000}">
      <formula1>"30 Days,45 Days,60 Days"</formula1>
    </dataValidation>
    <dataValidation type="list" allowBlank="1" showInputMessage="1" showErrorMessage="1" sqref="F1295" xr:uid="{00000000-0002-0000-0100-000001000000}">
      <formula1>"Group A,Group B,Group C,Group D,Group H,Group K(SUV),Group J,Group M,Group F,Group K,Group Y,Group O,Group E,Group T,LDV"</formula1>
    </dataValidation>
    <dataValidation type="list" allowBlank="1" showInputMessage="1" showErrorMessage="1" sqref="F1286:F1294 F1231 F1250 F1238:F1239 F1242:F1247 F1297 F1353:G1354 F1258:F1284 F732:F745 F110:G113 F118:G118 F1299:F1301" xr:uid="{00000000-0002-0000-0100-000002000000}">
      <formula1>"Yes,No"</formula1>
    </dataValidation>
    <dataValidation type="list" allowBlank="1" showInputMessage="1" showErrorMessage="1" sqref="B1182:F1182" xr:uid="{00000000-0002-0000-0100-000003000000}">
      <formula1>"Private &amp; Pleasure, Commercial (Marine Policy will berequired - No cover personal policy)"</formula1>
    </dataValidation>
    <dataValidation type="list" allowBlank="1" showInputMessage="1" showErrorMessage="1" sqref="F1069 F1093" xr:uid="{00000000-0002-0000-0100-000004000000}">
      <formula1>"Brick, Brick/Stone, Concrete, Other"</formula1>
    </dataValidation>
    <dataValidation type="list" allowBlank="1" showInputMessage="1" showErrorMessage="1" sqref="F1070 F1094" xr:uid="{00000000-0002-0000-0100-000005000000}">
      <formula1>"Concrete, Corrigated iron, Metal, Slate, Tile, Thatch, Asbestos, Other"</formula1>
    </dataValidation>
    <dataValidation type="list" allowBlank="1" showInputMessage="1" showErrorMessage="1" sqref="F1075:F1076 F1099" xr:uid="{00000000-0002-0000-0100-000006000000}">
      <formula1>"Primary Residence, Rented Out Property, Hiliday Home, Additional Residence"</formula1>
    </dataValidation>
    <dataValidation type="list" allowBlank="1" showInputMessage="1" showErrorMessage="1" sqref="F1054" xr:uid="{00000000-0002-0000-0100-000007000000}">
      <formula1>"6 hours, 12 hours, 24 hours, 48 hours, 72 hours"</formula1>
    </dataValidation>
    <dataValidation type="list" allowBlank="1" showInputMessage="1" showErrorMessage="1" sqref="B1181:F1181 F1031:F1034" xr:uid="{00000000-0002-0000-0100-000008000000}">
      <formula1>"Yes, No, N/A"</formula1>
    </dataValidation>
    <dataValidation type="list" allowBlank="1" showInputMessage="1" showErrorMessage="1" sqref="F1029" xr:uid="{00000000-0002-0000-0100-000009000000}">
      <formula1>"3,6,9,12,18"</formula1>
    </dataValidation>
    <dataValidation type="list" allowBlank="1" showInputMessage="1" showErrorMessage="1" sqref="F1025" xr:uid="{00000000-0002-0000-0100-00000A000000}">
      <formula1>"Difference, Specified"</formula1>
    </dataValidation>
    <dataValidation type="list" allowBlank="1" showInputMessage="1" showErrorMessage="1" sqref="F1210" xr:uid="{00000000-0002-0000-0100-00000B000000}">
      <formula1>"3,6,9,12, N/A"</formula1>
    </dataValidation>
    <dataValidation type="list" allowBlank="1" showInputMessage="1" showErrorMessage="1" sqref="A872" xr:uid="{00000000-0002-0000-0100-00000C000000}">
      <formula1>"30 Days Car Hire - Automatic, 45 Days Car Hire - Automatic, 60 Days Car Hire - Automatic"</formula1>
    </dataValidation>
    <dataValidation type="list" allowBlank="1" showInputMessage="1" showErrorMessage="1" sqref="A871" xr:uid="{00000000-0002-0000-0100-00000D000000}">
      <formula1>"30 Days Car Hire - Manual, 45 Days Car Hire - Manual, 60 Days Car Hire - Manual"</formula1>
    </dataValidation>
    <dataValidation type="list" allowBlank="1" showInputMessage="1" showErrorMessage="1" sqref="F572:G572"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570:G570" xr:uid="{00000000-0002-0000-0100-00000F000000}">
      <formula1>"Safe,Strongroom, Other (Please give more information)"</formula1>
    </dataValidation>
    <dataValidation type="list" allowBlank="1" showInputMessage="1" showErrorMessage="1" sqref="F569:G569" xr:uid="{00000000-0002-0000-0100-000010000000}">
      <formula1>"Daily, Weekly"</formula1>
    </dataValidation>
    <dataValidation type="list" allowBlank="1" showInputMessage="1" showErrorMessage="1" sqref="F568:G568 F571:G571" xr:uid="{00000000-0002-0000-0100-000011000000}">
      <formula1>"Yes, No, N/a"</formula1>
    </dataValidation>
    <dataValidation type="list" allowBlank="1" showInputMessage="1" showErrorMessage="1" sqref="G39 G41 G47:G50 G55 G57 F56:G56 G63 G65 G74 G81 G87 G89 G98 G105 F1224 G124 F311:F319 F323:F331 F548:F552 F256 F342:F349 F353:F360 F364:F371 F426 F388:F393 F397:F402 F406:F411 F450:F451 F454:F462 F433:F438 F481:F482 F473:F474 F477:F478 F519:F520 F498:F501 F505:F508 F491:F494 F539:F543 F415:F421 F790:F793 F530:F535 F556:F560 F604:F605 F583:F584 F588:F589 F593:F594 F599:F601 F616:F626 F641:F642 F644:F645 F649:F651 F301 F714:F717 F758:F779 F709:F711 F697:F699 F703:F705 F755:F756 F781 F729:F731 F812:F815 F801:F805 F836:F839 F825:F829 F876:F889 F1206 F1208:F1209 F1145 F1220:F1221 F211 F563:F565 F919:F923 F941:F956 F984:F993 F1012:F1013 F1002:F1009 F1030 F1024 F1026:F1027 F1053 F1043:F1050 F1057:F1058 F1078:F1084 F914:F915 F1068 F1073:F1074 F1107:F1110 F1141:F1143 F1130:F1138 F1156 F1152:F1153 B121:B123 F925 F1115:F1121 F1092 F1097:F1098 F1100:F1104 F1185:F1188 F440 F934:F938 F334 F375:F379 E1307:G1319 E1322:G1327 F868:F872 F176:F183 F217 F187 F191 F194 F197:F201 F205 F213:F214 F221:F228 F262 F232 F236 F239 F242:F246 F250 F258:F259 F266:F273 F307 F277 F281 F284 F287:F291 F295 F303:F304 F681:F689 F1211:F1217" xr:uid="{00000000-0002-0000-0100-000012000000}">
      <formula1>"Yes,No, N/A"</formula1>
    </dataValidation>
    <dataValidation type="list" allowBlank="1" showInputMessage="1" showErrorMessage="1" sqref="D105:E105 B36:G36 D57:E57 D47:E50 D52:E55 D40:E41 D64:E65 D71:E74 D76:E79 D81:E81 D88:E89 D95:E98 D100:E103 G385 G173 G339 G430 G470 G488 G527 G580 G613 G636 G665 G694 G752 G787 G798 G822 G844 G911 G931 D962 G999 G1021 G1040 G1065 G1160 G1089 G1127 G1193 G1149 D173 D339 D385 D430 D470 D488 D527 D580 D613 D636 D665 D694 D752 D787 D798 D822 D844 D911 D931 D726 D999 D1021 D1040 D1065 D1160 D1089 D1127 D1149 D1193 G893 D893 G726 G1256 D1228 G1228 D1235 G1235 D1256 G962" xr:uid="{00000000-0002-0000-0100-000013000000}">
      <formula1>"Yes,No,N/A"</formula1>
    </dataValidation>
    <dataValidation type="list" allowBlank="1" showInputMessage="1" showErrorMessage="1" sqref="B847:B860 F970 F973:F974 F896:F909" xr:uid="{00000000-0002-0000-0100-000014000000}">
      <formula1>"Comprehensive, TP Fire &amp; Theft, Thirdparty only"</formula1>
    </dataValidation>
    <dataValidation type="list" allowBlank="1" showInputMessage="1" showErrorMessage="1" sqref="G910" xr:uid="{00000000-0002-0000-0100-000015000000}">
      <formula1>"VESA Factory Fitted, VESA 3 or 4 Immobiliser, VESA Approved Passive Tracking Device, VESA Approved Early Warning Tracking Device"</formula1>
    </dataValidation>
    <dataValidation type="list" allowBlank="1" showInputMessage="1" showErrorMessage="1" sqref="F924" xr:uid="{00000000-0002-0000-0100-000016000000}">
      <formula1>"1,2,3,4,5,6,7,8,9,10,11,12,13,14,15,16,17,18,19,20"</formula1>
    </dataValidation>
    <dataValidation type="list" allowBlank="1" showInputMessage="1" showErrorMessage="1" sqref="F1072 F1096" xr:uid="{00000000-0002-0000-0100-000017000000}">
      <formula1>"Additional Residence,Holiday Home,Primary Residence,Primary &amp; Business, Other"</formula1>
    </dataValidation>
    <dataValidation type="list" allowBlank="1" showInputMessage="1" showErrorMessage="1" sqref="F1071 F1095"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443" xr:uid="{00000000-0002-0000-0100-00001B000000}">
      <formula1>"3,6,12,18,24, ,"</formula1>
    </dataValidation>
    <dataValidation type="list" allowBlank="1" showInputMessage="1" showErrorMessage="1" sqref="F757" xr:uid="{00000000-0002-0000-0100-00001C000000}">
      <formula1>"Claims Made Basis,Occurrence Basis"</formula1>
    </dataValidation>
    <dataValidation type="list" allowBlank="1" showInputMessage="1" showErrorMessage="1" sqref="F1196:F1203"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364:G1364" xr:uid="{00000000-0002-0000-0100-00001F000000}">
      <formula1>"INCEPTION DATE, RENEWAL DATE"</formula1>
    </dataValidation>
    <dataValidation type="list" allowBlank="1" showInputMessage="1" showErrorMessage="1" sqref="B730:E730"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0" r:id="rId5">
            <anchor moveWithCells="1">
              <from>
                <xdr:col>0</xdr:col>
                <xdr:colOff>561975</xdr:colOff>
                <xdr:row>15</xdr:row>
                <xdr:rowOff>66675</xdr:rowOff>
              </from>
              <to>
                <xdr:col>0</xdr:col>
                <xdr:colOff>4267200</xdr:colOff>
                <xdr:row>15</xdr:row>
                <xdr:rowOff>352425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1000000}">
          <x14:formula1>
            <xm:f>Lists!$L$2:$L$8</xm:f>
          </x14:formula1>
          <xm:sqref>G732</xm:sqref>
        </x14:dataValidation>
        <x14:dataValidation type="list" allowBlank="1" showInputMessage="1" showErrorMessage="1" xr:uid="{00000000-0002-0000-0100-000022000000}">
          <x14:formula1>
            <xm:f>Lists!$L$45:$L$48</xm:f>
          </x14:formula1>
          <xm:sqref>G742</xm:sqref>
        </x14:dataValidation>
        <x14:dataValidation type="list" allowBlank="1" showInputMessage="1" showErrorMessage="1" xr:uid="{00000000-0002-0000-0100-000023000000}">
          <x14:formula1>
            <xm:f>Lists!$L$21:$L$23</xm:f>
          </x14:formula1>
          <xm:sqref>G735</xm:sqref>
        </x14:dataValidation>
        <x14:dataValidation type="list" allowBlank="1" showInputMessage="1" showErrorMessage="1" xr:uid="{00000000-0002-0000-0100-000024000000}">
          <x14:formula1>
            <xm:f>Lists!$L$18:$L$19</xm:f>
          </x14:formula1>
          <xm:sqref>G734</xm:sqref>
        </x14:dataValidation>
        <x14:dataValidation type="list" allowBlank="1" showInputMessage="1" showErrorMessage="1" xr:uid="{00000000-0002-0000-0100-000025000000}">
          <x14:formula1>
            <xm:f>Lists!$L$25:$L$28</xm:f>
          </x14:formula1>
          <xm:sqref>G736</xm:sqref>
        </x14:dataValidation>
        <x14:dataValidation type="list" allowBlank="1" showInputMessage="1" showErrorMessage="1" xr:uid="{00000000-0002-0000-0100-000026000000}">
          <x14:formula1>
            <xm:f>Lists!$L$42:$L$43</xm:f>
          </x14:formula1>
          <xm:sqref>G741</xm:sqref>
        </x14:dataValidation>
        <x14:dataValidation type="list" allowBlank="1" showInputMessage="1" showErrorMessage="1" xr:uid="{00000000-0002-0000-0100-000027000000}">
          <x14:formula1>
            <xm:f>Lists!$L$35:$L$37</xm:f>
          </x14:formula1>
          <xm:sqref>G738</xm:sqref>
        </x14:dataValidation>
        <x14:dataValidation type="list" allowBlank="1" showInputMessage="1" showErrorMessage="1" xr:uid="{00000000-0002-0000-0100-000028000000}">
          <x14:formula1>
            <xm:f>Lists!$L$31:$L$33</xm:f>
          </x14:formula1>
          <xm:sqref>G737</xm:sqref>
        </x14:dataValidation>
        <x14:dataValidation type="list" allowBlank="1" showInputMessage="1" showErrorMessage="1" xr:uid="{00000000-0002-0000-0100-000029000000}">
          <x14:formula1>
            <xm:f>Lists!$L$39:$L$40</xm:f>
          </x14:formula1>
          <xm:sqref>G739</xm:sqref>
        </x14:dataValidation>
        <x14:dataValidation type="list" allowBlank="1" showInputMessage="1" showErrorMessage="1" xr:uid="{00000000-0002-0000-0100-00002A000000}">
          <x14:formula1>
            <xm:f>Lists!$L$50:$L$57</xm:f>
          </x14:formula1>
          <xm:sqref>G740</xm:sqref>
        </x14:dataValidation>
        <x14:dataValidation type="list" allowBlank="1" showInputMessage="1" showErrorMessage="1" xr:uid="{00000000-0002-0000-0100-00002B000000}">
          <x14:formula1>
            <xm:f>Lists!$L$59:$L$62</xm:f>
          </x14:formula1>
          <xm:sqref>G743</xm:sqref>
        </x14:dataValidation>
        <x14:dataValidation type="list" allowBlank="1" showInputMessage="1" showErrorMessage="1" xr:uid="{00000000-0002-0000-0100-00002C000000}">
          <x14:formula1>
            <xm:f>Lists!$L$64:$L$65</xm:f>
          </x14:formula1>
          <xm:sqref>G744</xm:sqref>
        </x14:dataValidation>
        <x14:dataValidation type="list" allowBlank="1" showInputMessage="1" showErrorMessage="1" xr:uid="{00000000-0002-0000-0100-00002D000000}">
          <x14:formula1>
            <xm:f>Lists!$L$67:$L$68</xm:f>
          </x14:formula1>
          <xm:sqref>G745</xm:sqref>
        </x14:dataValidation>
        <x14:dataValidation type="list" allowBlank="1" showInputMessage="1" showErrorMessage="1" xr:uid="{00000000-0002-0000-0100-00002E000000}">
          <x14:formula1>
            <xm:f>Lists!$L$9:$L$15</xm:f>
          </x14:formula1>
          <xm:sqref>G733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topLeftCell="A15" workbookViewId="0">
      <selection activeCell="C19" sqref="C19:N19"/>
    </sheetView>
  </sheetViews>
  <sheetFormatPr defaultColWidth="9.140625"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ht="15" x14ac:dyDescent="0.2">
      <c r="A11" s="597" t="s">
        <v>645</v>
      </c>
      <c r="B11" s="597"/>
      <c r="C11" s="597"/>
      <c r="D11" s="597"/>
      <c r="E11" s="597"/>
      <c r="F11" s="597"/>
      <c r="G11" s="597"/>
      <c r="H11" s="597"/>
      <c r="I11" s="597"/>
      <c r="J11" s="597"/>
      <c r="K11" s="597"/>
      <c r="L11" s="597"/>
      <c r="M11" s="597"/>
    </row>
    <row r="13" spans="1:15" s="65" customFormat="1" ht="15" x14ac:dyDescent="0.2">
      <c r="N13" s="300"/>
      <c r="O13" s="300"/>
    </row>
    <row r="14" spans="1:15" s="65" customFormat="1" ht="40.5" customHeight="1" x14ac:dyDescent="0.2">
      <c r="A14" s="601" t="s">
        <v>752</v>
      </c>
      <c r="B14" s="601"/>
      <c r="C14" s="601"/>
      <c r="D14" s="601"/>
      <c r="E14" s="601"/>
      <c r="F14" s="601"/>
      <c r="G14" s="601"/>
      <c r="H14" s="601"/>
      <c r="I14" s="601"/>
      <c r="J14" s="601"/>
      <c r="K14" s="601"/>
      <c r="L14" s="601"/>
      <c r="M14" s="601"/>
      <c r="N14" s="601"/>
    </row>
    <row r="15" spans="1:15" s="65" customFormat="1" ht="17.25" customHeight="1" x14ac:dyDescent="0.2">
      <c r="A15" s="602" t="s">
        <v>750</v>
      </c>
      <c r="B15" s="602"/>
      <c r="C15" s="603" t="str">
        <f>IF(VLOOKUP(Broker_Name,Broker_Table,4,FALSE)="",CONCATENATE(Broker_Name," and my personal contact details are as follows"),CONCATENATE(Broker_Name," ",VLOOKUP(Broker_Name,Broker_Table,4,FALSE)," and my personal contact details are as follows"))</f>
        <v>Jeanette Marx (Under supervision of Koos Smit) and my personal contact details are as follows</v>
      </c>
      <c r="D15" s="603"/>
      <c r="E15" s="603"/>
      <c r="F15" s="603"/>
      <c r="G15" s="603"/>
      <c r="H15" s="603"/>
      <c r="I15" s="603"/>
      <c r="J15" s="603"/>
      <c r="K15" s="603"/>
      <c r="L15" s="603"/>
      <c r="M15" s="603"/>
      <c r="N15" s="603"/>
    </row>
    <row r="16" spans="1:15" s="65" customFormat="1" ht="17.25" customHeight="1" x14ac:dyDescent="0.2">
      <c r="A16" s="602" t="s">
        <v>751</v>
      </c>
      <c r="B16" s="602"/>
      <c r="C16" s="603" t="str">
        <f>CONCATENATE(VLOOKUP(Broker_Name,Broker_Table,6,FALSE),", Email: ",VLOOKUP(Broker_Name,Broker_Table,5,FALSE))</f>
        <v>082 835 9230 / 015 307 5587, Email: jeanette@smitk.co.za</v>
      </c>
      <c r="D16" s="603"/>
      <c r="E16" s="603"/>
      <c r="F16" s="603"/>
      <c r="G16" s="603"/>
      <c r="H16" s="603"/>
      <c r="I16" s="603"/>
      <c r="J16" s="603"/>
      <c r="K16" s="603"/>
      <c r="L16" s="603"/>
      <c r="M16" s="603"/>
      <c r="N16" s="603"/>
    </row>
    <row r="17" spans="1:15" s="65" customFormat="1" ht="17.25" customHeight="1" x14ac:dyDescent="0.2">
      <c r="A17" s="106"/>
      <c r="B17" s="106"/>
      <c r="C17" s="107"/>
      <c r="D17" s="107"/>
      <c r="E17" s="107"/>
      <c r="F17" s="107"/>
      <c r="G17" s="107"/>
      <c r="H17" s="107"/>
      <c r="I17" s="107"/>
      <c r="J17" s="107"/>
      <c r="K17" s="107"/>
      <c r="L17" s="107"/>
      <c r="M17" s="107"/>
      <c r="N17" s="107"/>
    </row>
    <row r="18" spans="1:15" s="65" customFormat="1" ht="102.75" customHeight="1" x14ac:dyDescent="0.2">
      <c r="A18" s="66" t="s">
        <v>646</v>
      </c>
      <c r="B18" s="67"/>
      <c r="C18" s="600"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NYLSTROOM. The Company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 </v>
      </c>
      <c r="D18" s="600"/>
      <c r="E18" s="600"/>
      <c r="F18" s="600"/>
      <c r="G18" s="600"/>
      <c r="H18" s="600"/>
      <c r="I18" s="600"/>
      <c r="J18" s="600"/>
      <c r="K18" s="600"/>
      <c r="L18" s="600"/>
      <c r="M18" s="600"/>
      <c r="N18" s="600"/>
      <c r="O18" s="74"/>
    </row>
    <row r="19" spans="1:15" s="65" customFormat="1" ht="56.25" customHeight="1" x14ac:dyDescent="0.2">
      <c r="A19" s="67" t="s">
        <v>647</v>
      </c>
      <c r="C19" s="600"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2024 in the below mentioned areas and I am Fit and proper as per the FAIS requirements: - Short Term – Commercial &amp; Personal Lines categories 1.2, 1.6 and 1.23(A1).</v>
      </c>
      <c r="D19" s="600"/>
      <c r="E19" s="600"/>
      <c r="F19" s="600"/>
      <c r="G19" s="600"/>
      <c r="H19" s="600"/>
      <c r="I19" s="600"/>
      <c r="J19" s="600"/>
      <c r="K19" s="600"/>
      <c r="L19" s="600"/>
      <c r="M19" s="600"/>
      <c r="N19" s="600"/>
    </row>
    <row r="20" spans="1:15" s="65" customFormat="1" ht="68.25" customHeight="1" x14ac:dyDescent="0.2">
      <c r="A20" s="67" t="s">
        <v>648</v>
      </c>
      <c r="C20" s="601" t="s">
        <v>649</v>
      </c>
      <c r="D20" s="601"/>
      <c r="E20" s="601"/>
      <c r="F20" s="601"/>
      <c r="G20" s="601"/>
      <c r="H20" s="601"/>
      <c r="I20" s="601"/>
      <c r="J20" s="601"/>
      <c r="K20" s="601"/>
      <c r="L20" s="601"/>
      <c r="M20" s="601"/>
      <c r="N20" s="601"/>
    </row>
    <row r="21" spans="1:15" s="65" customFormat="1" ht="53.25" customHeight="1" x14ac:dyDescent="0.2">
      <c r="A21" s="67" t="s">
        <v>650</v>
      </c>
      <c r="C21" s="601" t="s">
        <v>651</v>
      </c>
      <c r="D21" s="601"/>
      <c r="E21" s="601"/>
      <c r="F21" s="601"/>
      <c r="G21" s="601"/>
      <c r="H21" s="601"/>
      <c r="I21" s="601"/>
      <c r="J21" s="601"/>
      <c r="K21" s="601"/>
      <c r="L21" s="601"/>
      <c r="M21" s="601"/>
      <c r="N21" s="601"/>
    </row>
    <row r="22" spans="1:15" s="65" customFormat="1" ht="51.75" customHeight="1" x14ac:dyDescent="0.2">
      <c r="A22" s="67" t="s">
        <v>753</v>
      </c>
      <c r="C22" s="600" t="str">
        <f>IFERROR(VLOOKUP('Agri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600"/>
      <c r="E22" s="600"/>
      <c r="F22" s="600"/>
      <c r="G22" s="600"/>
      <c r="H22" s="600"/>
      <c r="I22" s="600"/>
      <c r="J22" s="600"/>
      <c r="K22" s="600"/>
      <c r="L22" s="600"/>
      <c r="M22" s="600"/>
      <c r="N22" s="600"/>
    </row>
    <row r="23" spans="1:15" s="65" customFormat="1" ht="68.25" customHeight="1" x14ac:dyDescent="0.2">
      <c r="A23" s="67" t="s">
        <v>652</v>
      </c>
      <c r="C23" s="601" t="s">
        <v>655</v>
      </c>
      <c r="D23" s="601"/>
      <c r="E23" s="601"/>
      <c r="F23" s="601"/>
      <c r="G23" s="601"/>
      <c r="H23" s="601"/>
      <c r="I23" s="601"/>
      <c r="J23" s="601"/>
      <c r="K23" s="601"/>
      <c r="L23" s="601"/>
      <c r="M23" s="601"/>
      <c r="N23" s="601"/>
    </row>
    <row r="24" spans="1:15" s="65" customFormat="1" ht="48" customHeight="1" x14ac:dyDescent="0.2">
      <c r="A24" s="67" t="s">
        <v>654</v>
      </c>
      <c r="C24" s="601" t="s">
        <v>754</v>
      </c>
      <c r="D24" s="601"/>
      <c r="E24" s="601"/>
      <c r="F24" s="601"/>
      <c r="G24" s="601"/>
      <c r="H24" s="601"/>
      <c r="I24" s="601"/>
      <c r="J24" s="601"/>
      <c r="K24" s="601"/>
      <c r="L24" s="601"/>
      <c r="M24" s="601"/>
      <c r="N24" s="601"/>
    </row>
    <row r="25" spans="1:15" s="65" customFormat="1" ht="39" customHeight="1" x14ac:dyDescent="0.2">
      <c r="A25" s="67" t="s">
        <v>656</v>
      </c>
      <c r="C25" s="601" t="s">
        <v>658</v>
      </c>
      <c r="D25" s="601"/>
      <c r="E25" s="601"/>
      <c r="F25" s="601"/>
      <c r="G25" s="601"/>
      <c r="H25" s="601"/>
      <c r="I25" s="601"/>
      <c r="J25" s="601"/>
      <c r="K25" s="601"/>
      <c r="L25" s="601"/>
      <c r="M25" s="601"/>
      <c r="N25" s="601"/>
    </row>
    <row r="26" spans="1:15" s="65" customFormat="1" ht="69" customHeight="1" x14ac:dyDescent="0.2">
      <c r="A26" s="67" t="s">
        <v>657</v>
      </c>
      <c r="C26" s="601" t="s">
        <v>660</v>
      </c>
      <c r="D26" s="601"/>
      <c r="E26" s="601"/>
      <c r="F26" s="601"/>
      <c r="G26" s="601"/>
      <c r="H26" s="601"/>
      <c r="I26" s="601"/>
      <c r="J26" s="601"/>
      <c r="K26" s="601"/>
      <c r="L26" s="601"/>
      <c r="M26" s="601"/>
      <c r="N26" s="601"/>
    </row>
    <row r="27" spans="1:15" s="65" customFormat="1" ht="109.5" customHeight="1" x14ac:dyDescent="0.2">
      <c r="A27" s="67" t="s">
        <v>659</v>
      </c>
      <c r="C27" s="601" t="s">
        <v>661</v>
      </c>
      <c r="D27" s="601"/>
      <c r="E27" s="601"/>
      <c r="F27" s="601"/>
      <c r="G27" s="601"/>
      <c r="H27" s="601"/>
      <c r="I27" s="601"/>
      <c r="J27" s="601"/>
      <c r="K27" s="601"/>
      <c r="L27" s="601"/>
      <c r="M27" s="601"/>
      <c r="N27" s="601"/>
    </row>
    <row r="29" spans="1:15" x14ac:dyDescent="0.2">
      <c r="A29" s="604" t="s">
        <v>1057</v>
      </c>
      <c r="B29" s="604"/>
      <c r="C29" s="604"/>
      <c r="D29" s="604"/>
      <c r="E29" s="604"/>
      <c r="F29" s="599"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G29" s="599"/>
      <c r="H29" s="599"/>
      <c r="I29" s="599"/>
      <c r="J29" s="599"/>
      <c r="K29" s="599"/>
      <c r="L29" s="599"/>
      <c r="M29" s="599"/>
      <c r="N29" s="599"/>
    </row>
    <row r="30" spans="1:15" x14ac:dyDescent="0.2">
      <c r="A30" s="95"/>
      <c r="B30" s="95"/>
      <c r="C30" s="95"/>
      <c r="D30" s="95"/>
      <c r="E30" s="95"/>
    </row>
    <row r="31" spans="1:15" x14ac:dyDescent="0.2">
      <c r="A31" s="604" t="s">
        <v>1056</v>
      </c>
      <c r="B31" s="604"/>
      <c r="C31" s="604"/>
      <c r="D31" s="604"/>
      <c r="E31" s="604"/>
      <c r="F31" s="599"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G31" s="599"/>
      <c r="H31" s="599"/>
      <c r="I31" s="599"/>
      <c r="J31" s="599"/>
      <c r="K31" s="599"/>
      <c r="L31" s="599"/>
      <c r="M31" s="599"/>
      <c r="N31" s="599"/>
    </row>
    <row r="32" spans="1:15" x14ac:dyDescent="0.2">
      <c r="A32" s="95"/>
      <c r="B32" s="95"/>
      <c r="C32" s="95"/>
      <c r="D32" s="95"/>
      <c r="E32" s="95"/>
    </row>
    <row r="33" spans="1:14" x14ac:dyDescent="0.2">
      <c r="A33" s="64" t="s">
        <v>1058</v>
      </c>
      <c r="D33" s="598"/>
      <c r="E33" s="598"/>
      <c r="F33" s="598"/>
      <c r="G33" s="598"/>
      <c r="H33" s="294" t="s">
        <v>4</v>
      </c>
      <c r="I33" s="599"/>
      <c r="J33" s="599"/>
      <c r="K33" s="599"/>
      <c r="L33" s="599"/>
      <c r="M33" s="599"/>
      <c r="N33" s="599"/>
    </row>
  </sheetData>
  <mergeCells count="22">
    <mergeCell ref="A29:E29"/>
    <mergeCell ref="F29:N29"/>
    <mergeCell ref="A31:E31"/>
    <mergeCell ref="F31:N31"/>
    <mergeCell ref="C26:N26"/>
    <mergeCell ref="C27:N27"/>
    <mergeCell ref="A11:M11"/>
    <mergeCell ref="D33:G33"/>
    <mergeCell ref="I33:N33"/>
    <mergeCell ref="C22:N22"/>
    <mergeCell ref="C23:N23"/>
    <mergeCell ref="C24:N24"/>
    <mergeCell ref="C25:N25"/>
    <mergeCell ref="A14:N14"/>
    <mergeCell ref="C18:N18"/>
    <mergeCell ref="C19:N19"/>
    <mergeCell ref="C20:N20"/>
    <mergeCell ref="C21:N21"/>
    <mergeCell ref="A15:B15"/>
    <mergeCell ref="C15:N15"/>
    <mergeCell ref="A16:B16"/>
    <mergeCell ref="C16:N16"/>
  </mergeCells>
  <printOptions horizontalCentered="1"/>
  <pageMargins left="0.23622047244094491" right="0.23622047244094491" top="0.19685039370078741" bottom="0.19685039370078741" header="0.31496062992125984" footer="0.31496062992125984"/>
  <pageSetup scale="7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1:O102"/>
  <sheetViews>
    <sheetView zoomScaleNormal="100" workbookViewId="0">
      <selection activeCell="U8" sqref="U8"/>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ht="33.75" customHeight="1" x14ac:dyDescent="0.2">
      <c r="A11" s="610" t="s">
        <v>1057</v>
      </c>
      <c r="B11" s="610"/>
      <c r="C11" s="610"/>
      <c r="D11" s="610"/>
      <c r="E11" s="610"/>
      <c r="F11" s="610"/>
      <c r="G11" s="611"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1" s="611"/>
      <c r="I11" s="611"/>
      <c r="J11" s="611"/>
      <c r="K11" s="611"/>
      <c r="L11" s="611"/>
      <c r="M11" s="611"/>
    </row>
    <row r="12" spans="1:15" ht="41.25" customHeight="1" x14ac:dyDescent="0.2">
      <c r="A12" s="610" t="s">
        <v>1059</v>
      </c>
      <c r="B12" s="610"/>
      <c r="C12" s="610"/>
      <c r="D12" s="610"/>
      <c r="E12" s="610"/>
      <c r="F12" s="610"/>
      <c r="G12" s="612"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2" s="612"/>
      <c r="I12" s="612"/>
      <c r="J12" s="612"/>
      <c r="K12" s="612"/>
      <c r="L12" s="612"/>
      <c r="M12" s="612"/>
    </row>
    <row r="15" spans="1:15" s="65" customFormat="1" ht="15" x14ac:dyDescent="0.2">
      <c r="A15" s="597" t="s">
        <v>1120</v>
      </c>
      <c r="B15" s="597"/>
      <c r="C15" s="597"/>
      <c r="D15" s="597"/>
      <c r="E15" s="597"/>
      <c r="F15" s="597"/>
      <c r="G15" s="597"/>
      <c r="H15" s="597"/>
      <c r="I15" s="597"/>
      <c r="J15" s="597"/>
      <c r="K15" s="597"/>
      <c r="L15" s="597"/>
      <c r="M15" s="597"/>
      <c r="N15" s="597"/>
      <c r="O15" s="300"/>
    </row>
    <row r="16" spans="1:15" s="65" customFormat="1" x14ac:dyDescent="0.2">
      <c r="A16" s="603" t="str">
        <f>IF('Agri Needs Analysis'!B16="Smit &amp; Kie Pretoria Brokers (Pty) Ltd", CONCATENATE("Hereby I/we authorize",'Agri Needs Analysis'!B16, " to obtain any applicable financial information"),"Hereby I/we authorize Smit &amp; Kie Brokers (Pty) Ltd to obtain any applicable financial information")</f>
        <v>Hereby I/we authorize Smit &amp; Kie Brokers (Pty) Ltd to obtain any applicable financial information</v>
      </c>
      <c r="B16" s="603"/>
      <c r="C16" s="603"/>
      <c r="D16" s="603"/>
      <c r="E16" s="603"/>
      <c r="F16" s="603"/>
      <c r="G16" s="603"/>
      <c r="H16" s="603"/>
      <c r="I16" s="603"/>
      <c r="J16" s="603"/>
      <c r="K16" s="603"/>
      <c r="L16" s="603"/>
      <c r="M16" s="603"/>
      <c r="N16" s="603"/>
    </row>
    <row r="17" spans="1:15" s="65" customFormat="1" x14ac:dyDescent="0.2">
      <c r="A17" s="68"/>
      <c r="B17" s="609" t="s">
        <v>662</v>
      </c>
      <c r="C17" s="609"/>
      <c r="D17" s="609"/>
      <c r="E17" s="609"/>
      <c r="F17" s="609"/>
      <c r="G17" s="609"/>
      <c r="H17" s="609"/>
      <c r="I17" s="609"/>
      <c r="J17" s="609"/>
      <c r="K17" s="609"/>
      <c r="L17" s="609"/>
      <c r="M17" s="609"/>
      <c r="N17" s="68"/>
    </row>
    <row r="18" spans="1:15" s="65" customFormat="1" x14ac:dyDescent="0.2">
      <c r="A18" s="68"/>
      <c r="B18" s="609" t="s">
        <v>663</v>
      </c>
      <c r="C18" s="609"/>
      <c r="D18" s="609"/>
      <c r="E18" s="609"/>
      <c r="F18" s="609"/>
      <c r="G18" s="609"/>
      <c r="H18" s="609"/>
      <c r="I18" s="609"/>
      <c r="J18" s="609"/>
      <c r="K18" s="609"/>
      <c r="L18" s="609"/>
      <c r="M18" s="609"/>
      <c r="N18" s="68"/>
    </row>
    <row r="19" spans="1:15" s="65" customFormat="1" x14ac:dyDescent="0.2">
      <c r="A19" s="66"/>
      <c r="B19" s="67"/>
      <c r="C19" s="601"/>
      <c r="D19" s="601"/>
      <c r="E19" s="601"/>
      <c r="F19" s="601"/>
      <c r="G19" s="601"/>
      <c r="H19" s="601"/>
      <c r="I19" s="601"/>
      <c r="J19" s="601"/>
      <c r="K19" s="601"/>
      <c r="L19" s="601"/>
      <c r="M19" s="601"/>
      <c r="N19" s="601"/>
      <c r="O19" s="74"/>
    </row>
    <row r="20" spans="1:15" s="65" customFormat="1" x14ac:dyDescent="0.2">
      <c r="A20" s="607" t="s">
        <v>758</v>
      </c>
      <c r="B20" s="607"/>
      <c r="C20" s="607"/>
      <c r="D20" s="607"/>
      <c r="E20" s="607"/>
      <c r="F20" s="607" t="s">
        <v>759</v>
      </c>
      <c r="G20" s="607"/>
      <c r="H20" s="607"/>
      <c r="I20" s="607"/>
      <c r="J20" s="607" t="s">
        <v>760</v>
      </c>
      <c r="K20" s="607"/>
      <c r="L20" s="607"/>
      <c r="M20" s="607"/>
      <c r="N20" s="607"/>
    </row>
    <row r="21" spans="1:15" ht="30.75" customHeight="1" x14ac:dyDescent="0.2">
      <c r="A21" s="608" t="str">
        <f>'Agri Needs Analysis'!A28</f>
        <v>n/a</v>
      </c>
      <c r="B21" s="608"/>
      <c r="C21" s="608"/>
      <c r="D21" s="608"/>
      <c r="E21" s="608"/>
      <c r="F21" s="608" t="str">
        <f>'Agri Needs Analysis'!B28</f>
        <v>n/a</v>
      </c>
      <c r="G21" s="608"/>
      <c r="H21" s="608"/>
      <c r="I21" s="608"/>
      <c r="J21" s="608" t="str">
        <f>IF('Agri Needs Analysis'!D28=0,"",'Agri Needs Analysis'!D28)</f>
        <v>n/a</v>
      </c>
      <c r="K21" s="608"/>
      <c r="L21" s="608"/>
      <c r="M21" s="608"/>
      <c r="N21" s="608"/>
    </row>
    <row r="22" spans="1:15" ht="30.75" customHeight="1" x14ac:dyDescent="0.2">
      <c r="A22" s="608" t="str">
        <f>'Agri Needs Analysis'!A29</f>
        <v>n/a</v>
      </c>
      <c r="B22" s="608"/>
      <c r="C22" s="608"/>
      <c r="D22" s="608"/>
      <c r="E22" s="608"/>
      <c r="F22" s="608" t="str">
        <f>'Agri Needs Analysis'!B29</f>
        <v>n/a</v>
      </c>
      <c r="G22" s="608"/>
      <c r="H22" s="608"/>
      <c r="I22" s="608"/>
      <c r="J22" s="608" t="str">
        <f>IF('Agri Needs Analysis'!D29=0,"",'Agri Needs Analysis'!D29)</f>
        <v>n/a</v>
      </c>
      <c r="K22" s="608"/>
      <c r="L22" s="608"/>
      <c r="M22" s="608"/>
      <c r="N22" s="608"/>
    </row>
    <row r="23" spans="1:15" ht="30.75" customHeight="1" x14ac:dyDescent="0.2">
      <c r="A23" s="608" t="str">
        <f>'Agri Needs Analysis'!A30</f>
        <v>n/a</v>
      </c>
      <c r="B23" s="608"/>
      <c r="C23" s="608"/>
      <c r="D23" s="608"/>
      <c r="E23" s="608"/>
      <c r="F23" s="608" t="str">
        <f>'Agri Needs Analysis'!B30</f>
        <v>n/a</v>
      </c>
      <c r="G23" s="608"/>
      <c r="H23" s="608"/>
      <c r="I23" s="608"/>
      <c r="J23" s="608" t="str">
        <f>IF('Agri Needs Analysis'!D30=0,"",'Agri Needs Analysis'!D30)</f>
        <v>n/a</v>
      </c>
      <c r="K23" s="608"/>
      <c r="L23" s="608"/>
      <c r="M23" s="608"/>
      <c r="N23" s="608"/>
    </row>
    <row r="24" spans="1:15" ht="30.75" customHeight="1" x14ac:dyDescent="0.2">
      <c r="A24" s="608" t="str">
        <f>'Agri Needs Analysis'!A31</f>
        <v>n/a</v>
      </c>
      <c r="B24" s="608"/>
      <c r="C24" s="608"/>
      <c r="D24" s="608"/>
      <c r="E24" s="608"/>
      <c r="F24" s="608" t="str">
        <f>'Agri Needs Analysis'!B31</f>
        <v>n/a</v>
      </c>
      <c r="G24" s="608"/>
      <c r="H24" s="608"/>
      <c r="I24" s="608"/>
      <c r="J24" s="608" t="str">
        <f>IF('Agri Needs Analysis'!D31=0,"",'Agri Needs Analysis'!D31)</f>
        <v>n/a</v>
      </c>
      <c r="K24" s="608"/>
      <c r="L24" s="608"/>
      <c r="M24" s="608"/>
      <c r="N24" s="608"/>
    </row>
    <row r="25" spans="1:15" x14ac:dyDescent="0.2">
      <c r="A25" s="69"/>
      <c r="C25" s="600"/>
      <c r="D25" s="600"/>
      <c r="E25" s="600"/>
      <c r="F25" s="600"/>
      <c r="G25" s="600"/>
      <c r="H25" s="600"/>
      <c r="I25" s="600"/>
      <c r="J25" s="600"/>
      <c r="K25" s="600"/>
      <c r="L25" s="600"/>
      <c r="M25" s="600"/>
      <c r="N25" s="600"/>
    </row>
    <row r="26" spans="1:15" x14ac:dyDescent="0.2">
      <c r="A26" s="614" t="s">
        <v>665</v>
      </c>
      <c r="B26" s="614"/>
      <c r="C26" s="614"/>
      <c r="D26" s="615"/>
      <c r="E26" s="615"/>
      <c r="F26" s="615"/>
      <c r="G26" s="615"/>
      <c r="H26" s="615"/>
      <c r="I26" s="615"/>
      <c r="J26" s="70"/>
      <c r="K26" s="70"/>
      <c r="L26" s="70"/>
      <c r="M26" s="70"/>
      <c r="N26" s="70"/>
    </row>
    <row r="27" spans="1:15" x14ac:dyDescent="0.2">
      <c r="A27" s="69"/>
      <c r="C27" s="600"/>
      <c r="D27" s="600"/>
      <c r="E27" s="600"/>
      <c r="F27" s="600"/>
      <c r="G27" s="600"/>
      <c r="H27" s="600"/>
      <c r="I27" s="600"/>
      <c r="J27" s="600"/>
      <c r="K27" s="600"/>
      <c r="L27" s="600"/>
      <c r="M27" s="600"/>
      <c r="N27" s="600"/>
    </row>
    <row r="28" spans="1:15" x14ac:dyDescent="0.2">
      <c r="A28" s="613"/>
      <c r="B28" s="613"/>
      <c r="C28" s="613"/>
      <c r="D28" s="613"/>
      <c r="E28" s="613"/>
      <c r="F28" s="613"/>
      <c r="G28" s="613"/>
      <c r="H28" s="613"/>
      <c r="I28" s="613"/>
      <c r="J28" s="613"/>
      <c r="K28" s="613"/>
      <c r="L28" s="613"/>
      <c r="M28" s="613"/>
      <c r="N28" s="613"/>
      <c r="O28" s="613"/>
    </row>
    <row r="29" spans="1:15" ht="90" customHeight="1" x14ac:dyDescent="0.2">
      <c r="A29" s="600" t="str">
        <f>IF('Agri Needs Analysis'!B16="Smit &amp; Kie Pretoria Brokers (Pty) Ltd",
CONCATENATE("I hereby appoint ",'Agri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600"/>
      <c r="C29" s="600"/>
      <c r="D29" s="600"/>
      <c r="E29" s="600"/>
      <c r="F29" s="600"/>
      <c r="G29" s="600"/>
      <c r="H29" s="600"/>
      <c r="I29" s="600"/>
      <c r="J29" s="600"/>
      <c r="K29" s="600"/>
      <c r="L29" s="600"/>
      <c r="M29" s="600"/>
      <c r="N29" s="600"/>
    </row>
    <row r="30" spans="1:15" x14ac:dyDescent="0.2">
      <c r="A30" s="69"/>
      <c r="C30" s="71"/>
      <c r="D30" s="71"/>
      <c r="E30" s="71"/>
      <c r="F30" s="71"/>
      <c r="G30" s="71"/>
      <c r="H30" s="71"/>
      <c r="I30" s="71"/>
      <c r="J30" s="71"/>
      <c r="K30" s="71"/>
      <c r="L30" s="71"/>
      <c r="M30" s="71"/>
      <c r="N30" s="71"/>
    </row>
    <row r="31" spans="1:15" x14ac:dyDescent="0.2">
      <c r="A31" s="614" t="s">
        <v>665</v>
      </c>
      <c r="B31" s="614"/>
      <c r="C31" s="614"/>
      <c r="D31" s="615"/>
      <c r="E31" s="615"/>
      <c r="F31" s="615"/>
      <c r="G31" s="615"/>
      <c r="H31" s="615"/>
      <c r="I31" s="615"/>
      <c r="J31" s="71"/>
      <c r="K31" s="71"/>
      <c r="L31" s="71"/>
      <c r="M31" s="71"/>
      <c r="N31" s="71"/>
    </row>
    <row r="32" spans="1:15" x14ac:dyDescent="0.2">
      <c r="A32" s="293"/>
      <c r="B32" s="293"/>
      <c r="C32" s="293"/>
      <c r="D32" s="293"/>
      <c r="E32" s="293"/>
      <c r="F32" s="293"/>
      <c r="G32" s="293"/>
      <c r="H32" s="293"/>
      <c r="I32" s="293"/>
      <c r="J32" s="71"/>
      <c r="K32" s="71"/>
      <c r="L32" s="71"/>
      <c r="M32" s="71"/>
      <c r="N32" s="71"/>
    </row>
    <row r="33" spans="1:14" x14ac:dyDescent="0.2">
      <c r="B33" s="616" t="s">
        <v>666</v>
      </c>
      <c r="C33" s="616"/>
      <c r="D33" s="616"/>
      <c r="E33" s="616"/>
      <c r="F33" s="616"/>
      <c r="G33" s="616"/>
      <c r="H33" s="616"/>
      <c r="I33" s="616"/>
      <c r="J33" s="616"/>
      <c r="K33" s="616"/>
      <c r="L33" s="616"/>
      <c r="M33" s="616"/>
      <c r="N33" s="616"/>
    </row>
    <row r="34" spans="1:14" ht="49.5" customHeight="1" x14ac:dyDescent="0.2">
      <c r="A34" s="293" t="s">
        <v>667</v>
      </c>
      <c r="B34" s="600" t="s">
        <v>668</v>
      </c>
      <c r="C34" s="600"/>
      <c r="D34" s="600"/>
      <c r="E34" s="600"/>
      <c r="F34" s="600"/>
      <c r="G34" s="600"/>
      <c r="H34" s="600"/>
      <c r="I34" s="600"/>
      <c r="J34" s="600"/>
      <c r="K34" s="600"/>
      <c r="L34" s="600"/>
      <c r="M34" s="600"/>
      <c r="N34" s="600"/>
    </row>
    <row r="35" spans="1:14" x14ac:dyDescent="0.2">
      <c r="A35" s="293" t="s">
        <v>669</v>
      </c>
      <c r="B35" s="606" t="s">
        <v>670</v>
      </c>
      <c r="C35" s="606"/>
      <c r="D35" s="606"/>
      <c r="E35" s="606"/>
      <c r="F35" s="606"/>
      <c r="G35" s="606"/>
      <c r="H35" s="606"/>
      <c r="I35" s="606"/>
      <c r="J35" s="606"/>
      <c r="K35" s="606"/>
      <c r="L35" s="606"/>
      <c r="M35" s="606"/>
      <c r="N35" s="606"/>
    </row>
    <row r="36" spans="1:14" x14ac:dyDescent="0.2">
      <c r="A36" s="293"/>
      <c r="B36" s="606" t="s">
        <v>671</v>
      </c>
      <c r="C36" s="606"/>
      <c r="D36" s="606"/>
      <c r="E36" s="606"/>
      <c r="F36" s="606"/>
      <c r="G36" s="606"/>
      <c r="H36" s="606"/>
      <c r="I36" s="606"/>
      <c r="J36" s="606"/>
      <c r="K36" s="606"/>
      <c r="L36" s="606"/>
      <c r="M36" s="606"/>
      <c r="N36" s="606"/>
    </row>
    <row r="37" spans="1:14" x14ac:dyDescent="0.2">
      <c r="A37" s="293"/>
      <c r="B37" s="277" t="s">
        <v>672</v>
      </c>
      <c r="C37" s="277"/>
      <c r="D37" s="277"/>
      <c r="E37" s="277"/>
      <c r="F37" s="277"/>
      <c r="G37" s="277"/>
      <c r="H37" s="277"/>
      <c r="I37" s="277"/>
      <c r="J37" s="277"/>
      <c r="K37" s="277"/>
      <c r="L37" s="277"/>
      <c r="M37" s="277"/>
      <c r="N37" s="277"/>
    </row>
    <row r="38" spans="1:14" x14ac:dyDescent="0.2">
      <c r="A38" s="293"/>
      <c r="B38" s="277"/>
      <c r="C38" s="277"/>
      <c r="D38" s="277"/>
      <c r="E38" s="277"/>
      <c r="F38" s="277"/>
      <c r="G38" s="277"/>
      <c r="H38" s="277"/>
      <c r="I38" s="277"/>
      <c r="J38" s="277"/>
      <c r="K38" s="277"/>
      <c r="L38" s="277"/>
      <c r="M38" s="277"/>
      <c r="N38" s="277"/>
    </row>
    <row r="39" spans="1:14" x14ac:dyDescent="0.2">
      <c r="A39" s="293"/>
      <c r="B39" s="277"/>
      <c r="C39" s="277"/>
      <c r="D39" s="277"/>
      <c r="E39" s="277"/>
      <c r="F39" s="277"/>
      <c r="G39" s="277"/>
      <c r="H39" s="277"/>
      <c r="I39" s="277"/>
      <c r="J39" s="277"/>
      <c r="K39" s="277"/>
      <c r="L39" s="277"/>
      <c r="M39" s="277"/>
      <c r="N39" s="277"/>
    </row>
    <row r="40" spans="1:14" ht="57.75" customHeight="1" x14ac:dyDescent="0.2">
      <c r="A40" s="600" t="s">
        <v>673</v>
      </c>
      <c r="B40" s="600"/>
      <c r="C40" s="600"/>
      <c r="D40" s="600"/>
      <c r="E40" s="600"/>
      <c r="F40" s="600"/>
      <c r="G40" s="600"/>
      <c r="H40" s="600"/>
      <c r="I40" s="600"/>
      <c r="J40" s="600"/>
      <c r="K40" s="600"/>
      <c r="L40" s="600"/>
      <c r="M40" s="600"/>
      <c r="N40" s="600"/>
    </row>
    <row r="41" spans="1:14" x14ac:dyDescent="0.2">
      <c r="A41" s="606" t="s">
        <v>674</v>
      </c>
      <c r="B41" s="606"/>
      <c r="C41" s="606"/>
      <c r="D41" s="606"/>
      <c r="E41" s="606"/>
      <c r="F41" s="606"/>
      <c r="G41" s="606"/>
      <c r="H41" s="606"/>
      <c r="I41" s="606"/>
      <c r="J41" s="606"/>
      <c r="K41" s="606"/>
      <c r="L41" s="606"/>
      <c r="M41" s="606"/>
      <c r="N41" s="606"/>
    </row>
    <row r="42" spans="1:14" x14ac:dyDescent="0.2">
      <c r="A42" s="277"/>
      <c r="B42" s="277"/>
      <c r="C42" s="277"/>
      <c r="D42" s="277"/>
      <c r="E42" s="277"/>
      <c r="F42" s="277"/>
      <c r="G42" s="277"/>
      <c r="H42" s="277"/>
      <c r="I42" s="277"/>
      <c r="J42" s="277"/>
      <c r="K42" s="277"/>
      <c r="L42" s="277"/>
      <c r="M42" s="277"/>
      <c r="N42" s="277"/>
    </row>
    <row r="43" spans="1:14" x14ac:dyDescent="0.2">
      <c r="A43" s="68"/>
      <c r="B43" s="606" t="s">
        <v>675</v>
      </c>
      <c r="C43" s="606"/>
      <c r="D43" s="606"/>
      <c r="E43" s="606"/>
      <c r="F43" s="606"/>
      <c r="G43" s="606"/>
      <c r="H43" s="606"/>
      <c r="I43" s="606"/>
      <c r="J43" s="606"/>
      <c r="K43" s="606"/>
      <c r="L43" s="606"/>
      <c r="M43" s="606"/>
      <c r="N43" s="606"/>
    </row>
    <row r="44" spans="1:14" x14ac:dyDescent="0.2">
      <c r="A44" s="68"/>
      <c r="B44" s="606" t="s">
        <v>676</v>
      </c>
      <c r="C44" s="606"/>
      <c r="D44" s="606"/>
      <c r="E44" s="606"/>
      <c r="F44" s="606"/>
      <c r="G44" s="606"/>
      <c r="H44" s="606"/>
      <c r="I44" s="606"/>
      <c r="J44" s="606"/>
      <c r="K44" s="606"/>
      <c r="L44" s="606"/>
      <c r="M44" s="606"/>
      <c r="N44" s="606"/>
    </row>
    <row r="45" spans="1:14" x14ac:dyDescent="0.2">
      <c r="A45" s="293"/>
      <c r="B45" s="277"/>
      <c r="C45" s="277"/>
      <c r="D45" s="277"/>
      <c r="E45" s="277"/>
      <c r="F45" s="277"/>
      <c r="G45" s="277"/>
      <c r="H45" s="277"/>
      <c r="I45" s="277"/>
      <c r="J45" s="277"/>
      <c r="K45" s="277"/>
      <c r="L45" s="277"/>
      <c r="M45" s="277"/>
      <c r="N45" s="277"/>
    </row>
    <row r="46" spans="1:14" ht="46.5" customHeight="1" x14ac:dyDescent="0.2">
      <c r="A46" s="600" t="s">
        <v>677</v>
      </c>
      <c r="B46" s="600"/>
      <c r="C46" s="600"/>
      <c r="D46" s="600"/>
      <c r="E46" s="600"/>
      <c r="F46" s="600"/>
      <c r="G46" s="600"/>
      <c r="H46" s="600"/>
      <c r="I46" s="600"/>
      <c r="J46" s="600"/>
      <c r="K46" s="600"/>
      <c r="L46" s="600"/>
      <c r="M46" s="600"/>
      <c r="N46" s="600"/>
    </row>
    <row r="47" spans="1:14" ht="8.25" customHeight="1" x14ac:dyDescent="0.2">
      <c r="A47" s="293"/>
      <c r="B47" s="277"/>
      <c r="C47" s="277"/>
      <c r="D47" s="277"/>
      <c r="E47" s="277"/>
      <c r="F47" s="277"/>
      <c r="G47" s="277"/>
      <c r="H47" s="277"/>
      <c r="I47" s="277"/>
      <c r="J47" s="277"/>
      <c r="K47" s="277"/>
      <c r="L47" s="277"/>
      <c r="M47" s="277"/>
      <c r="N47" s="277"/>
    </row>
    <row r="48" spans="1:14" ht="47.25" customHeight="1" x14ac:dyDescent="0.2">
      <c r="A48" s="600" t="s">
        <v>755</v>
      </c>
      <c r="B48" s="600"/>
      <c r="C48" s="600"/>
      <c r="D48" s="600"/>
      <c r="E48" s="600"/>
      <c r="F48" s="600"/>
      <c r="G48" s="600"/>
      <c r="H48" s="600"/>
      <c r="I48" s="600"/>
      <c r="J48" s="600"/>
      <c r="K48" s="600"/>
      <c r="L48" s="600"/>
      <c r="M48" s="600"/>
      <c r="N48" s="600"/>
    </row>
    <row r="49" spans="1:14" ht="21" customHeight="1" x14ac:dyDescent="0.2">
      <c r="A49" s="69"/>
      <c r="C49" s="71"/>
      <c r="D49" s="71"/>
      <c r="E49" s="71"/>
      <c r="F49" s="71"/>
      <c r="G49" s="71"/>
      <c r="H49" s="71"/>
      <c r="I49" s="71"/>
      <c r="J49" s="71"/>
      <c r="K49" s="71"/>
      <c r="L49" s="71"/>
      <c r="M49" s="71"/>
      <c r="N49" s="71"/>
    </row>
    <row r="51" spans="1:14" x14ac:dyDescent="0.2">
      <c r="A51" s="604" t="s">
        <v>678</v>
      </c>
      <c r="B51" s="604"/>
      <c r="C51" s="604"/>
      <c r="D51" s="604"/>
      <c r="E51" s="599"/>
      <c r="F51" s="599"/>
      <c r="G51" s="599"/>
      <c r="H51" s="599"/>
      <c r="I51" s="599"/>
      <c r="J51" s="64" t="s">
        <v>4</v>
      </c>
      <c r="K51" s="605" t="str">
        <f ca="1">TEXT(TODAY(),"dd/mm/yyyy")</f>
        <v>17/01/2024</v>
      </c>
      <c r="L51" s="599"/>
      <c r="M51" s="599"/>
      <c r="N51" s="599"/>
    </row>
    <row r="52" spans="1:14" x14ac:dyDescent="0.2">
      <c r="A52" s="95"/>
      <c r="B52" s="95"/>
      <c r="C52" s="95"/>
      <c r="D52" s="95"/>
    </row>
    <row r="102" ht="15.75" customHeight="1" x14ac:dyDescent="0.2"/>
  </sheetData>
  <mergeCells count="45">
    <mergeCell ref="A31:C31"/>
    <mergeCell ref="D31:I31"/>
    <mergeCell ref="D26:I26"/>
    <mergeCell ref="B33:N33"/>
    <mergeCell ref="B34:N34"/>
    <mergeCell ref="F20:I20"/>
    <mergeCell ref="C25:N25"/>
    <mergeCell ref="C27:N27"/>
    <mergeCell ref="F23:I23"/>
    <mergeCell ref="A26:C26"/>
    <mergeCell ref="A24:E24"/>
    <mergeCell ref="F24:I24"/>
    <mergeCell ref="J24:N24"/>
    <mergeCell ref="A11:F11"/>
    <mergeCell ref="G11:M11"/>
    <mergeCell ref="A12:F12"/>
    <mergeCell ref="G12:M12"/>
    <mergeCell ref="B35:N35"/>
    <mergeCell ref="A28:O28"/>
    <mergeCell ref="A29:N29"/>
    <mergeCell ref="J20:N20"/>
    <mergeCell ref="F21:I21"/>
    <mergeCell ref="A23:E23"/>
    <mergeCell ref="A22:E22"/>
    <mergeCell ref="A21:E21"/>
    <mergeCell ref="J23:N23"/>
    <mergeCell ref="J22:N22"/>
    <mergeCell ref="J21:N21"/>
    <mergeCell ref="B17:M17"/>
    <mergeCell ref="A46:N46"/>
    <mergeCell ref="A48:N48"/>
    <mergeCell ref="K51:N51"/>
    <mergeCell ref="A51:D51"/>
    <mergeCell ref="A15:N15"/>
    <mergeCell ref="B36:N36"/>
    <mergeCell ref="A40:N40"/>
    <mergeCell ref="A41:N41"/>
    <mergeCell ref="B43:N43"/>
    <mergeCell ref="B44:N44"/>
    <mergeCell ref="E51:I51"/>
    <mergeCell ref="A16:N16"/>
    <mergeCell ref="C19:N19"/>
    <mergeCell ref="A20:E20"/>
    <mergeCell ref="F22:I22"/>
    <mergeCell ref="B18:M18"/>
  </mergeCells>
  <printOptions horizontalCentered="1"/>
  <pageMargins left="0.23622047244094491" right="0.23622047244094491" top="0.19685039370078741" bottom="0.19685039370078741" header="0.31496062992125984" footer="0.31496062992125984"/>
  <pageSetup scale="72" fitToHeight="2"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41</xdr:row>
                    <xdr:rowOff>161925</xdr:rowOff>
                  </from>
                  <to>
                    <xdr:col>0</xdr:col>
                    <xdr:colOff>314325</xdr:colOff>
                    <xdr:row>43</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42</xdr:row>
                    <xdr:rowOff>152400</xdr:rowOff>
                  </from>
                  <to>
                    <xdr:col>0</xdr:col>
                    <xdr:colOff>314325</xdr:colOff>
                    <xdr:row>44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1:O76"/>
  <sheetViews>
    <sheetView zoomScaleNormal="100" workbookViewId="0">
      <selection activeCell="U30" sqref="U30"/>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s="65" customFormat="1" ht="15" x14ac:dyDescent="0.2">
      <c r="A11" s="597" t="s">
        <v>679</v>
      </c>
      <c r="B11" s="597"/>
      <c r="C11" s="597"/>
      <c r="D11" s="597"/>
      <c r="E11" s="597"/>
      <c r="F11" s="597"/>
      <c r="G11" s="597"/>
      <c r="H11" s="597"/>
      <c r="I11" s="597"/>
      <c r="J11" s="597"/>
      <c r="K11" s="597"/>
      <c r="L11" s="597"/>
      <c r="M11" s="597"/>
      <c r="N11" s="300"/>
      <c r="O11" s="300"/>
    </row>
    <row r="12" spans="1:15" s="65" customFormat="1" x14ac:dyDescent="0.2">
      <c r="A12" s="292"/>
      <c r="B12" s="292"/>
      <c r="C12" s="292"/>
      <c r="D12" s="292"/>
      <c r="E12" s="292"/>
      <c r="F12" s="292"/>
      <c r="G12" s="292"/>
      <c r="H12" s="292"/>
      <c r="I12" s="292"/>
      <c r="J12" s="292"/>
      <c r="K12" s="292"/>
      <c r="L12" s="292"/>
      <c r="M12" s="292"/>
      <c r="N12" s="292"/>
      <c r="O12" s="292"/>
    </row>
    <row r="13" spans="1:15" s="65" customFormat="1" ht="16.5" customHeight="1" x14ac:dyDescent="0.2">
      <c r="A13" s="622" t="s">
        <v>907</v>
      </c>
      <c r="B13" s="622"/>
      <c r="D13" s="603" t="str">
        <f>IF('Agri Needs Analysis'!B16="Smit &amp; Kie Pretoria Brokers (Pty) Ltd","Smit &amp; Kie Pretoria Brokers (Pty) Ltd","Smit &amp; Kie Brokers (Pty) Ltd")</f>
        <v>Smit &amp; Kie Brokers (Pty) Ltd</v>
      </c>
      <c r="E13" s="603"/>
      <c r="F13" s="603"/>
      <c r="G13" s="603"/>
      <c r="H13" s="603"/>
      <c r="I13" s="603"/>
      <c r="J13" s="301"/>
      <c r="K13" s="301"/>
      <c r="L13" s="301"/>
      <c r="M13" s="301"/>
      <c r="N13" s="301"/>
    </row>
    <row r="14" spans="1:15" s="65" customFormat="1" ht="17.25" customHeight="1" x14ac:dyDescent="0.2">
      <c r="A14" s="609" t="s">
        <v>908</v>
      </c>
      <c r="B14" s="609"/>
      <c r="D14" s="603">
        <f>IF('Agri Needs Analysis'!B16="Smit &amp; Kie Pretoria Brokers (Pty) Ltd",43148,11184)</f>
        <v>11184</v>
      </c>
      <c r="E14" s="603"/>
      <c r="F14" s="603"/>
      <c r="G14" s="603"/>
      <c r="H14" s="603"/>
      <c r="I14" s="603"/>
      <c r="J14" s="301"/>
      <c r="K14" s="301"/>
      <c r="L14" s="301"/>
      <c r="M14" s="301"/>
      <c r="N14" s="301"/>
    </row>
    <row r="15" spans="1:15" s="65" customFormat="1" ht="32.25" customHeight="1" x14ac:dyDescent="0.2">
      <c r="A15" s="623" t="s">
        <v>680</v>
      </c>
      <c r="B15" s="623"/>
      <c r="C15" s="623"/>
      <c r="D15" s="617"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E15" s="617"/>
      <c r="F15" s="617"/>
      <c r="G15" s="617"/>
      <c r="H15" s="617"/>
      <c r="I15" s="617"/>
      <c r="J15" s="303"/>
      <c r="K15" s="303"/>
      <c r="L15" s="303"/>
      <c r="M15" s="73"/>
      <c r="N15" s="68"/>
    </row>
    <row r="16" spans="1:15" s="65" customFormat="1" ht="42" customHeight="1" x14ac:dyDescent="0.2">
      <c r="A16" s="619" t="s">
        <v>74</v>
      </c>
      <c r="B16" s="619"/>
      <c r="C16" s="619"/>
      <c r="D16" s="620" t="str">
        <f>CONCATENATE('Authority to Obtain Information'!J21," / ",'Authority to Obtain Information'!J22," / ",'Authority to Obtain Information'!J23," / ",'Authority to Obtain Information'!J24)</f>
        <v>n/a / n/a / n/a / n/a</v>
      </c>
      <c r="E16" s="620"/>
      <c r="F16" s="620"/>
      <c r="G16" s="620"/>
      <c r="H16" s="620"/>
      <c r="I16" s="620"/>
      <c r="J16" s="304"/>
      <c r="K16" s="304"/>
      <c r="L16" s="304"/>
      <c r="M16" s="73"/>
      <c r="N16" s="73"/>
      <c r="O16" s="74"/>
    </row>
    <row r="17" spans="1:15" s="65" customFormat="1" ht="30.75" customHeight="1" x14ac:dyDescent="0.2">
      <c r="A17" s="67"/>
      <c r="B17" s="67"/>
      <c r="C17" s="67"/>
      <c r="D17" s="67"/>
      <c r="E17" s="67"/>
      <c r="F17" s="74"/>
      <c r="G17" s="74"/>
      <c r="H17" s="74"/>
      <c r="I17" s="74"/>
      <c r="J17" s="74"/>
      <c r="K17" s="74"/>
      <c r="L17" s="74"/>
      <c r="M17" s="74"/>
      <c r="N17" s="74"/>
    </row>
    <row r="18" spans="1:15" ht="48" customHeight="1" x14ac:dyDescent="0.2">
      <c r="A18" s="600" t="s">
        <v>681</v>
      </c>
      <c r="B18" s="600"/>
      <c r="C18" s="600"/>
      <c r="D18" s="600"/>
      <c r="E18" s="600"/>
      <c r="F18" s="600"/>
      <c r="G18" s="600"/>
      <c r="H18" s="600"/>
      <c r="I18" s="600"/>
      <c r="J18" s="600"/>
      <c r="K18" s="600"/>
      <c r="L18" s="600"/>
      <c r="M18" s="600"/>
      <c r="N18" s="600"/>
    </row>
    <row r="19" spans="1:15" x14ac:dyDescent="0.2">
      <c r="A19" s="69"/>
      <c r="B19" s="69"/>
      <c r="C19" s="69"/>
      <c r="D19" s="69"/>
      <c r="E19" s="69"/>
      <c r="F19" s="71"/>
      <c r="G19" s="71"/>
      <c r="H19" s="71"/>
      <c r="I19" s="71"/>
      <c r="J19" s="71"/>
      <c r="K19" s="71"/>
      <c r="L19" s="71"/>
      <c r="M19" s="71"/>
      <c r="N19" s="71"/>
    </row>
    <row r="20" spans="1:15" ht="91.5" customHeight="1" x14ac:dyDescent="0.2">
      <c r="A20" s="600" t="str">
        <f>IF('Agri Needs Analysis'!B16="Smit &amp; Kie Pretoria Brokers (Pty) Ltd",CONCATENATE('Agri Needs Analysis'!B16," provides advice and intermediary services"," in relation to your non-life insurance policy and for acting as an intermediary. ",'Agri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20" s="600"/>
      <c r="C20" s="600"/>
      <c r="D20" s="600"/>
      <c r="E20" s="600"/>
      <c r="F20" s="600"/>
      <c r="G20" s="600"/>
      <c r="H20" s="600"/>
      <c r="I20" s="600"/>
      <c r="J20" s="600"/>
      <c r="K20" s="600"/>
      <c r="L20" s="600"/>
      <c r="M20" s="600"/>
      <c r="N20" s="600"/>
    </row>
    <row r="21" spans="1:15" x14ac:dyDescent="0.2">
      <c r="A21" s="69"/>
      <c r="C21" s="600"/>
      <c r="D21" s="600"/>
      <c r="E21" s="600"/>
      <c r="F21" s="600"/>
      <c r="G21" s="600"/>
      <c r="H21" s="600"/>
      <c r="I21" s="600"/>
      <c r="J21" s="600"/>
      <c r="K21" s="600"/>
      <c r="L21" s="600"/>
      <c r="M21" s="600"/>
      <c r="N21" s="600"/>
    </row>
    <row r="22" spans="1:15" ht="45" customHeight="1" x14ac:dyDescent="0.2">
      <c r="A22" s="600" t="s">
        <v>1064</v>
      </c>
      <c r="B22" s="606"/>
      <c r="C22" s="606"/>
      <c r="D22" s="606"/>
      <c r="E22" s="606"/>
      <c r="F22" s="606"/>
      <c r="G22" s="606"/>
      <c r="H22" s="606"/>
      <c r="I22" s="606"/>
      <c r="J22" s="606"/>
      <c r="K22" s="606"/>
      <c r="L22" s="606"/>
      <c r="M22" s="606"/>
      <c r="N22" s="606"/>
    </row>
    <row r="23" spans="1:15" x14ac:dyDescent="0.2">
      <c r="A23" s="69"/>
      <c r="C23" s="71"/>
      <c r="D23" s="71"/>
      <c r="E23" s="71"/>
      <c r="F23" s="71"/>
      <c r="G23" s="71"/>
      <c r="H23" s="71"/>
      <c r="I23" s="71"/>
      <c r="J23" s="71"/>
      <c r="K23" s="71"/>
      <c r="L23" s="71"/>
      <c r="M23" s="71"/>
      <c r="N23" s="71"/>
    </row>
    <row r="24" spans="1:15" ht="210" customHeight="1" x14ac:dyDescent="0.2">
      <c r="A24" s="601" t="s">
        <v>1124</v>
      </c>
      <c r="B24" s="621"/>
      <c r="C24" s="621"/>
      <c r="D24" s="621"/>
      <c r="E24" s="621"/>
      <c r="F24" s="621"/>
      <c r="G24" s="621"/>
      <c r="H24" s="621"/>
      <c r="I24" s="621"/>
      <c r="J24" s="621"/>
      <c r="K24" s="621"/>
      <c r="L24" s="621"/>
      <c r="M24" s="621"/>
      <c r="N24" s="621"/>
      <c r="O24" s="295"/>
    </row>
    <row r="26" spans="1:15" ht="15" x14ac:dyDescent="0.2">
      <c r="A26" s="624" t="s">
        <v>1062</v>
      </c>
      <c r="B26" s="624"/>
      <c r="C26" s="624"/>
      <c r="D26" s="72"/>
      <c r="E26" s="72"/>
      <c r="F26" s="72"/>
      <c r="G26" s="72"/>
      <c r="H26" s="72"/>
      <c r="I26" s="72"/>
      <c r="J26" s="72"/>
      <c r="K26" s="72"/>
      <c r="L26" s="72"/>
      <c r="M26" s="72"/>
      <c r="N26" s="72"/>
    </row>
    <row r="27" spans="1:15" ht="46.5" customHeight="1" x14ac:dyDescent="0.2">
      <c r="A27" s="618" t="str">
        <f>IF('Agri Needs Analysis'!B16="Smit &amp; Kie Pretoria Brokers (Pty) Ltd", CONCATENATE("For the additional services set out above ",'Agri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7" s="618"/>
      <c r="C27" s="618"/>
      <c r="D27" s="618"/>
      <c r="E27" s="618"/>
      <c r="F27" s="618"/>
      <c r="G27" s="618"/>
      <c r="H27" s="618"/>
      <c r="I27" s="618"/>
      <c r="J27" s="618"/>
      <c r="K27" s="618"/>
      <c r="L27" s="618"/>
      <c r="M27" s="618"/>
      <c r="N27" s="618"/>
    </row>
    <row r="28" spans="1:15" ht="8.25" customHeight="1" x14ac:dyDescent="0.2">
      <c r="A28" s="293"/>
      <c r="B28" s="277"/>
      <c r="C28" s="277"/>
      <c r="D28" s="277"/>
      <c r="E28" s="277"/>
      <c r="F28" s="277"/>
      <c r="G28" s="277"/>
      <c r="H28" s="277"/>
      <c r="I28" s="277"/>
      <c r="J28" s="277"/>
      <c r="K28" s="277"/>
      <c r="L28" s="277"/>
      <c r="M28" s="277"/>
      <c r="N28" s="277"/>
    </row>
    <row r="29" spans="1:15" ht="70.5" customHeight="1" x14ac:dyDescent="0.2">
      <c r="A29" s="600" t="s">
        <v>1125</v>
      </c>
      <c r="B29" s="600"/>
      <c r="C29" s="600"/>
      <c r="D29" s="600"/>
      <c r="E29" s="600"/>
      <c r="F29" s="600"/>
      <c r="G29" s="600"/>
      <c r="H29" s="600"/>
      <c r="I29" s="600"/>
      <c r="J29" s="600"/>
      <c r="K29" s="600"/>
      <c r="L29" s="600"/>
      <c r="M29" s="600"/>
      <c r="N29" s="600"/>
    </row>
    <row r="31" spans="1:15" x14ac:dyDescent="0.2">
      <c r="A31" s="604" t="s">
        <v>678</v>
      </c>
      <c r="B31" s="604"/>
      <c r="C31" s="604"/>
      <c r="D31" s="604"/>
      <c r="E31" s="599"/>
      <c r="F31" s="599"/>
      <c r="G31" s="599"/>
      <c r="H31" s="599"/>
      <c r="I31" s="599"/>
      <c r="J31" s="64" t="s">
        <v>4</v>
      </c>
      <c r="K31" s="605" t="str">
        <f ca="1">TEXT(TODAY(),"dd/mm/yyyy")</f>
        <v>17/01/2024</v>
      </c>
      <c r="L31" s="599"/>
      <c r="M31" s="599"/>
      <c r="N31" s="599"/>
    </row>
    <row r="76" ht="15.75" customHeight="1" x14ac:dyDescent="0.2"/>
  </sheetData>
  <mergeCells count="20">
    <mergeCell ref="A29:N29"/>
    <mergeCell ref="A18:N18"/>
    <mergeCell ref="A26:C26"/>
    <mergeCell ref="A31:D31"/>
    <mergeCell ref="E31:I31"/>
    <mergeCell ref="K31:N31"/>
    <mergeCell ref="A11:M11"/>
    <mergeCell ref="D14:I14"/>
    <mergeCell ref="D13:I13"/>
    <mergeCell ref="D15:I15"/>
    <mergeCell ref="A27:N27"/>
    <mergeCell ref="A16:C16"/>
    <mergeCell ref="D16:I16"/>
    <mergeCell ref="A24:N24"/>
    <mergeCell ref="C21:N21"/>
    <mergeCell ref="A20:N20"/>
    <mergeCell ref="A22:N22"/>
    <mergeCell ref="A13:B13"/>
    <mergeCell ref="A14:B14"/>
    <mergeCell ref="A15:C15"/>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O132"/>
  <sheetViews>
    <sheetView topLeftCell="A106" zoomScaleNormal="100" workbookViewId="0">
      <selection activeCell="Q12" sqref="Q12"/>
    </sheetView>
  </sheetViews>
  <sheetFormatPr defaultColWidth="9.140625" defaultRowHeight="14.25" x14ac:dyDescent="0.2"/>
  <cols>
    <col min="1" max="1" width="5" style="108" customWidth="1"/>
    <col min="2" max="2" width="6.28515625" style="108" customWidth="1"/>
    <col min="3" max="3" width="10.85546875" style="108" customWidth="1"/>
    <col min="4" max="4" width="13" style="108" customWidth="1"/>
    <col min="5" max="5" width="2.42578125" style="108" customWidth="1"/>
    <col min="6" max="6" width="9.140625" style="108" customWidth="1"/>
    <col min="7" max="7" width="5.28515625" style="108" customWidth="1"/>
    <col min="8" max="8" width="6.42578125" style="108" customWidth="1"/>
    <col min="9" max="9" width="1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 spans="1:15" ht="23.65" customHeight="1" x14ac:dyDescent="0.2"/>
    <row r="11" spans="1:15" s="109" customFormat="1" ht="15" x14ac:dyDescent="0.2">
      <c r="A11" s="625" t="s">
        <v>756</v>
      </c>
      <c r="B11" s="625"/>
      <c r="C11" s="625"/>
      <c r="D11" s="625"/>
      <c r="E11" s="625"/>
      <c r="F11" s="625"/>
      <c r="G11" s="625"/>
      <c r="H11" s="625"/>
      <c r="I11" s="625"/>
      <c r="J11" s="625"/>
      <c r="K11" s="625"/>
      <c r="L11" s="625"/>
      <c r="M11" s="625"/>
      <c r="N11" s="302"/>
      <c r="O11" s="302"/>
    </row>
    <row r="12" spans="1:15" s="109" customFormat="1" x14ac:dyDescent="0.2">
      <c r="A12" s="287"/>
      <c r="B12" s="287"/>
      <c r="C12" s="287"/>
      <c r="D12" s="287"/>
      <c r="E12" s="287"/>
      <c r="F12" s="287"/>
      <c r="G12" s="287"/>
      <c r="H12" s="287"/>
      <c r="I12" s="287"/>
      <c r="J12" s="287"/>
      <c r="K12" s="287"/>
      <c r="L12" s="287"/>
      <c r="M12" s="287"/>
      <c r="N12" s="287"/>
      <c r="O12" s="287"/>
    </row>
    <row r="13" spans="1:15" s="109" customFormat="1" ht="32.25" customHeight="1" x14ac:dyDescent="0.2">
      <c r="A13" s="610" t="s">
        <v>1057</v>
      </c>
      <c r="B13" s="610"/>
      <c r="C13" s="610"/>
      <c r="D13" s="610"/>
      <c r="E13" s="610"/>
      <c r="F13" s="610"/>
      <c r="G13" s="650"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3" s="650"/>
      <c r="I13" s="650"/>
      <c r="J13" s="650"/>
      <c r="K13" s="650"/>
      <c r="L13" s="650"/>
      <c r="M13" s="650"/>
      <c r="N13" s="110"/>
    </row>
    <row r="14" spans="1:15" s="109" customFormat="1" ht="43.5" customHeight="1" x14ac:dyDescent="0.2">
      <c r="A14" s="610" t="s">
        <v>1060</v>
      </c>
      <c r="B14" s="610"/>
      <c r="C14" s="610"/>
      <c r="D14" s="610"/>
      <c r="E14" s="610"/>
      <c r="F14" s="610"/>
      <c r="G14" s="651"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4" s="651"/>
      <c r="I14" s="651"/>
      <c r="J14" s="651"/>
      <c r="K14" s="651"/>
      <c r="L14" s="651"/>
      <c r="M14" s="651"/>
      <c r="N14" s="110"/>
    </row>
    <row r="15" spans="1:15" s="109" customFormat="1" ht="18.75" customHeight="1" x14ac:dyDescent="0.2">
      <c r="A15" s="652"/>
      <c r="B15" s="652"/>
      <c r="C15" s="652"/>
      <c r="D15" s="653"/>
      <c r="E15" s="653"/>
      <c r="F15" s="653"/>
      <c r="G15" s="653"/>
      <c r="H15" s="653"/>
      <c r="I15" s="653"/>
      <c r="J15" s="110"/>
      <c r="K15" s="110"/>
      <c r="L15" s="110"/>
      <c r="M15" s="110"/>
      <c r="N15" s="111"/>
    </row>
    <row r="16" spans="1:15" s="109" customFormat="1" ht="20.25" customHeight="1" x14ac:dyDescent="0.2">
      <c r="A16" s="647" t="s">
        <v>757</v>
      </c>
      <c r="B16" s="647"/>
      <c r="C16" s="647"/>
      <c r="D16" s="647"/>
      <c r="E16" s="647"/>
      <c r="F16" s="647"/>
      <c r="G16" s="647"/>
      <c r="H16" s="647"/>
      <c r="I16" s="647"/>
      <c r="J16" s="647"/>
      <c r="K16" s="647"/>
      <c r="L16" s="647"/>
      <c r="M16" s="647"/>
      <c r="N16" s="647"/>
      <c r="O16" s="113"/>
    </row>
    <row r="17" spans="1:15" s="109" customFormat="1" ht="6" customHeight="1" x14ac:dyDescent="0.2">
      <c r="A17" s="112"/>
      <c r="B17" s="112"/>
      <c r="C17" s="112"/>
      <c r="D17" s="112"/>
      <c r="E17" s="112"/>
      <c r="F17" s="112"/>
      <c r="G17" s="112"/>
      <c r="H17" s="112"/>
      <c r="I17" s="112"/>
      <c r="J17" s="112"/>
      <c r="K17" s="112"/>
      <c r="L17" s="112"/>
      <c r="M17" s="112"/>
      <c r="N17" s="112"/>
      <c r="O17" s="113"/>
    </row>
    <row r="18" spans="1:15" s="109" customFormat="1" x14ac:dyDescent="0.2">
      <c r="A18" s="648" t="s">
        <v>758</v>
      </c>
      <c r="B18" s="648"/>
      <c r="C18" s="648"/>
      <c r="D18" s="648"/>
      <c r="E18" s="649" t="s">
        <v>759</v>
      </c>
      <c r="F18" s="649"/>
      <c r="G18" s="649"/>
      <c r="H18" s="649"/>
      <c r="I18" s="649" t="s">
        <v>760</v>
      </c>
      <c r="J18" s="649"/>
      <c r="K18" s="649"/>
      <c r="L18" s="649"/>
      <c r="M18" s="113"/>
    </row>
    <row r="19" spans="1:15" ht="28.5" customHeight="1" x14ac:dyDescent="0.2">
      <c r="A19" s="646" t="str">
        <f>'Agri Needs Analysis'!A28</f>
        <v>n/a</v>
      </c>
      <c r="B19" s="646"/>
      <c r="C19" s="646"/>
      <c r="D19" s="646"/>
      <c r="E19" s="646" t="str">
        <f>'Agri Needs Analysis'!B28</f>
        <v>n/a</v>
      </c>
      <c r="F19" s="646"/>
      <c r="G19" s="646"/>
      <c r="H19" s="646"/>
      <c r="I19" s="646" t="str">
        <f>IF('Agri Needs Analysis'!D28=0,"",'Agri Needs Analysis'!D28)</f>
        <v>n/a</v>
      </c>
      <c r="J19" s="646"/>
      <c r="K19" s="646"/>
      <c r="L19" s="646"/>
      <c r="M19" s="114"/>
    </row>
    <row r="20" spans="1:15" ht="28.5" customHeight="1" x14ac:dyDescent="0.2">
      <c r="A20" s="646" t="str">
        <f>'Agri Needs Analysis'!A29</f>
        <v>n/a</v>
      </c>
      <c r="B20" s="646"/>
      <c r="C20" s="646"/>
      <c r="D20" s="646"/>
      <c r="E20" s="646" t="str">
        <f>'Agri Needs Analysis'!B29</f>
        <v>n/a</v>
      </c>
      <c r="F20" s="646"/>
      <c r="G20" s="646"/>
      <c r="H20" s="646"/>
      <c r="I20" s="646" t="str">
        <f>IF('Agri Needs Analysis'!D29=0,"",'Agri Needs Analysis'!D29)</f>
        <v>n/a</v>
      </c>
      <c r="J20" s="646"/>
      <c r="K20" s="646"/>
      <c r="L20" s="646"/>
      <c r="M20" s="114"/>
    </row>
    <row r="21" spans="1:15" ht="28.5" customHeight="1" x14ac:dyDescent="0.2">
      <c r="A21" s="646" t="str">
        <f>'Agri Needs Analysis'!A30</f>
        <v>n/a</v>
      </c>
      <c r="B21" s="646"/>
      <c r="C21" s="646"/>
      <c r="D21" s="646"/>
      <c r="E21" s="646" t="str">
        <f>'Agri Needs Analysis'!B30</f>
        <v>n/a</v>
      </c>
      <c r="F21" s="646"/>
      <c r="G21" s="646"/>
      <c r="H21" s="646"/>
      <c r="I21" s="646" t="str">
        <f>IF('Agri Needs Analysis'!D30=0,"",'Agri Needs Analysis'!D30)</f>
        <v>n/a</v>
      </c>
      <c r="J21" s="646"/>
      <c r="K21" s="646"/>
      <c r="L21" s="646"/>
      <c r="M21" s="114"/>
    </row>
    <row r="22" spans="1:15" ht="28.5" customHeight="1" x14ac:dyDescent="0.2">
      <c r="A22" s="646" t="str">
        <f>'Agri Needs Analysis'!A31</f>
        <v>n/a</v>
      </c>
      <c r="B22" s="646"/>
      <c r="C22" s="646"/>
      <c r="D22" s="646"/>
      <c r="E22" s="646" t="str">
        <f>'Agri Needs Analysis'!B31</f>
        <v>n/a</v>
      </c>
      <c r="F22" s="646"/>
      <c r="G22" s="646"/>
      <c r="H22" s="646"/>
      <c r="I22" s="646" t="str">
        <f>IF('Agri Needs Analysis'!D31=0,"",'Agri Needs Analysis'!D31)</f>
        <v>n/a</v>
      </c>
      <c r="J22" s="646"/>
      <c r="K22" s="646"/>
      <c r="L22" s="646"/>
      <c r="M22" s="114"/>
    </row>
    <row r="23" spans="1:15" x14ac:dyDescent="0.2">
      <c r="A23" s="115"/>
      <c r="C23" s="632"/>
      <c r="D23" s="632"/>
      <c r="E23" s="632"/>
      <c r="F23" s="632"/>
      <c r="G23" s="632"/>
      <c r="H23" s="632"/>
      <c r="I23" s="632"/>
      <c r="J23" s="632"/>
      <c r="K23" s="632"/>
      <c r="L23" s="632"/>
      <c r="M23" s="632"/>
      <c r="N23" s="632"/>
    </row>
    <row r="24" spans="1:15" x14ac:dyDescent="0.2">
      <c r="A24" s="642" t="s">
        <v>761</v>
      </c>
      <c r="B24" s="643"/>
      <c r="C24" s="643"/>
      <c r="D24" s="643"/>
      <c r="E24" s="643"/>
      <c r="F24" s="643"/>
      <c r="G24" s="643"/>
      <c r="H24" s="643"/>
      <c r="I24" s="643"/>
      <c r="J24" s="643"/>
      <c r="K24" s="643"/>
      <c r="L24" s="643"/>
      <c r="M24" s="643"/>
      <c r="N24" s="643"/>
    </row>
    <row r="25" spans="1:15" x14ac:dyDescent="0.2">
      <c r="A25" s="115"/>
      <c r="C25" s="114"/>
      <c r="D25" s="114"/>
      <c r="E25" s="114"/>
      <c r="F25" s="114"/>
      <c r="G25" s="114"/>
      <c r="H25" s="114"/>
      <c r="I25" s="114"/>
      <c r="J25" s="114"/>
      <c r="K25" s="114"/>
      <c r="L25" s="114"/>
      <c r="M25" s="114"/>
      <c r="N25" s="114"/>
    </row>
    <row r="26" spans="1:15" s="116" customFormat="1" ht="15" customHeight="1" x14ac:dyDescent="0.2">
      <c r="A26" s="640" t="s">
        <v>762</v>
      </c>
      <c r="B26" s="640"/>
      <c r="C26" s="640"/>
      <c r="D26" s="113"/>
      <c r="E26" s="644" t="s">
        <v>763</v>
      </c>
      <c r="F26" s="644"/>
      <c r="G26" s="644"/>
      <c r="I26" s="288" t="s">
        <v>764</v>
      </c>
      <c r="J26" s="288"/>
      <c r="K26" s="288"/>
      <c r="L26" s="113"/>
      <c r="M26" s="113"/>
      <c r="N26" s="113"/>
      <c r="O26" s="296"/>
    </row>
    <row r="27" spans="1:15" s="116" customFormat="1" ht="15" customHeight="1" x14ac:dyDescent="0.2">
      <c r="A27" s="289"/>
      <c r="B27" s="289"/>
      <c r="C27" s="289"/>
      <c r="D27" s="113"/>
      <c r="E27" s="290"/>
      <c r="F27" s="290"/>
      <c r="G27" s="290"/>
      <c r="H27" s="289"/>
      <c r="I27" s="289"/>
      <c r="J27" s="289"/>
      <c r="K27" s="289"/>
      <c r="L27" s="113"/>
      <c r="M27" s="113"/>
      <c r="N27" s="113"/>
      <c r="O27" s="296"/>
    </row>
    <row r="28" spans="1:15" s="116" customFormat="1" ht="15" customHeight="1" x14ac:dyDescent="0.2">
      <c r="A28" s="645" t="s">
        <v>1063</v>
      </c>
      <c r="B28" s="645"/>
      <c r="C28" s="645"/>
      <c r="D28" s="645"/>
      <c r="E28" s="645"/>
      <c r="F28" s="645"/>
      <c r="G28" s="645"/>
      <c r="H28" s="645"/>
      <c r="I28" s="645"/>
      <c r="J28" s="645"/>
      <c r="K28" s="645"/>
      <c r="L28" s="645"/>
      <c r="M28" s="645"/>
      <c r="N28" s="113"/>
      <c r="O28" s="296"/>
    </row>
    <row r="29" spans="1:15" s="116" customFormat="1" ht="15" customHeight="1" x14ac:dyDescent="0.2">
      <c r="N29" s="113"/>
      <c r="O29" s="296"/>
    </row>
    <row r="30" spans="1:15" s="116" customFormat="1" ht="38.25" customHeight="1" x14ac:dyDescent="0.2">
      <c r="A30" s="632" t="str">
        <f>CONCATENATE("I confirm that the advising broker ", Broker_Name, " has made his recommendations available to me and my financial position is as follows:")</f>
        <v>I confirm that the advising broker Jeanette Marx has made his recommendations available to me and my financial position is as follows:</v>
      </c>
      <c r="B30" s="631"/>
      <c r="C30" s="631"/>
      <c r="D30" s="631"/>
      <c r="E30" s="631"/>
      <c r="F30" s="631"/>
      <c r="G30" s="631"/>
      <c r="H30" s="631"/>
      <c r="I30" s="631"/>
      <c r="J30" s="631"/>
      <c r="K30" s="631"/>
      <c r="L30" s="631"/>
      <c r="M30" s="631"/>
      <c r="N30" s="113"/>
      <c r="O30" s="296"/>
    </row>
    <row r="31" spans="1:15" s="116" customFormat="1" x14ac:dyDescent="0.2">
      <c r="A31" s="641"/>
      <c r="B31" s="641"/>
      <c r="C31" s="641"/>
      <c r="D31" s="641"/>
      <c r="E31" s="641"/>
      <c r="F31" s="641"/>
      <c r="G31" s="641"/>
      <c r="H31" s="641"/>
      <c r="I31" s="641"/>
      <c r="J31" s="641"/>
      <c r="K31" s="641"/>
      <c r="L31" s="641"/>
      <c r="M31" s="641"/>
      <c r="N31" s="113"/>
      <c r="O31" s="296"/>
    </row>
    <row r="32" spans="1:15" s="116" customFormat="1" x14ac:dyDescent="0.2">
      <c r="A32" s="639"/>
      <c r="B32" s="639"/>
      <c r="C32" s="639"/>
      <c r="D32" s="639"/>
      <c r="E32" s="639"/>
      <c r="F32" s="639"/>
      <c r="G32" s="639"/>
      <c r="H32" s="639"/>
      <c r="I32" s="639"/>
      <c r="J32" s="639"/>
      <c r="K32" s="639"/>
      <c r="L32" s="639"/>
      <c r="M32" s="639"/>
      <c r="N32" s="113"/>
      <c r="O32" s="296"/>
    </row>
    <row r="33" spans="1:15" s="116" customFormat="1" x14ac:dyDescent="0.2">
      <c r="A33" s="639"/>
      <c r="B33" s="639"/>
      <c r="C33" s="639"/>
      <c r="D33" s="639"/>
      <c r="E33" s="639"/>
      <c r="F33" s="639"/>
      <c r="G33" s="639"/>
      <c r="H33" s="639"/>
      <c r="I33" s="639"/>
      <c r="J33" s="639"/>
      <c r="K33" s="639"/>
      <c r="L33" s="639"/>
      <c r="M33" s="639"/>
      <c r="N33" s="113"/>
      <c r="O33" s="296"/>
    </row>
    <row r="34" spans="1:15" s="116" customFormat="1" x14ac:dyDescent="0.2">
      <c r="A34" s="639"/>
      <c r="B34" s="639"/>
      <c r="C34" s="639"/>
      <c r="D34" s="639"/>
      <c r="E34" s="639"/>
      <c r="F34" s="639"/>
      <c r="G34" s="639"/>
      <c r="H34" s="639"/>
      <c r="I34" s="639"/>
      <c r="J34" s="639"/>
      <c r="K34" s="639"/>
      <c r="L34" s="639"/>
      <c r="M34" s="639"/>
      <c r="N34" s="113"/>
      <c r="O34" s="296"/>
    </row>
    <row r="35" spans="1:15" s="116" customFormat="1" x14ac:dyDescent="0.2">
      <c r="A35" s="291"/>
      <c r="B35" s="291"/>
      <c r="C35" s="291"/>
      <c r="D35" s="291"/>
      <c r="E35" s="291"/>
      <c r="F35" s="291"/>
      <c r="G35" s="291"/>
      <c r="H35" s="291"/>
      <c r="I35" s="291"/>
      <c r="J35" s="291"/>
      <c r="K35" s="291"/>
      <c r="L35" s="291"/>
      <c r="M35" s="291"/>
      <c r="N35" s="113"/>
      <c r="O35" s="296"/>
    </row>
    <row r="36" spans="1:15" s="116" customFormat="1" ht="15" customHeight="1" x14ac:dyDescent="0.2">
      <c r="A36" s="640" t="s">
        <v>765</v>
      </c>
      <c r="B36" s="640"/>
      <c r="C36" s="640"/>
      <c r="D36" s="640"/>
      <c r="E36" s="640"/>
      <c r="F36" s="640"/>
      <c r="G36" s="640"/>
      <c r="H36" s="640"/>
      <c r="I36" s="640"/>
      <c r="J36" s="640"/>
      <c r="K36" s="640"/>
      <c r="L36" s="640"/>
      <c r="M36" s="640"/>
      <c r="N36" s="113"/>
      <c r="O36" s="296"/>
    </row>
    <row r="37" spans="1:15" s="116" customFormat="1" ht="15" customHeight="1" x14ac:dyDescent="0.2">
      <c r="A37" s="641"/>
      <c r="B37" s="641"/>
      <c r="C37" s="641"/>
      <c r="D37" s="641"/>
      <c r="E37" s="641"/>
      <c r="F37" s="641"/>
      <c r="G37" s="641"/>
      <c r="H37" s="641"/>
      <c r="I37" s="641"/>
      <c r="J37" s="641"/>
      <c r="K37" s="641"/>
      <c r="L37" s="641"/>
      <c r="M37" s="641"/>
      <c r="N37" s="113"/>
      <c r="O37" s="296"/>
    </row>
    <row r="38" spans="1:15" s="116" customFormat="1" ht="15" customHeight="1" x14ac:dyDescent="0.2">
      <c r="A38" s="639"/>
      <c r="B38" s="639"/>
      <c r="C38" s="639"/>
      <c r="D38" s="639"/>
      <c r="E38" s="639"/>
      <c r="F38" s="639"/>
      <c r="G38" s="639"/>
      <c r="H38" s="639"/>
      <c r="I38" s="639"/>
      <c r="J38" s="639"/>
      <c r="K38" s="639"/>
      <c r="L38" s="639"/>
      <c r="M38" s="639"/>
      <c r="N38" s="113"/>
      <c r="O38" s="296"/>
    </row>
    <row r="39" spans="1:15" s="116" customFormat="1" ht="15" customHeight="1" x14ac:dyDescent="0.2">
      <c r="A39" s="639"/>
      <c r="B39" s="639"/>
      <c r="C39" s="639"/>
      <c r="D39" s="639"/>
      <c r="E39" s="639"/>
      <c r="F39" s="639"/>
      <c r="G39" s="639"/>
      <c r="H39" s="639"/>
      <c r="I39" s="639"/>
      <c r="J39" s="639"/>
      <c r="K39" s="639"/>
      <c r="L39" s="639"/>
      <c r="M39" s="639"/>
      <c r="N39" s="113"/>
      <c r="O39" s="296"/>
    </row>
    <row r="40" spans="1:15" s="116" customFormat="1" ht="15" customHeight="1" x14ac:dyDescent="0.2">
      <c r="A40" s="639"/>
      <c r="B40" s="639"/>
      <c r="C40" s="639"/>
      <c r="D40" s="639"/>
      <c r="E40" s="639"/>
      <c r="F40" s="639"/>
      <c r="G40" s="639"/>
      <c r="H40" s="639"/>
      <c r="I40" s="639"/>
      <c r="J40" s="639"/>
      <c r="K40" s="639"/>
      <c r="L40" s="639"/>
      <c r="M40" s="639"/>
      <c r="N40" s="113"/>
      <c r="O40" s="296"/>
    </row>
    <row r="41" spans="1:15" s="116" customFormat="1" ht="15" customHeight="1" x14ac:dyDescent="0.2">
      <c r="A41" s="639"/>
      <c r="B41" s="639"/>
      <c r="C41" s="639"/>
      <c r="D41" s="639"/>
      <c r="E41" s="639"/>
      <c r="F41" s="639"/>
      <c r="G41" s="639"/>
      <c r="H41" s="639"/>
      <c r="I41" s="639"/>
      <c r="J41" s="639"/>
      <c r="K41" s="639"/>
      <c r="L41" s="639"/>
      <c r="M41" s="639"/>
      <c r="N41" s="113"/>
      <c r="O41" s="296"/>
    </row>
    <row r="42" spans="1:15" s="116" customFormat="1" ht="15" customHeight="1" x14ac:dyDescent="0.2">
      <c r="A42" s="639"/>
      <c r="B42" s="639"/>
      <c r="C42" s="639"/>
      <c r="D42" s="639"/>
      <c r="E42" s="639"/>
      <c r="F42" s="639"/>
      <c r="G42" s="639"/>
      <c r="H42" s="639"/>
      <c r="I42" s="639"/>
      <c r="J42" s="639"/>
      <c r="K42" s="639"/>
      <c r="L42" s="639"/>
      <c r="M42" s="639"/>
      <c r="N42" s="113"/>
      <c r="O42" s="296"/>
    </row>
    <row r="43" spans="1:15" s="116" customFormat="1" ht="15" customHeight="1" x14ac:dyDescent="0.2">
      <c r="A43" s="639"/>
      <c r="B43" s="639"/>
      <c r="C43" s="639"/>
      <c r="D43" s="639"/>
      <c r="E43" s="639"/>
      <c r="F43" s="639"/>
      <c r="G43" s="639"/>
      <c r="H43" s="639"/>
      <c r="I43" s="639"/>
      <c r="J43" s="639"/>
      <c r="K43" s="639"/>
      <c r="L43" s="639"/>
      <c r="M43" s="639"/>
      <c r="N43" s="113"/>
      <c r="O43" s="296"/>
    </row>
    <row r="44" spans="1:15" s="116" customFormat="1" ht="15" customHeight="1" x14ac:dyDescent="0.2">
      <c r="A44" s="639"/>
      <c r="B44" s="639"/>
      <c r="C44" s="639"/>
      <c r="D44" s="639"/>
      <c r="E44" s="639"/>
      <c r="F44" s="639"/>
      <c r="G44" s="639"/>
      <c r="H44" s="639"/>
      <c r="I44" s="639"/>
      <c r="J44" s="639"/>
      <c r="K44" s="639"/>
      <c r="L44" s="639"/>
      <c r="M44" s="639"/>
      <c r="N44" s="113"/>
      <c r="O44" s="296"/>
    </row>
    <row r="45" spans="1:15" s="116" customFormat="1" ht="15" customHeight="1" x14ac:dyDescent="0.2">
      <c r="A45" s="297"/>
      <c r="B45" s="297"/>
      <c r="C45" s="297"/>
      <c r="D45" s="298"/>
      <c r="E45" s="298"/>
      <c r="F45" s="298"/>
      <c r="G45" s="298"/>
      <c r="H45" s="297"/>
      <c r="I45" s="297"/>
      <c r="J45" s="297"/>
      <c r="K45" s="297"/>
      <c r="L45" s="298"/>
      <c r="M45" s="298"/>
      <c r="N45" s="113"/>
      <c r="O45" s="296"/>
    </row>
    <row r="47" spans="1:15" x14ac:dyDescent="0.2">
      <c r="A47" s="632" t="s">
        <v>766</v>
      </c>
      <c r="B47" s="631"/>
      <c r="C47" s="631"/>
      <c r="D47" s="631"/>
      <c r="E47" s="631"/>
      <c r="F47" s="631"/>
      <c r="G47" s="631"/>
      <c r="H47" s="631"/>
      <c r="I47" s="631"/>
      <c r="J47" s="631"/>
      <c r="K47" s="631"/>
      <c r="L47" s="631"/>
      <c r="M47" s="631"/>
      <c r="N47" s="278"/>
    </row>
    <row r="48" spans="1:15" x14ac:dyDescent="0.2">
      <c r="A48" s="632" t="s">
        <v>767</v>
      </c>
      <c r="B48" s="632"/>
      <c r="C48" s="632"/>
      <c r="D48" s="632"/>
      <c r="E48" s="632"/>
      <c r="F48" s="632"/>
      <c r="G48" s="632"/>
      <c r="H48" s="632"/>
      <c r="I48" s="632"/>
      <c r="J48" s="632"/>
      <c r="K48" s="632"/>
      <c r="L48" s="632"/>
      <c r="M48" s="632"/>
      <c r="N48" s="114"/>
    </row>
    <row r="49" spans="1:14" x14ac:dyDescent="0.2">
      <c r="A49" s="636"/>
      <c r="B49" s="636"/>
      <c r="C49" s="636"/>
      <c r="D49" s="636"/>
      <c r="E49" s="636"/>
      <c r="F49" s="636"/>
      <c r="G49" s="636"/>
      <c r="H49" s="636"/>
      <c r="I49" s="636"/>
      <c r="J49" s="636"/>
      <c r="K49" s="636"/>
      <c r="L49" s="636"/>
      <c r="M49" s="636"/>
      <c r="N49" s="278"/>
    </row>
    <row r="50" spans="1:14" x14ac:dyDescent="0.2">
      <c r="A50" s="635"/>
      <c r="B50" s="635"/>
      <c r="C50" s="635"/>
      <c r="D50" s="635"/>
      <c r="E50" s="635"/>
      <c r="F50" s="635"/>
      <c r="G50" s="635"/>
      <c r="H50" s="635"/>
      <c r="I50" s="635"/>
      <c r="J50" s="635"/>
      <c r="K50" s="635"/>
      <c r="L50" s="635"/>
      <c r="M50" s="635"/>
      <c r="N50" s="114"/>
    </row>
    <row r="51" spans="1:14" x14ac:dyDescent="0.2">
      <c r="A51" s="635"/>
      <c r="B51" s="635"/>
      <c r="C51" s="635"/>
      <c r="D51" s="635"/>
      <c r="E51" s="635"/>
      <c r="F51" s="635"/>
      <c r="G51" s="635"/>
      <c r="H51" s="635"/>
      <c r="I51" s="635"/>
      <c r="J51" s="635"/>
      <c r="K51" s="635"/>
      <c r="L51" s="635"/>
      <c r="M51" s="635"/>
      <c r="N51" s="115"/>
    </row>
    <row r="52" spans="1:14" x14ac:dyDescent="0.2">
      <c r="A52" s="635"/>
      <c r="B52" s="635"/>
      <c r="C52" s="635"/>
      <c r="D52" s="635"/>
      <c r="E52" s="635"/>
      <c r="F52" s="635"/>
      <c r="G52" s="635"/>
      <c r="H52" s="635"/>
      <c r="I52" s="635"/>
      <c r="J52" s="635"/>
      <c r="K52" s="635"/>
      <c r="L52" s="635"/>
      <c r="M52" s="635"/>
      <c r="N52" s="114"/>
    </row>
    <row r="53" spans="1:14" x14ac:dyDescent="0.2">
      <c r="A53" s="635"/>
      <c r="B53" s="635"/>
      <c r="C53" s="635"/>
      <c r="D53" s="635"/>
      <c r="E53" s="635"/>
      <c r="F53" s="635"/>
      <c r="G53" s="635"/>
      <c r="H53" s="635"/>
      <c r="I53" s="635"/>
      <c r="J53" s="635"/>
      <c r="K53" s="635"/>
      <c r="L53" s="635"/>
      <c r="M53" s="635"/>
      <c r="N53" s="114"/>
    </row>
    <row r="54" spans="1:14" x14ac:dyDescent="0.2">
      <c r="A54" s="635"/>
      <c r="B54" s="635"/>
      <c r="C54" s="635"/>
      <c r="D54" s="635"/>
      <c r="E54" s="635"/>
      <c r="F54" s="635"/>
      <c r="G54" s="635"/>
      <c r="H54" s="635"/>
      <c r="I54" s="635"/>
      <c r="J54" s="635"/>
      <c r="K54" s="635"/>
      <c r="L54" s="635"/>
      <c r="M54" s="635"/>
    </row>
    <row r="55" spans="1:14" ht="17.25" customHeight="1" x14ac:dyDescent="0.2">
      <c r="A55" s="637" t="s">
        <v>768</v>
      </c>
      <c r="B55" s="637"/>
      <c r="C55" s="637"/>
      <c r="D55" s="637"/>
      <c r="E55" s="637"/>
      <c r="F55" s="637"/>
      <c r="G55" s="637"/>
      <c r="H55" s="637"/>
      <c r="I55" s="638" t="str">
        <f>CONCATENATE('Agri Needs Analysis'!B28," / ",'Agri Needs Analysis'!B29," / ",'Agri Needs Analysis'!B30," / ",'Agri Needs Analysis'!B31)</f>
        <v>n/a / n/a / n/a / n/a</v>
      </c>
      <c r="J55" s="638"/>
      <c r="K55" s="638"/>
      <c r="L55" s="638"/>
      <c r="M55" s="108" t="s">
        <v>769</v>
      </c>
    </row>
    <row r="56" spans="1:14" ht="117" customHeight="1" x14ac:dyDescent="0.2">
      <c r="A56" s="632" t="s">
        <v>770</v>
      </c>
      <c r="B56" s="631"/>
      <c r="C56" s="631"/>
      <c r="D56" s="631"/>
      <c r="E56" s="631"/>
      <c r="F56" s="631"/>
      <c r="G56" s="631"/>
      <c r="H56" s="631"/>
      <c r="I56" s="631"/>
      <c r="J56" s="631"/>
      <c r="K56" s="631"/>
      <c r="L56" s="631"/>
      <c r="M56" s="631"/>
    </row>
    <row r="57" spans="1:14" ht="37.5" customHeight="1" x14ac:dyDescent="0.2">
      <c r="A57" s="632" t="s">
        <v>771</v>
      </c>
      <c r="B57" s="631"/>
      <c r="C57" s="631"/>
      <c r="D57" s="631"/>
      <c r="E57" s="631"/>
      <c r="F57" s="631"/>
      <c r="G57" s="631"/>
      <c r="H57" s="631"/>
      <c r="I57" s="631"/>
      <c r="J57" s="631"/>
      <c r="K57" s="631"/>
      <c r="L57" s="631"/>
      <c r="M57" s="631"/>
    </row>
    <row r="58" spans="1:14" ht="172.5" customHeight="1" x14ac:dyDescent="0.2">
      <c r="A58" s="632" t="s">
        <v>909</v>
      </c>
      <c r="B58" s="631"/>
      <c r="C58" s="631"/>
      <c r="D58" s="631"/>
      <c r="E58" s="631"/>
      <c r="F58" s="631"/>
      <c r="G58" s="631"/>
      <c r="H58" s="631"/>
      <c r="I58" s="631"/>
      <c r="J58" s="631"/>
      <c r="K58" s="631"/>
      <c r="L58" s="631"/>
      <c r="M58" s="631"/>
    </row>
    <row r="59" spans="1:14" ht="32.25" customHeight="1" x14ac:dyDescent="0.2">
      <c r="A59" s="632" t="s">
        <v>772</v>
      </c>
      <c r="B59" s="632"/>
      <c r="C59" s="632"/>
      <c r="D59" s="632"/>
      <c r="E59" s="632"/>
      <c r="F59" s="632"/>
      <c r="G59" s="632"/>
      <c r="H59" s="632"/>
      <c r="I59" s="632"/>
      <c r="J59" s="632"/>
      <c r="K59" s="632"/>
      <c r="L59" s="632"/>
      <c r="M59" s="632"/>
    </row>
    <row r="60" spans="1:14" x14ac:dyDescent="0.2">
      <c r="A60" s="627"/>
      <c r="B60" s="627"/>
      <c r="C60" s="627"/>
      <c r="D60" s="627"/>
      <c r="E60" s="627"/>
      <c r="F60" s="627"/>
      <c r="G60" s="627"/>
      <c r="H60" s="627"/>
      <c r="I60" s="627"/>
      <c r="J60" s="627"/>
      <c r="K60" s="627"/>
      <c r="L60" s="627"/>
      <c r="M60" s="627"/>
    </row>
    <row r="61" spans="1:14" x14ac:dyDescent="0.2">
      <c r="A61" s="634"/>
      <c r="B61" s="634"/>
      <c r="C61" s="634"/>
      <c r="D61" s="634"/>
      <c r="E61" s="634"/>
      <c r="F61" s="634"/>
      <c r="G61" s="634"/>
      <c r="H61" s="634"/>
      <c r="I61" s="634"/>
      <c r="J61" s="634"/>
      <c r="K61" s="634"/>
      <c r="L61" s="634"/>
      <c r="M61" s="634"/>
    </row>
    <row r="62" spans="1:14" x14ac:dyDescent="0.2">
      <c r="A62" s="634"/>
      <c r="B62" s="634"/>
      <c r="C62" s="634"/>
      <c r="D62" s="634"/>
      <c r="E62" s="634"/>
      <c r="F62" s="634"/>
      <c r="G62" s="634"/>
      <c r="H62" s="634"/>
      <c r="I62" s="634"/>
      <c r="J62" s="634"/>
      <c r="K62" s="634"/>
      <c r="L62" s="634"/>
      <c r="M62" s="634"/>
    </row>
    <row r="63" spans="1:14" x14ac:dyDescent="0.2">
      <c r="A63" s="634"/>
      <c r="B63" s="634"/>
      <c r="C63" s="634"/>
      <c r="D63" s="634"/>
      <c r="E63" s="634"/>
      <c r="F63" s="634"/>
      <c r="G63" s="634"/>
      <c r="H63" s="634"/>
      <c r="I63" s="634"/>
      <c r="J63" s="634"/>
      <c r="K63" s="634"/>
      <c r="L63" s="634"/>
      <c r="M63" s="634"/>
    </row>
    <row r="64" spans="1:14" x14ac:dyDescent="0.2">
      <c r="A64" s="634"/>
      <c r="B64" s="634"/>
      <c r="C64" s="634"/>
      <c r="D64" s="634"/>
      <c r="E64" s="634"/>
      <c r="F64" s="634"/>
      <c r="G64" s="634"/>
      <c r="H64" s="634"/>
      <c r="I64" s="634"/>
      <c r="J64" s="634"/>
      <c r="K64" s="634"/>
      <c r="L64" s="634"/>
      <c r="M64" s="634"/>
    </row>
    <row r="65" spans="1:13" x14ac:dyDescent="0.2">
      <c r="A65" s="634"/>
      <c r="B65" s="634"/>
      <c r="C65" s="634"/>
      <c r="D65" s="634"/>
      <c r="E65" s="634"/>
      <c r="F65" s="634"/>
      <c r="G65" s="634"/>
      <c r="H65" s="634"/>
      <c r="I65" s="634"/>
      <c r="J65" s="634"/>
      <c r="K65" s="634"/>
      <c r="L65" s="634"/>
      <c r="M65" s="634"/>
    </row>
    <row r="66" spans="1:13" x14ac:dyDescent="0.2">
      <c r="A66" s="634"/>
      <c r="B66" s="634"/>
      <c r="C66" s="634"/>
      <c r="D66" s="634"/>
      <c r="E66" s="634"/>
      <c r="F66" s="634"/>
      <c r="G66" s="634"/>
      <c r="H66" s="634"/>
      <c r="I66" s="634"/>
      <c r="J66" s="634"/>
      <c r="K66" s="634"/>
      <c r="L66" s="634"/>
      <c r="M66" s="634"/>
    </row>
    <row r="67" spans="1:13" x14ac:dyDescent="0.2">
      <c r="A67" s="117"/>
      <c r="B67" s="117"/>
      <c r="C67" s="117"/>
      <c r="D67" s="117"/>
      <c r="E67" s="117"/>
      <c r="F67" s="117"/>
      <c r="G67" s="117"/>
      <c r="H67" s="117"/>
      <c r="I67" s="117"/>
      <c r="J67" s="117"/>
      <c r="K67" s="117"/>
      <c r="L67" s="117"/>
      <c r="M67" s="117"/>
    </row>
    <row r="68" spans="1:13" x14ac:dyDescent="0.2">
      <c r="A68" s="626" t="s">
        <v>773</v>
      </c>
      <c r="B68" s="626"/>
      <c r="C68" s="626"/>
      <c r="D68" s="626"/>
      <c r="E68" s="626"/>
      <c r="F68" s="626"/>
      <c r="G68" s="626"/>
      <c r="H68" s="626"/>
      <c r="I68" s="626"/>
      <c r="J68" s="626"/>
      <c r="K68" s="626"/>
      <c r="L68" s="626"/>
      <c r="M68" s="626"/>
    </row>
    <row r="70" spans="1:13" x14ac:dyDescent="0.2">
      <c r="A70" s="626" t="s">
        <v>774</v>
      </c>
      <c r="B70" s="626"/>
    </row>
    <row r="71" spans="1:13" x14ac:dyDescent="0.2">
      <c r="A71" s="626" t="s">
        <v>775</v>
      </c>
      <c r="B71" s="626"/>
    </row>
    <row r="72" spans="1:13" x14ac:dyDescent="0.2">
      <c r="A72" s="626" t="s">
        <v>776</v>
      </c>
      <c r="B72" s="626"/>
    </row>
    <row r="73" spans="1:13" x14ac:dyDescent="0.2">
      <c r="A73" s="626" t="s">
        <v>1053</v>
      </c>
      <c r="B73" s="626"/>
      <c r="C73" s="626"/>
      <c r="D73" s="626"/>
      <c r="E73" s="626"/>
      <c r="F73" s="626"/>
      <c r="G73" s="626"/>
      <c r="H73" s="626"/>
      <c r="I73" s="626"/>
      <c r="J73" s="626"/>
      <c r="K73" s="626"/>
      <c r="L73" s="626"/>
      <c r="M73" s="626"/>
    </row>
    <row r="75" spans="1:13" ht="47.25" customHeight="1" x14ac:dyDescent="0.2">
      <c r="A75" s="632" t="s">
        <v>777</v>
      </c>
      <c r="B75" s="631"/>
      <c r="C75" s="631"/>
      <c r="D75" s="631"/>
      <c r="E75" s="631"/>
      <c r="F75" s="631"/>
      <c r="G75" s="631"/>
      <c r="H75" s="631"/>
      <c r="I75" s="631"/>
      <c r="J75" s="631"/>
      <c r="K75" s="631"/>
      <c r="L75" s="631"/>
      <c r="M75" s="631"/>
    </row>
    <row r="77" spans="1:13" ht="30.75" customHeight="1" x14ac:dyDescent="0.2">
      <c r="A77" s="632" t="s">
        <v>778</v>
      </c>
      <c r="B77" s="631"/>
      <c r="C77" s="631"/>
      <c r="D77" s="631"/>
      <c r="E77" s="631"/>
      <c r="F77" s="631"/>
      <c r="G77" s="631"/>
      <c r="H77" s="631"/>
      <c r="I77" s="631"/>
      <c r="J77" s="631"/>
      <c r="K77" s="631"/>
      <c r="L77" s="631"/>
      <c r="M77" s="631"/>
    </row>
    <row r="78" spans="1:13" x14ac:dyDescent="0.2">
      <c r="A78" s="108" t="s">
        <v>779</v>
      </c>
      <c r="E78" s="627"/>
      <c r="F78" s="627"/>
      <c r="G78" s="627"/>
      <c r="H78" s="627"/>
      <c r="I78" s="627"/>
      <c r="J78" s="627"/>
      <c r="K78" s="627"/>
      <c r="L78" s="626" t="s">
        <v>780</v>
      </c>
      <c r="M78" s="626"/>
    </row>
    <row r="80" spans="1:13" x14ac:dyDescent="0.2">
      <c r="A80" s="626" t="s">
        <v>781</v>
      </c>
      <c r="B80" s="626"/>
      <c r="C80" s="626"/>
      <c r="D80" s="626"/>
      <c r="E80" s="626"/>
      <c r="F80" s="626"/>
      <c r="G80" s="626"/>
      <c r="H80" s="626"/>
      <c r="I80" s="626"/>
      <c r="J80" s="626"/>
      <c r="K80" s="626"/>
      <c r="L80" s="626"/>
      <c r="M80" s="626"/>
    </row>
    <row r="82" spans="1:13" x14ac:dyDescent="0.2">
      <c r="A82" s="108" t="s">
        <v>782</v>
      </c>
    </row>
    <row r="83" spans="1:13" x14ac:dyDescent="0.2">
      <c r="A83" s="108" t="s">
        <v>783</v>
      </c>
    </row>
    <row r="84" spans="1:13" x14ac:dyDescent="0.2">
      <c r="A84" s="108" t="s">
        <v>278</v>
      </c>
    </row>
    <row r="85" spans="1:13" x14ac:dyDescent="0.2">
      <c r="A85" s="108" t="s">
        <v>784</v>
      </c>
    </row>
    <row r="87" spans="1:13" ht="38.25" customHeight="1" x14ac:dyDescent="0.2">
      <c r="A87" s="632" t="s">
        <v>1061</v>
      </c>
      <c r="B87" s="631"/>
      <c r="C87" s="631"/>
      <c r="D87" s="631"/>
      <c r="E87" s="631"/>
      <c r="F87" s="631"/>
      <c r="G87" s="631"/>
      <c r="H87" s="631"/>
      <c r="I87" s="631"/>
      <c r="J87" s="631"/>
      <c r="K87" s="631"/>
      <c r="L87" s="631"/>
      <c r="M87" s="631"/>
    </row>
    <row r="88" spans="1:13" ht="34.5" customHeight="1" x14ac:dyDescent="0.2">
      <c r="A88" s="632" t="s">
        <v>785</v>
      </c>
      <c r="B88" s="632"/>
      <c r="C88" s="632"/>
      <c r="D88" s="632"/>
      <c r="E88" s="632"/>
      <c r="F88" s="632"/>
      <c r="G88" s="632"/>
      <c r="H88" s="632"/>
      <c r="I88" s="632"/>
      <c r="J88" s="632"/>
      <c r="K88" s="632"/>
      <c r="L88" s="632"/>
      <c r="M88" s="632"/>
    </row>
    <row r="89" spans="1:13" x14ac:dyDescent="0.2">
      <c r="A89" s="114" t="s">
        <v>786</v>
      </c>
      <c r="B89" s="631" t="s">
        <v>787</v>
      </c>
      <c r="C89" s="631"/>
      <c r="D89" s="631"/>
      <c r="E89" s="631"/>
      <c r="F89" s="631"/>
      <c r="G89" s="631"/>
      <c r="H89" s="631"/>
      <c r="I89" s="631"/>
      <c r="J89" s="631"/>
      <c r="K89" s="631"/>
      <c r="L89" s="631"/>
      <c r="M89" s="631"/>
    </row>
    <row r="90" spans="1:13" x14ac:dyDescent="0.2">
      <c r="A90" s="114" t="s">
        <v>786</v>
      </c>
      <c r="B90" s="631" t="s">
        <v>788</v>
      </c>
      <c r="C90" s="631"/>
      <c r="D90" s="631"/>
      <c r="E90" s="631"/>
      <c r="F90" s="631"/>
      <c r="G90" s="631"/>
      <c r="H90" s="631"/>
      <c r="I90" s="631"/>
      <c r="J90" s="631"/>
      <c r="K90" s="631"/>
      <c r="L90" s="631"/>
      <c r="M90" s="631"/>
    </row>
    <row r="91" spans="1:13" x14ac:dyDescent="0.2">
      <c r="A91" s="114" t="s">
        <v>786</v>
      </c>
      <c r="B91" s="631" t="s">
        <v>789</v>
      </c>
      <c r="C91" s="631"/>
      <c r="D91" s="631"/>
      <c r="E91" s="631"/>
      <c r="F91" s="631"/>
      <c r="G91" s="631"/>
      <c r="H91" s="631"/>
      <c r="I91" s="631"/>
      <c r="J91" s="631"/>
      <c r="K91" s="631"/>
      <c r="L91" s="631"/>
      <c r="M91" s="631"/>
    </row>
    <row r="92" spans="1:13" x14ac:dyDescent="0.2">
      <c r="A92" s="114" t="s">
        <v>786</v>
      </c>
      <c r="B92" s="631" t="s">
        <v>790</v>
      </c>
      <c r="C92" s="631"/>
      <c r="D92" s="631"/>
      <c r="E92" s="631"/>
      <c r="F92" s="631"/>
      <c r="G92" s="631"/>
      <c r="H92" s="631"/>
      <c r="I92" s="631"/>
      <c r="J92" s="631"/>
      <c r="K92" s="631"/>
      <c r="L92" s="631"/>
      <c r="M92" s="631"/>
    </row>
    <row r="93" spans="1:13" x14ac:dyDescent="0.2">
      <c r="A93" s="114" t="s">
        <v>786</v>
      </c>
      <c r="B93" s="631" t="s">
        <v>791</v>
      </c>
      <c r="C93" s="631"/>
      <c r="D93" s="631"/>
      <c r="E93" s="631"/>
      <c r="F93" s="631"/>
      <c r="G93" s="631"/>
      <c r="H93" s="631"/>
      <c r="I93" s="631"/>
      <c r="J93" s="631"/>
      <c r="K93" s="631"/>
      <c r="L93" s="631"/>
      <c r="M93" s="631"/>
    </row>
    <row r="94" spans="1:13" ht="28.5" customHeight="1" x14ac:dyDescent="0.2">
      <c r="A94" s="114" t="s">
        <v>786</v>
      </c>
      <c r="B94" s="632" t="s">
        <v>792</v>
      </c>
      <c r="C94" s="632"/>
      <c r="D94" s="632"/>
      <c r="E94" s="632"/>
      <c r="F94" s="632"/>
      <c r="G94" s="632"/>
      <c r="H94" s="632"/>
      <c r="I94" s="632"/>
      <c r="J94" s="632"/>
      <c r="K94" s="632"/>
      <c r="L94" s="632"/>
      <c r="M94" s="632"/>
    </row>
    <row r="95" spans="1:13" x14ac:dyDescent="0.2">
      <c r="A95" s="114" t="s">
        <v>786</v>
      </c>
      <c r="B95" s="631" t="s">
        <v>793</v>
      </c>
      <c r="C95" s="631"/>
      <c r="D95" s="631"/>
      <c r="E95" s="631"/>
      <c r="F95" s="631"/>
      <c r="G95" s="631"/>
      <c r="H95" s="631"/>
      <c r="I95" s="631"/>
      <c r="J95" s="631"/>
      <c r="K95" s="631"/>
      <c r="L95" s="631"/>
      <c r="M95" s="631"/>
    </row>
    <row r="96" spans="1:13" x14ac:dyDescent="0.2">
      <c r="A96" s="114" t="s">
        <v>786</v>
      </c>
      <c r="B96" s="631" t="s">
        <v>794</v>
      </c>
      <c r="C96" s="631"/>
      <c r="D96" s="631"/>
      <c r="E96" s="631"/>
      <c r="F96" s="631"/>
      <c r="G96" s="631"/>
      <c r="H96" s="631"/>
      <c r="I96" s="631"/>
      <c r="J96" s="631"/>
      <c r="K96" s="631"/>
      <c r="L96" s="631"/>
      <c r="M96" s="631"/>
    </row>
    <row r="97" spans="1:13" ht="28.5" customHeight="1" x14ac:dyDescent="0.2">
      <c r="A97" s="114" t="s">
        <v>786</v>
      </c>
      <c r="B97" s="632" t="s">
        <v>795</v>
      </c>
      <c r="C97" s="632"/>
      <c r="D97" s="632"/>
      <c r="E97" s="632"/>
      <c r="F97" s="632"/>
      <c r="G97" s="632"/>
      <c r="H97" s="632"/>
      <c r="I97" s="632"/>
      <c r="J97" s="632"/>
      <c r="K97" s="632"/>
      <c r="L97" s="632"/>
      <c r="M97" s="632"/>
    </row>
    <row r="100" spans="1:13" x14ac:dyDescent="0.2">
      <c r="A100" s="626" t="s">
        <v>796</v>
      </c>
      <c r="B100" s="626"/>
      <c r="C100" s="626"/>
      <c r="D100" s="633"/>
      <c r="E100" s="633"/>
      <c r="F100" s="633"/>
      <c r="G100" s="633"/>
      <c r="H100" s="633"/>
      <c r="J100" s="108" t="s">
        <v>4</v>
      </c>
      <c r="K100" s="627"/>
      <c r="L100" s="627"/>
      <c r="M100" s="627"/>
    </row>
    <row r="102" spans="1:13" x14ac:dyDescent="0.2">
      <c r="A102" s="626" t="s">
        <v>797</v>
      </c>
      <c r="B102" s="626"/>
      <c r="C102" s="626"/>
      <c r="D102" s="627" t="str">
        <f>IF('Agri Needs Analysis'!B23=0,"",'Agri Needs Analysis'!B23)</f>
        <v/>
      </c>
      <c r="E102" s="627"/>
      <c r="F102" s="627"/>
      <c r="G102" s="627"/>
      <c r="H102" s="627"/>
    </row>
    <row r="105" spans="1:13" x14ac:dyDescent="0.2">
      <c r="A105" s="629" t="s">
        <v>798</v>
      </c>
      <c r="B105" s="629"/>
      <c r="C105" s="629"/>
      <c r="D105" s="629"/>
      <c r="E105" s="629"/>
      <c r="F105" s="629"/>
      <c r="G105" s="629"/>
      <c r="H105" s="629"/>
      <c r="I105" s="629"/>
      <c r="J105" s="629"/>
      <c r="K105" s="629"/>
      <c r="L105" s="629"/>
      <c r="M105" s="629"/>
    </row>
    <row r="107" spans="1:13" ht="28.5" customHeight="1" x14ac:dyDescent="0.2">
      <c r="A107" s="630" t="s">
        <v>799</v>
      </c>
      <c r="B107" s="630"/>
      <c r="C107" s="630"/>
      <c r="D107" s="630"/>
      <c r="E107" s="630"/>
      <c r="F107" s="630"/>
      <c r="G107" s="630"/>
      <c r="H107" s="630"/>
      <c r="I107" s="630"/>
      <c r="J107" s="630"/>
      <c r="K107" s="630"/>
      <c r="L107" s="630"/>
      <c r="M107" s="630"/>
    </row>
    <row r="109" spans="1:13" ht="42.75" customHeight="1" x14ac:dyDescent="0.2">
      <c r="A109" s="630" t="s">
        <v>800</v>
      </c>
      <c r="B109" s="630"/>
      <c r="C109" s="630"/>
      <c r="D109" s="630"/>
      <c r="E109" s="630"/>
      <c r="F109" s="630"/>
      <c r="G109" s="630"/>
      <c r="H109" s="630"/>
      <c r="I109" s="630"/>
      <c r="J109" s="630"/>
      <c r="K109" s="630"/>
      <c r="L109" s="630"/>
      <c r="M109" s="630"/>
    </row>
    <row r="111" spans="1:13" ht="28.5" customHeight="1" x14ac:dyDescent="0.2">
      <c r="A111" s="630" t="s">
        <v>801</v>
      </c>
      <c r="B111" s="630"/>
      <c r="C111" s="630"/>
      <c r="D111" s="630"/>
      <c r="E111" s="630"/>
      <c r="F111" s="630"/>
      <c r="G111" s="630"/>
      <c r="H111" s="630"/>
      <c r="I111" s="630"/>
      <c r="J111" s="630"/>
      <c r="K111" s="630"/>
      <c r="L111" s="630"/>
      <c r="M111" s="630"/>
    </row>
    <row r="113" spans="1:9" x14ac:dyDescent="0.2">
      <c r="A113" s="118"/>
      <c r="B113" s="118"/>
      <c r="C113" s="118"/>
    </row>
    <row r="114" spans="1:9" x14ac:dyDescent="0.2">
      <c r="A114" s="626" t="s">
        <v>802</v>
      </c>
      <c r="B114" s="626"/>
      <c r="C114" s="626"/>
      <c r="D114" s="627" t="str">
        <f>Broker_Name</f>
        <v>Jeanette Marx</v>
      </c>
      <c r="E114" s="627"/>
      <c r="F114" s="627"/>
      <c r="G114" s="627"/>
      <c r="H114" s="627"/>
      <c r="I114" s="627"/>
    </row>
    <row r="115" spans="1:9" x14ac:dyDescent="0.2">
      <c r="A115" s="118"/>
      <c r="B115" s="118"/>
      <c r="C115" s="118"/>
      <c r="D115" s="118"/>
      <c r="E115" s="118"/>
      <c r="F115" s="118"/>
      <c r="G115" s="118"/>
      <c r="H115" s="118"/>
      <c r="I115" s="118"/>
    </row>
    <row r="116" spans="1:9" x14ac:dyDescent="0.2">
      <c r="A116" s="626" t="s">
        <v>803</v>
      </c>
      <c r="B116" s="626"/>
      <c r="C116" s="626"/>
      <c r="D116" s="627">
        <f>IFERROR(VLOOKUP(Broker_House,Logos,3,FALSE),"")</f>
        <v>11184</v>
      </c>
      <c r="E116" s="627"/>
      <c r="F116" s="627"/>
      <c r="G116" s="627"/>
      <c r="H116" s="627"/>
      <c r="I116" s="627"/>
    </row>
    <row r="117" spans="1:9" x14ac:dyDescent="0.2">
      <c r="A117" s="118"/>
      <c r="B117" s="118"/>
      <c r="C117" s="118"/>
      <c r="D117" s="118"/>
      <c r="E117" s="118"/>
      <c r="F117" s="118"/>
      <c r="G117" s="118"/>
      <c r="H117" s="118"/>
      <c r="I117" s="118"/>
    </row>
    <row r="118" spans="1:9" x14ac:dyDescent="0.2">
      <c r="A118" s="626" t="s">
        <v>804</v>
      </c>
      <c r="B118" s="626"/>
      <c r="C118" s="626"/>
      <c r="D118" s="627"/>
      <c r="E118" s="627"/>
      <c r="F118" s="627"/>
      <c r="G118" s="627"/>
      <c r="H118" s="627"/>
      <c r="I118" s="627"/>
    </row>
    <row r="119" spans="1:9" x14ac:dyDescent="0.2">
      <c r="A119" s="118"/>
      <c r="B119" s="118"/>
      <c r="C119" s="118"/>
      <c r="D119" s="299"/>
      <c r="E119" s="299"/>
      <c r="F119" s="299"/>
      <c r="G119" s="299"/>
      <c r="H119" s="299"/>
      <c r="I119" s="299"/>
    </row>
    <row r="120" spans="1:9" x14ac:dyDescent="0.2">
      <c r="A120" s="628" t="s">
        <v>805</v>
      </c>
      <c r="B120" s="628"/>
      <c r="C120" s="628"/>
      <c r="D120" s="627" t="str">
        <f>IFERROR(VLOOKUP(Broker_Name,Broker_Table,5,FALSE),"")</f>
        <v>jeanette@smitk.co.za</v>
      </c>
      <c r="E120" s="627"/>
      <c r="F120" s="627"/>
      <c r="G120" s="627"/>
      <c r="H120" s="627"/>
      <c r="I120" s="627"/>
    </row>
    <row r="132" ht="15.75" customHeight="1" x14ac:dyDescent="0.2"/>
  </sheetData>
  <mergeCells count="101">
    <mergeCell ref="A16:N16"/>
    <mergeCell ref="A18:D18"/>
    <mergeCell ref="E18:H18"/>
    <mergeCell ref="I18:L18"/>
    <mergeCell ref="A19:D19"/>
    <mergeCell ref="E19:H19"/>
    <mergeCell ref="I19:L19"/>
    <mergeCell ref="A13:F13"/>
    <mergeCell ref="G13:M13"/>
    <mergeCell ref="A14:F14"/>
    <mergeCell ref="G14:M14"/>
    <mergeCell ref="A15:C15"/>
    <mergeCell ref="D15:I15"/>
    <mergeCell ref="A20:D20"/>
    <mergeCell ref="E20:H20"/>
    <mergeCell ref="I20:L20"/>
    <mergeCell ref="A21:D21"/>
    <mergeCell ref="E21:H21"/>
    <mergeCell ref="I21:L21"/>
    <mergeCell ref="A22:D22"/>
    <mergeCell ref="E22:H22"/>
    <mergeCell ref="I22:L22"/>
    <mergeCell ref="A31:M31"/>
    <mergeCell ref="A32:M32"/>
    <mergeCell ref="A33:M33"/>
    <mergeCell ref="A34:M34"/>
    <mergeCell ref="C23:N23"/>
    <mergeCell ref="A24:N24"/>
    <mergeCell ref="A26:C26"/>
    <mergeCell ref="E26:G26"/>
    <mergeCell ref="A28:M28"/>
    <mergeCell ref="A30:M30"/>
    <mergeCell ref="A40:M40"/>
    <mergeCell ref="A41:M41"/>
    <mergeCell ref="A42:M42"/>
    <mergeCell ref="A43:M43"/>
    <mergeCell ref="A44:M44"/>
    <mergeCell ref="A47:M47"/>
    <mergeCell ref="A36:M36"/>
    <mergeCell ref="A37:M37"/>
    <mergeCell ref="A38:M38"/>
    <mergeCell ref="A39:M39"/>
    <mergeCell ref="A54:M54"/>
    <mergeCell ref="A56:M56"/>
    <mergeCell ref="A57:M57"/>
    <mergeCell ref="A58:M58"/>
    <mergeCell ref="A48:M48"/>
    <mergeCell ref="A49:M49"/>
    <mergeCell ref="A50:M50"/>
    <mergeCell ref="A51:M51"/>
    <mergeCell ref="A52:M52"/>
    <mergeCell ref="A53:M53"/>
    <mergeCell ref="A55:H55"/>
    <mergeCell ref="I55:L55"/>
    <mergeCell ref="A65:M65"/>
    <mergeCell ref="A66:M66"/>
    <mergeCell ref="A68:M68"/>
    <mergeCell ref="A70:B70"/>
    <mergeCell ref="A71:B71"/>
    <mergeCell ref="A72:B72"/>
    <mergeCell ref="A59:M59"/>
    <mergeCell ref="A60:M60"/>
    <mergeCell ref="A61:M61"/>
    <mergeCell ref="A62:M62"/>
    <mergeCell ref="A63:M63"/>
    <mergeCell ref="A64:M64"/>
    <mergeCell ref="A88:M88"/>
    <mergeCell ref="B89:M89"/>
    <mergeCell ref="B90:M90"/>
    <mergeCell ref="B91:M91"/>
    <mergeCell ref="B92:M92"/>
    <mergeCell ref="A73:M73"/>
    <mergeCell ref="A75:M75"/>
    <mergeCell ref="A77:M77"/>
    <mergeCell ref="E78:K78"/>
    <mergeCell ref="L78:M78"/>
    <mergeCell ref="A80:M80"/>
    <mergeCell ref="A11:M11"/>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 ref="B93:M93"/>
    <mergeCell ref="B94:M94"/>
    <mergeCell ref="B95:M95"/>
    <mergeCell ref="B96:M96"/>
    <mergeCell ref="B97:M97"/>
    <mergeCell ref="A100:C100"/>
    <mergeCell ref="D100:H100"/>
    <mergeCell ref="K100:M100"/>
    <mergeCell ref="A87:M87"/>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361950</xdr:colOff>
                    <xdr:row>68</xdr:row>
                    <xdr:rowOff>133350</xdr:rowOff>
                  </from>
                  <to>
                    <xdr:col>3</xdr:col>
                    <xdr:colOff>600075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361950</xdr:colOff>
                    <xdr:row>69</xdr:row>
                    <xdr:rowOff>142875</xdr:rowOff>
                  </from>
                  <to>
                    <xdr:col>3</xdr:col>
                    <xdr:colOff>600075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361950</xdr:colOff>
                    <xdr:row>70</xdr:row>
                    <xdr:rowOff>142875</xdr:rowOff>
                  </from>
                  <to>
                    <xdr:col>3</xdr:col>
                    <xdr:colOff>600075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Lists</vt:lpstr>
      <vt:lpstr>Agri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'Agri Needs Analysis'!Print_Area</vt:lpstr>
      <vt:lpstr>'Authority to Obtain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2023-01-11T11:36:50Z</cp:lastPrinted>
  <dcterms:created xsi:type="dcterms:W3CDTF">2022-07-04T09:19:51Z</dcterms:created>
  <dcterms:modified xsi:type="dcterms:W3CDTF">2024-01-17T13:59:45Z</dcterms:modified>
</cp:coreProperties>
</file>