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activeX/activeX1.xml" ContentType="application/vnd.ms-office.activeX+xml"/>
  <Override PartName="/xl/activeX/activeX1.bin" ContentType="application/vnd.ms-office.activeX"/>
  <Override PartName="/xl/drawings/drawing3.xml" ContentType="application/vnd.openxmlformats-officedocument.drawing+xml"/>
  <Override PartName="/xl/drawings/drawing4.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5.xml" ContentType="application/vnd.openxmlformats-officedocument.drawing+xml"/>
  <Override PartName="/xl/drawings/drawing6.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defaultThemeVersion="166925"/>
  <mc:AlternateContent xmlns:mc="http://schemas.openxmlformats.org/markup-compatibility/2006">
    <mc:Choice Requires="x15">
      <x15ac:absPath xmlns:x15ac="http://schemas.microsoft.com/office/spreadsheetml/2010/11/ac" url="H:\Shared drives\Needs Analysis (Warren)\TZANEEN\"/>
    </mc:Choice>
  </mc:AlternateContent>
  <xr:revisionPtr revIDLastSave="0" documentId="13_ncr:1_{1B45AB90-011E-493D-8F78-7BF8AA776FED}" xr6:coauthVersionLast="47" xr6:coauthVersionMax="47" xr10:uidLastSave="{00000000-0000-0000-0000-000000000000}"/>
  <bookViews>
    <workbookView xWindow="23880" yWindow="-120" windowWidth="24240" windowHeight="13140" firstSheet="1" activeTab="1" xr2:uid="{00000000-000D-0000-FFFF-FFFF00000000}"/>
  </bookViews>
  <sheets>
    <sheet name="Lists" sheetId="10" state="hidden" r:id="rId1"/>
    <sheet name="Agri Needs Analysis" sheetId="3" r:id="rId2"/>
    <sheet name="Letter of Introduction" sheetId="6" r:id="rId3"/>
    <sheet name="Authority to Obtain Information" sheetId="8" r:id="rId4"/>
    <sheet name="Broker Service Fee" sheetId="9" r:id="rId5"/>
    <sheet name="Client Advice Record" sheetId="11" r:id="rId6"/>
  </sheets>
  <definedNames>
    <definedName name="_xlnm._FilterDatabase" localSheetId="1" hidden="1">'Agri Needs Analysis'!$A$1089:$F$1121</definedName>
    <definedName name="_xlnm._FilterDatabase" localSheetId="0" hidden="1">Lists!$A$28:$H$82</definedName>
    <definedName name="Admin_Logo">IF(Lists!$O$2='Agri Needs Analysis'!$B$16,Lists!$P$3,Lists!$P$2)</definedName>
    <definedName name="Broker_House">'Agri Needs Analysis'!$B$16</definedName>
    <definedName name="Broker_Name">Lists!$A$26</definedName>
    <definedName name="Broker_Table">Lists!$A$28:$H$83</definedName>
    <definedName name="Business">'Agri Needs Analysis'!$B$19</definedName>
    <definedName name="Client">'Agri Needs Analysis'!$B$18</definedName>
    <definedName name="Client_And_Business">'Agri Needs Analysis'!$B$18:$G$19</definedName>
    <definedName name="logo">INDEX(Lists!$C$2:$C$16,MATCH('Agri Needs Analysis'!$B$16,Lists!$B$2:$B$16,0))</definedName>
    <definedName name="Logos">Lists!$B$2:$I$16</definedName>
    <definedName name="_xlnm.Print_Area" localSheetId="1">'Agri Needs Analysis'!$A$1:$G$1364</definedName>
    <definedName name="_xlnm.Print_Area" localSheetId="3">'Authority to Obtain Information'!$A$1:$P$52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2" i="11" l="1"/>
  <c r="A22" i="11"/>
  <c r="E21" i="11"/>
  <c r="A21" i="11"/>
  <c r="E20" i="11"/>
  <c r="A20" i="11"/>
  <c r="A19" i="11"/>
  <c r="E19" i="11"/>
  <c r="F24" i="8"/>
  <c r="F23" i="8"/>
  <c r="F22" i="8"/>
  <c r="A24" i="8"/>
  <c r="A23" i="8"/>
  <c r="A22" i="8"/>
  <c r="A21" i="8"/>
  <c r="F21" i="8"/>
  <c r="I55" i="11" l="1"/>
  <c r="G263" i="3" l="1"/>
  <c r="G12" i="8" l="1"/>
  <c r="G11" i="8"/>
  <c r="G308" i="3" l="1"/>
  <c r="G218" i="3"/>
  <c r="G1239" i="3"/>
  <c r="G1240" i="3"/>
  <c r="G1241" i="3"/>
  <c r="G1242" i="3"/>
  <c r="G1243" i="3"/>
  <c r="G1244" i="3"/>
  <c r="G1247" i="3"/>
  <c r="G1248" i="3"/>
  <c r="G1249" i="3"/>
  <c r="G1250" i="3"/>
  <c r="G1251" i="3"/>
  <c r="G1252" i="3"/>
  <c r="G1258" i="3"/>
  <c r="G1270" i="3"/>
  <c r="F1296" i="3"/>
  <c r="G380" i="3"/>
  <c r="I20" i="11"/>
  <c r="I21" i="11"/>
  <c r="I22" i="11"/>
  <c r="I19" i="11"/>
  <c r="J22" i="8"/>
  <c r="J23" i="8"/>
  <c r="J24" i="8"/>
  <c r="J21" i="8"/>
  <c r="D16" i="9" l="1"/>
  <c r="G1154" i="3" l="1"/>
  <c r="G422" i="3"/>
  <c r="D102" i="11" l="1"/>
  <c r="D15" i="9"/>
  <c r="G14" i="11"/>
  <c r="G13" i="11"/>
  <c r="F31" i="6"/>
  <c r="F29" i="6"/>
  <c r="D120" i="11"/>
  <c r="D114" i="11"/>
  <c r="A30" i="11"/>
  <c r="C19" i="6" l="1"/>
  <c r="C16" i="6"/>
  <c r="C15" i="6"/>
  <c r="B16" i="3" l="1"/>
  <c r="C18" i="6" s="1"/>
  <c r="B2" i="3" l="1"/>
  <c r="A6" i="3"/>
  <c r="A27" i="9"/>
  <c r="A29" i="8"/>
  <c r="D14" i="9"/>
  <c r="D13" i="9"/>
  <c r="A20" i="9"/>
  <c r="A16" i="8"/>
  <c r="F6" i="3"/>
  <c r="D116" i="11"/>
  <c r="C22" i="6"/>
  <c r="B3" i="3" l="1"/>
  <c r="B5" i="3"/>
  <c r="B4" i="3"/>
  <c r="K31" i="9"/>
  <c r="K51" i="8"/>
  <c r="G1350" i="3" l="1"/>
  <c r="G1339" i="3"/>
  <c r="I1342" i="3"/>
  <c r="G1231" i="3"/>
  <c r="G1204" i="3"/>
  <c r="G1189" i="3"/>
  <c r="G1175" i="3"/>
  <c r="G1139" i="3"/>
  <c r="G1111" i="3"/>
  <c r="G1105" i="3"/>
  <c r="G1085" i="3"/>
  <c r="G1051" i="3"/>
  <c r="G1028" i="3"/>
  <c r="G1010" i="3"/>
  <c r="A1001" i="3"/>
  <c r="F981" i="3"/>
  <c r="F980" i="3"/>
  <c r="F979" i="3"/>
  <c r="F978" i="3"/>
  <c r="F977" i="3"/>
  <c r="F976" i="3"/>
  <c r="D908" i="3"/>
  <c r="C908" i="3"/>
  <c r="B908" i="3"/>
  <c r="D907" i="3"/>
  <c r="C907" i="3"/>
  <c r="B907" i="3"/>
  <c r="A907" i="3"/>
  <c r="D906" i="3"/>
  <c r="C906" i="3"/>
  <c r="B906" i="3"/>
  <c r="A906" i="3"/>
  <c r="D905" i="3"/>
  <c r="C905" i="3"/>
  <c r="B905" i="3"/>
  <c r="A905" i="3"/>
  <c r="D904" i="3"/>
  <c r="C904" i="3"/>
  <c r="B904" i="3"/>
  <c r="A904" i="3"/>
  <c r="D903" i="3"/>
  <c r="C903" i="3"/>
  <c r="B903" i="3"/>
  <c r="A903" i="3"/>
  <c r="D902" i="3"/>
  <c r="C902" i="3"/>
  <c r="B902" i="3"/>
  <c r="A902" i="3"/>
  <c r="D901" i="3"/>
  <c r="C901" i="3"/>
  <c r="B901" i="3"/>
  <c r="A901" i="3"/>
  <c r="D900" i="3"/>
  <c r="C900" i="3"/>
  <c r="B900" i="3"/>
  <c r="A900" i="3"/>
  <c r="D899" i="3"/>
  <c r="C899" i="3"/>
  <c r="B899" i="3"/>
  <c r="A899" i="3"/>
  <c r="D898" i="3"/>
  <c r="C898" i="3"/>
  <c r="B898" i="3"/>
  <c r="A898" i="3"/>
  <c r="D897" i="3"/>
  <c r="C897" i="3"/>
  <c r="B897" i="3"/>
  <c r="A897" i="3"/>
  <c r="D896" i="3"/>
  <c r="C896" i="3"/>
  <c r="B896" i="3"/>
  <c r="A896" i="3"/>
  <c r="G873" i="3"/>
  <c r="A754" i="3"/>
  <c r="G720" i="3"/>
  <c r="A708" i="3"/>
  <c r="G679" i="3"/>
  <c r="G683" i="3" s="1"/>
  <c r="G597" i="3"/>
  <c r="A592" i="3"/>
  <c r="A587" i="3"/>
  <c r="A582" i="3"/>
  <c r="G554" i="3"/>
  <c r="A547" i="3"/>
  <c r="G545" i="3"/>
  <c r="A538" i="3"/>
  <c r="G536" i="3"/>
  <c r="A529" i="3"/>
  <c r="G521" i="3"/>
  <c r="G509" i="3"/>
  <c r="G502" i="3"/>
  <c r="G495" i="3"/>
  <c r="G441" i="3"/>
  <c r="G463" i="3" s="1"/>
  <c r="G411" i="3"/>
  <c r="G410" i="3"/>
  <c r="G407" i="3"/>
  <c r="A405" i="3"/>
  <c r="G402" i="3"/>
  <c r="G401" i="3"/>
  <c r="G398" i="3"/>
  <c r="A396" i="3"/>
  <c r="G393" i="3"/>
  <c r="G392" i="3"/>
  <c r="G389" i="3"/>
  <c r="A387" i="3"/>
  <c r="G367" i="3"/>
  <c r="G372" i="3" s="1"/>
  <c r="A363" i="3"/>
  <c r="G356" i="3"/>
  <c r="G361" i="3" s="1"/>
  <c r="A352" i="3"/>
  <c r="G345" i="3"/>
  <c r="G350" i="3" s="1"/>
  <c r="A341" i="3"/>
  <c r="G332" i="3"/>
  <c r="A265" i="3"/>
  <c r="A504" i="3" s="1"/>
  <c r="G220" i="3"/>
  <c r="A220" i="3"/>
  <c r="A702" i="3" s="1"/>
  <c r="A175" i="3"/>
  <c r="A1067" i="3" s="1"/>
  <c r="G387" i="3" l="1"/>
  <c r="G396" i="3" s="1"/>
  <c r="G405" i="3" s="1"/>
  <c r="G265" i="3"/>
  <c r="G412" i="3"/>
  <c r="G686" i="3"/>
  <c r="G394" i="3"/>
  <c r="A497" i="3"/>
  <c r="G403" i="3"/>
  <c r="A472" i="3"/>
  <c r="A1151" i="3"/>
  <c r="A490" i="3"/>
  <c r="A615" i="3"/>
  <c r="A1023" i="3"/>
  <c r="A1091" i="3"/>
  <c r="A432" i="3"/>
  <c r="A1042" i="3"/>
  <c r="A696" i="3"/>
  <c r="G316" i="3"/>
  <c r="G311" i="3"/>
  <c r="G312" i="3"/>
  <c r="G320" i="3" l="1"/>
</calcChain>
</file>

<file path=xl/sharedStrings.xml><?xml version="1.0" encoding="utf-8"?>
<sst xmlns="http://schemas.openxmlformats.org/spreadsheetml/2006/main" count="2721" uniqueCount="1151">
  <si>
    <t>P.O.Box 50745, Moreleta Village, Pretoria, 0097</t>
  </si>
  <si>
    <t>* All Questions must be answered with Full Disclosure.</t>
  </si>
  <si>
    <t>* All figures are VAT Inclusive.</t>
  </si>
  <si>
    <t>Broker :</t>
  </si>
  <si>
    <t>Date:</t>
  </si>
  <si>
    <t xml:space="preserve">Insurer quoted with: </t>
  </si>
  <si>
    <t>Full Name of the Insured:</t>
  </si>
  <si>
    <t>Registered Business Name:</t>
  </si>
  <si>
    <t>Business Registration Number:</t>
  </si>
  <si>
    <t>Business VAT Number:</t>
  </si>
  <si>
    <t>Authorised Contact Person of Business:</t>
  </si>
  <si>
    <t>ID Number</t>
  </si>
  <si>
    <t>Postal Address:</t>
  </si>
  <si>
    <t>Office Number:</t>
  </si>
  <si>
    <t>Email Address:</t>
  </si>
  <si>
    <t>How many Years in Operation:</t>
  </si>
  <si>
    <t>Website Address:</t>
  </si>
  <si>
    <t>Mobile Number:</t>
  </si>
  <si>
    <r>
      <t>Nature of Business:</t>
    </r>
    <r>
      <rPr>
        <b/>
        <sz val="11"/>
        <color rgb="FFFF0000"/>
        <rFont val="Tahoma"/>
        <family val="2"/>
      </rPr>
      <t xml:space="preserve"> (Include full description of business activities)</t>
    </r>
  </si>
  <si>
    <t>Registered Address:</t>
  </si>
  <si>
    <t>Physical Risk Address 1:</t>
  </si>
  <si>
    <t>Physical Risk Address 2:</t>
  </si>
  <si>
    <t>n/a</t>
  </si>
  <si>
    <t>Physical Risk Address 3:</t>
  </si>
  <si>
    <t>Survey Required to Activate Policy:</t>
  </si>
  <si>
    <t>No</t>
  </si>
  <si>
    <t>Risk Address 1 - Construction / Security Details:</t>
  </si>
  <si>
    <t>Roof Construction:</t>
  </si>
  <si>
    <t>Floors:</t>
  </si>
  <si>
    <t>Wall Construction:</t>
  </si>
  <si>
    <t>Age of Building  and Size:</t>
  </si>
  <si>
    <t>Outbuildings on premises:</t>
  </si>
  <si>
    <t>Safe in premises:</t>
  </si>
  <si>
    <t>Are Electrics regularly checked:</t>
  </si>
  <si>
    <t>Category Safe:</t>
  </si>
  <si>
    <t>Any form of heating taking place:</t>
  </si>
  <si>
    <t>Signed Hot Works Permit:</t>
  </si>
  <si>
    <t>Hazardous Materials:</t>
  </si>
  <si>
    <t>Flammable Liquids</t>
  </si>
  <si>
    <t>Gases</t>
  </si>
  <si>
    <t>Chemicals</t>
  </si>
  <si>
    <t>Type:</t>
  </si>
  <si>
    <t>N/A</t>
  </si>
  <si>
    <t>Quantity:</t>
  </si>
  <si>
    <t>Storage:</t>
  </si>
  <si>
    <t>What are they used for:</t>
  </si>
  <si>
    <t>Burglar Bars:</t>
  </si>
  <si>
    <t>Security Gates:</t>
  </si>
  <si>
    <t>Alarm - SAIDSA approved:</t>
  </si>
  <si>
    <t>Electric Fence:</t>
  </si>
  <si>
    <t>Alarm - Radio linked in working order:</t>
  </si>
  <si>
    <t>24hr Guards:</t>
  </si>
  <si>
    <t>Yes</t>
  </si>
  <si>
    <t>ASIB Sprinkler System Installed:</t>
  </si>
  <si>
    <t>ASIB Certificate available:</t>
  </si>
  <si>
    <t>If "NO" ASIB system, what Water Dispersing system do you use?</t>
  </si>
  <si>
    <t>Fire Extinguishers:</t>
  </si>
  <si>
    <t>How many:</t>
  </si>
  <si>
    <t>Fire Hoses:</t>
  </si>
  <si>
    <t>Fire Hydrants:</t>
  </si>
  <si>
    <t>Automatic Suppression System:</t>
  </si>
  <si>
    <t>Serviced in last 12 months:</t>
  </si>
  <si>
    <t>Fire Prevention Plan in forced and Visible:</t>
  </si>
  <si>
    <t>Smoke Detection System:</t>
  </si>
  <si>
    <t>Distance to Local Fire Department:</t>
  </si>
  <si>
    <t>Risk address 1:  Notes</t>
  </si>
  <si>
    <t>Risk Address 2 - Construction / Security Details:</t>
  </si>
  <si>
    <t>Risk address 2:  Notes</t>
  </si>
  <si>
    <t>Risk Address 3 - Construction / Security Details:</t>
  </si>
  <si>
    <t>Standard</t>
  </si>
  <si>
    <t>Cement</t>
  </si>
  <si>
    <t>Risk address 3:  Notes</t>
  </si>
  <si>
    <t>Current / Previous Insurance:</t>
  </si>
  <si>
    <t>Insurer Name:</t>
  </si>
  <si>
    <t>Policy Number:</t>
  </si>
  <si>
    <t>Have you had uninterrupted insurance for the past three years? If no, please give more details</t>
  </si>
  <si>
    <t>Loss History:</t>
  </si>
  <si>
    <t>Declare ALL losses during the last five (5) years (claimed for or not)</t>
  </si>
  <si>
    <t>Description of Loss:</t>
  </si>
  <si>
    <t>Date of Loss:</t>
  </si>
  <si>
    <t>Section:</t>
  </si>
  <si>
    <t>Amount Settled:</t>
  </si>
  <si>
    <t>Section Details</t>
  </si>
  <si>
    <r>
      <rPr>
        <b/>
        <u/>
        <sz val="11"/>
        <rFont val="Tahoma"/>
        <family val="2"/>
      </rPr>
      <t>Insurable interest:</t>
    </r>
    <r>
      <rPr>
        <sz val="11"/>
        <rFont val="Tahoma"/>
        <family val="2"/>
      </rPr>
      <t xml:space="preserve"> Insurable interest means when the Insured has an interest in the item placed on the schedule, either financially or due to a liability agreement.</t>
    </r>
  </si>
  <si>
    <r>
      <rPr>
        <b/>
        <u/>
        <sz val="11"/>
        <rFont val="Tahoma"/>
        <family val="2"/>
      </rPr>
      <t>Average Clause:</t>
    </r>
    <r>
      <rPr>
        <sz val="11"/>
        <rFont val="Tahoma"/>
        <family val="2"/>
      </rPr>
      <t xml:space="preserve"> It is your responsibility to get cover for the full replacement value of all your property. Replacement value is the amount needed to replace all of your insured property with similar new property. If at the time of the loss or damage or claim, we determine that the maximum amount of cover is less than the replacement value, then you are under-insured. If you are under-insured, we will not pay the full amount of the loss or damage. You will be your own insurer for the difference between the percentage of cover you bought and the full replacement value. The balance for a proportional share of the loss or damage is your responsibility.</t>
    </r>
  </si>
  <si>
    <t>ANNUAL PREMIUM</t>
  </si>
  <si>
    <t>MONTHLY PREMIUM</t>
  </si>
  <si>
    <t>FIRE SECTION</t>
  </si>
  <si>
    <t>Cover Required</t>
  </si>
  <si>
    <t xml:space="preserve">Cover Required </t>
  </si>
  <si>
    <t>Item 1 - Buildings</t>
  </si>
  <si>
    <t>Item 2 - Rent</t>
  </si>
  <si>
    <t>Item 4 - Stock and materials in Trade</t>
  </si>
  <si>
    <t>Additional Claims Preparation Costs</t>
  </si>
  <si>
    <t>Item 5 - Miscellaneous</t>
  </si>
  <si>
    <t>ADDITIONAL PERILS</t>
  </si>
  <si>
    <t>Earthquake</t>
  </si>
  <si>
    <t>Special Perils</t>
  </si>
  <si>
    <t>Leakage (First Loss limit)</t>
  </si>
  <si>
    <t>Subsidence &amp; Landslip</t>
  </si>
  <si>
    <t>Riot &amp; Strike(Excl RSA &amp; Namibia)</t>
  </si>
  <si>
    <t>Malicious Damage</t>
  </si>
  <si>
    <t>Power Surge</t>
  </si>
  <si>
    <t>Cost of demolition, clearing, erection of hoardings</t>
  </si>
  <si>
    <t>Stock Declaration Condition - 75%</t>
  </si>
  <si>
    <t>CLAUSES AND EXTENSIONS</t>
  </si>
  <si>
    <t>Consignment Stock</t>
  </si>
  <si>
    <t>Disposal of Salvage</t>
  </si>
  <si>
    <t>Debris Removal</t>
  </si>
  <si>
    <t>Escalator Clause</t>
  </si>
  <si>
    <t>Fire Extinguishing Charges</t>
  </si>
  <si>
    <t>Goods in the Open</t>
  </si>
  <si>
    <t>Client Goods</t>
  </si>
  <si>
    <t>Spontaneous Combustion</t>
  </si>
  <si>
    <t>Total</t>
  </si>
  <si>
    <t>Lightning Protection Plug (has an impact on your excesses)</t>
  </si>
  <si>
    <t>Please refer to wording for conditions and exclusions</t>
  </si>
  <si>
    <t>Sub-Section A - Buildings</t>
  </si>
  <si>
    <t>Sub-Section B - Public Supply Connections</t>
  </si>
  <si>
    <t>Sub-Section C - Rent (25% of Sum Insured)</t>
  </si>
  <si>
    <t>Sub-Section D - Liability</t>
  </si>
  <si>
    <t>Subsidence &amp; Landslip - Extended Cover (Subject to survey)</t>
  </si>
  <si>
    <t>Prevention of access Extension - Sub Section C</t>
  </si>
  <si>
    <t xml:space="preserve">Riot and Strike (other than R.S.A. &amp; Namibia) </t>
  </si>
  <si>
    <t>Section A - Contents</t>
  </si>
  <si>
    <t>Section B - Rent (25% of Contents)</t>
  </si>
  <si>
    <t>Section C - Documents</t>
  </si>
  <si>
    <t>Section D - Legal liability Documents</t>
  </si>
  <si>
    <t>Section E - Increase cost of working</t>
  </si>
  <si>
    <t>Theft (Forcible/Violent Entry/Exit)</t>
  </si>
  <si>
    <t>Additional Fire Extinguishing charges</t>
  </si>
  <si>
    <t xml:space="preserve">Riot &amp; Strike (other than R.S.A. &amp; Namibia) </t>
  </si>
  <si>
    <t>Locks and Keys (Increased limit)</t>
  </si>
  <si>
    <t>Leakage - First Loss</t>
  </si>
  <si>
    <t>Removal of Debris</t>
  </si>
  <si>
    <t>WARRANTY</t>
  </si>
  <si>
    <t>Burglar Alarm Warranty applies</t>
  </si>
  <si>
    <t>Sum Insured</t>
  </si>
  <si>
    <t>Item 1 - Gross Profit - Difference basis</t>
  </si>
  <si>
    <t xml:space="preserve">            - Gross Profit - Additions basis</t>
  </si>
  <si>
    <t>Item 2 - Gross Rentals</t>
  </si>
  <si>
    <t>Item 3 - Revenue</t>
  </si>
  <si>
    <t>Item 4 - Additional Increase in Cost of working</t>
  </si>
  <si>
    <t>Item 5 - Wages</t>
  </si>
  <si>
    <t>Item 5 - Wages number of weeks</t>
  </si>
  <si>
    <t>Item 6 - Fines &amp; Penalties for Breach of Contract</t>
  </si>
  <si>
    <t>INDEMNITY PERIOD</t>
  </si>
  <si>
    <t>OTHER</t>
  </si>
  <si>
    <t xml:space="preserve">Wages </t>
  </si>
  <si>
    <t>TBA</t>
  </si>
  <si>
    <t xml:space="preserve">Gross rentals - Maximum nr of months </t>
  </si>
  <si>
    <t>Insured standing charges</t>
  </si>
  <si>
    <t>Uninsured Costs (Difference basis)</t>
  </si>
  <si>
    <t>Accidental Damage</t>
  </si>
  <si>
    <t>Suppliers / Subcontractors (Specified)</t>
  </si>
  <si>
    <t>Suppliers / Subcontractors (Unspecified)</t>
  </si>
  <si>
    <t>Customers (specified - Supply List)</t>
  </si>
  <si>
    <t>Public Utilities - Insured Perils only</t>
  </si>
  <si>
    <t>Public Telecommunications - Insured perils only</t>
  </si>
  <si>
    <t>Deposit premium clause</t>
  </si>
  <si>
    <t>Outstanding Debit Balances</t>
  </si>
  <si>
    <t>WARRANTIES</t>
  </si>
  <si>
    <t>Duplicate Records</t>
  </si>
  <si>
    <t>Protections</t>
  </si>
  <si>
    <t>EXTENSIONS</t>
  </si>
  <si>
    <t>Transit</t>
  </si>
  <si>
    <t>First Loss Limit</t>
  </si>
  <si>
    <t>Buildings - Increased limit</t>
  </si>
  <si>
    <t>Malicious damage</t>
  </si>
  <si>
    <t xml:space="preserve">Burglar Alarm warranty </t>
  </si>
  <si>
    <t>All thefts are subject to forcible &amp; violent entry/exit into all premises</t>
  </si>
  <si>
    <t>Is the Insured premises closed for Annual Shutdown?</t>
  </si>
  <si>
    <t>How many watchmen are under employment?</t>
  </si>
  <si>
    <t>What are the patrolling hours?</t>
  </si>
  <si>
    <t>Do the watchmen on duty have access to a telephone?</t>
  </si>
  <si>
    <t>Loss of keys and locks - Increased limit</t>
  </si>
  <si>
    <t>Major Limit</t>
  </si>
  <si>
    <t>Collectors Limit</t>
  </si>
  <si>
    <t>Burglar Alarm Warranty</t>
  </si>
  <si>
    <t>Crossed Cheques</t>
  </si>
  <si>
    <t xml:space="preserve">Clothing </t>
  </si>
  <si>
    <t>Receptacles</t>
  </si>
  <si>
    <t>Locks and Keys</t>
  </si>
  <si>
    <t>PERSONAL ACCIDENT ASSAULT EXTENSION</t>
  </si>
  <si>
    <t>Death and Permanent Disability</t>
  </si>
  <si>
    <t>Temporary Total Disability - per week</t>
  </si>
  <si>
    <t>Medical Expenses</t>
  </si>
  <si>
    <t>Do you have a scheduled Collection Agent:</t>
  </si>
  <si>
    <t xml:space="preserve">How often do you Bank: </t>
  </si>
  <si>
    <t>Daily</t>
  </si>
  <si>
    <t>Do you have a Safe or Strong Room:</t>
  </si>
  <si>
    <t>Safe</t>
  </si>
  <si>
    <t>Is it a SABS grading category safe / strong room?</t>
  </si>
  <si>
    <t>What type of SABS grading category safe / strong room is it:</t>
  </si>
  <si>
    <t>NO SABS GRADING - LIMITED R 5000</t>
  </si>
  <si>
    <r>
      <t xml:space="preserve">Alarm - </t>
    </r>
    <r>
      <rPr>
        <sz val="11"/>
        <color rgb="FFFF0000"/>
        <rFont val="Tahoma"/>
        <family val="2"/>
      </rPr>
      <t>Alarm linked to a 24hr Armed Response required</t>
    </r>
  </si>
  <si>
    <t>Internal &amp; External Glass</t>
  </si>
  <si>
    <t>Billboards / "Signwriting"</t>
  </si>
  <si>
    <t>Neon Signs</t>
  </si>
  <si>
    <t>Burglar Alarm Strips to be included</t>
  </si>
  <si>
    <t xml:space="preserve">Special Replacement </t>
  </si>
  <si>
    <t>Unless specifically agreed, all glass (other than mirrors) insured by this section is presumed to be plain plate/ float glass not exceeding 6 mm in thickness, whether coated with a film or not, or 8 mm laminated safety glass.</t>
  </si>
  <si>
    <t>Please refer to wording conditions and exclusions</t>
  </si>
  <si>
    <t>Blanket Basis</t>
  </si>
  <si>
    <t>Extended cover for past Employees</t>
  </si>
  <si>
    <t>Computer Losses</t>
  </si>
  <si>
    <t>Superseded Cover</t>
  </si>
  <si>
    <t>Losses discovered more than 12 months after they were committed</t>
  </si>
  <si>
    <t>Reduction/Reinstatement</t>
  </si>
  <si>
    <t>Cost of Recovery</t>
  </si>
  <si>
    <t>Extension for losses discovered more than 24 months after being committed but not more than 36 months thereafter</t>
  </si>
  <si>
    <t>Extension granted on receipt of a satisfactory systems audit in respect of losses discovered more than 24 months after being committed</t>
  </si>
  <si>
    <t>Number of Employees :-</t>
  </si>
  <si>
    <t>Load Limit</t>
  </si>
  <si>
    <r>
      <rPr>
        <sz val="11"/>
        <rFont val="Tahoma"/>
        <family val="2"/>
      </rPr>
      <t>Estimated Annual Carriage :-</t>
    </r>
    <r>
      <rPr>
        <b/>
        <sz val="11"/>
        <color rgb="FFFF0000"/>
        <rFont val="Tahoma"/>
        <family val="2"/>
      </rPr>
      <t xml:space="preserve"> NO QUOTE WITHOUT AMOUNT</t>
    </r>
  </si>
  <si>
    <t xml:space="preserve">Basis : All Risks </t>
  </si>
  <si>
    <t xml:space="preserve">Basis : Fire, Collision &amp; Overturning </t>
  </si>
  <si>
    <t>Means of Conveyance : Road, Rail, Air, Post</t>
  </si>
  <si>
    <t>Own Vehicles</t>
  </si>
  <si>
    <t>Sub-Contractors</t>
  </si>
  <si>
    <t>Riot and Strike (other than R.S.A. &amp; Namibia)</t>
  </si>
  <si>
    <t>Description of Commodity being transported?</t>
  </si>
  <si>
    <t>Any property transported under Contract?</t>
  </si>
  <si>
    <t>Provide full details of Transporter/s?</t>
  </si>
  <si>
    <t>Territorial Limits</t>
  </si>
  <si>
    <t>The conveying vehicle must be fitted with a VESA approved tracking system where the load is above R100,000.</t>
  </si>
  <si>
    <t>Please refer to wording and conditions and exclusions</t>
  </si>
  <si>
    <t>Increased Cost of Working</t>
  </si>
  <si>
    <t>Replacement Value Conditions</t>
  </si>
  <si>
    <t>Reinstatement of Data</t>
  </si>
  <si>
    <t>Power Surge or Lightning Strike</t>
  </si>
  <si>
    <t>Fire Brigade Charges</t>
  </si>
  <si>
    <r>
      <rPr>
        <b/>
        <sz val="11"/>
        <rFont val="Tahoma"/>
        <family val="2"/>
      </rPr>
      <t xml:space="preserve">Defined events: </t>
    </r>
    <r>
      <rPr>
        <sz val="11"/>
        <rFont val="Tahoma"/>
        <family val="2"/>
      </rPr>
      <t xml:space="preserve">Accidental physical loss or damage to the insured property at or about the premises not otherwise insured or for which insurance is available and described in terms of any section other than Business All Risk. </t>
    </r>
  </si>
  <si>
    <t>Defined Event (I) -  Property</t>
  </si>
  <si>
    <t>Defined Event (II) - Leakage</t>
  </si>
  <si>
    <t>Average</t>
  </si>
  <si>
    <t>First Loss Average</t>
  </si>
  <si>
    <t>Excluded Property - Detailed Information</t>
  </si>
  <si>
    <t>Reinstatement</t>
  </si>
  <si>
    <t>PUBLIC LIABILITY</t>
  </si>
  <si>
    <t>Limit of Indemnity</t>
  </si>
  <si>
    <t>Retro-active Date : Inception (Please Specify Date)</t>
  </si>
  <si>
    <t>Public Liability - General &amp; Tenants</t>
  </si>
  <si>
    <t>Claims Made Basis</t>
  </si>
  <si>
    <t xml:space="preserve">Umbrella Liability </t>
  </si>
  <si>
    <t>Work Away</t>
  </si>
  <si>
    <r>
      <t xml:space="preserve"> - Annual Turnover :</t>
    </r>
    <r>
      <rPr>
        <sz val="11"/>
        <color rgb="FFFF0000"/>
        <rFont val="Tahoma"/>
        <family val="2"/>
      </rPr>
      <t xml:space="preserve"> </t>
    </r>
    <r>
      <rPr>
        <b/>
        <sz val="11"/>
        <color rgb="FFFF0000"/>
        <rFont val="Tahoma"/>
        <family val="2"/>
      </rPr>
      <t>NO QUOTE WITHOUT TURNOVER</t>
    </r>
  </si>
  <si>
    <t>Food and Drink Extension</t>
  </si>
  <si>
    <r>
      <t xml:space="preserve"> - Annual Wages : </t>
    </r>
    <r>
      <rPr>
        <b/>
        <sz val="11"/>
        <color rgb="FFFF0000"/>
        <rFont val="Tahoma"/>
        <family val="2"/>
      </rPr>
      <t>NO QUOTE WITHOUT WAGES</t>
    </r>
  </si>
  <si>
    <t>Spread of Fire</t>
  </si>
  <si>
    <t>Extinguishing Cost (Only Field Fire)</t>
  </si>
  <si>
    <t>Hunting</t>
  </si>
  <si>
    <t>Customer Goods</t>
  </si>
  <si>
    <t>Use of Subcontractors</t>
  </si>
  <si>
    <t>Extended Reporting Period</t>
  </si>
  <si>
    <t>Liability in Terms of Agreement (Transnet)</t>
  </si>
  <si>
    <t>Legal Defence Costs</t>
  </si>
  <si>
    <t>Wrongful Arrest &amp; Defamation</t>
  </si>
  <si>
    <t>R100,000 per annum</t>
  </si>
  <si>
    <t>Do you have visible disclaimers:</t>
  </si>
  <si>
    <t>Custody &amp; Control is excluded under this cover</t>
  </si>
  <si>
    <r>
      <rPr>
        <b/>
        <sz val="11"/>
        <rFont val="Tahoma"/>
        <family val="2"/>
      </rPr>
      <t>Defined events:</t>
    </r>
    <r>
      <rPr>
        <sz val="11"/>
        <rFont val="Tahoma"/>
        <family val="2"/>
      </rPr>
      <t xml:space="preserve"> Damages which the insured shall become legally liable to pay consequent upon death of or bodily injury to or illness of any person employed under a contract of service or apprenticeship with the insured, which occurred in the course of and in connection with such person's employment by the insured within the territorial limits and on or after the retroactive date shown in the schedule, and which results in a claim or claims first being made against the insured in writing during the period of insurance.</t>
    </r>
  </si>
  <si>
    <t>Limit</t>
  </si>
  <si>
    <r>
      <t xml:space="preserve">Wages </t>
    </r>
    <r>
      <rPr>
        <sz val="11"/>
        <color rgb="FFFF0000"/>
        <rFont val="Tahoma"/>
        <family val="2"/>
      </rPr>
      <t>(Compulsory Disclosure)</t>
    </r>
  </si>
  <si>
    <t>Extended Reporting Option</t>
  </si>
  <si>
    <t>Death Benefit</t>
  </si>
  <si>
    <t>Permanent Disablement</t>
  </si>
  <si>
    <t>Temporary Total Disablement</t>
  </si>
  <si>
    <t>Weeks required</t>
  </si>
  <si>
    <t>Total Annual Salary / Wages : R</t>
  </si>
  <si>
    <t>Number of Employees :</t>
  </si>
  <si>
    <t>Position :</t>
  </si>
  <si>
    <t>EXTENSIONS / LIMITATIONS</t>
  </si>
  <si>
    <t>Business Limitation</t>
  </si>
  <si>
    <t>Burns &amp; Disfigurement</t>
  </si>
  <si>
    <t>Paraplegia</t>
  </si>
  <si>
    <t>Quadriplegia</t>
  </si>
  <si>
    <t>GROUP PERSONAL ACCIDENT</t>
  </si>
  <si>
    <t>Cover</t>
  </si>
  <si>
    <t>Total Sum Insured</t>
  </si>
  <si>
    <t>Number of Private Vehicles</t>
  </si>
  <si>
    <t>Number of Commercial Vehicles / LDV's</t>
  </si>
  <si>
    <t>Number of Mobile Plant</t>
  </si>
  <si>
    <t>Number of vehicles</t>
  </si>
  <si>
    <t>Excess Waiver - Including Windscreen</t>
  </si>
  <si>
    <t>30 Days Car Hire - Manual</t>
  </si>
  <si>
    <t>30 Days Car Hire - Automatic</t>
  </si>
  <si>
    <t>Sub-Section B: Liabilities to Third Parties</t>
  </si>
  <si>
    <t>Passenger Liability</t>
  </si>
  <si>
    <t>Fare Paying Passengers</t>
  </si>
  <si>
    <t>Unauthorised Passenger Liability</t>
  </si>
  <si>
    <t>Contingent Liability</t>
  </si>
  <si>
    <t>Parking Facilities</t>
  </si>
  <si>
    <t>Loss of Keys</t>
  </si>
  <si>
    <t xml:space="preserve">Wreckage Removal </t>
  </si>
  <si>
    <t>Windscreen</t>
  </si>
  <si>
    <t>Included</t>
  </si>
  <si>
    <t>MOTOR TRADE INTERNAL</t>
  </si>
  <si>
    <r>
      <rPr>
        <b/>
        <sz val="11"/>
        <rFont val="Tahoma"/>
        <family val="2"/>
      </rPr>
      <t>Defined events:</t>
    </r>
    <r>
      <rPr>
        <sz val="11"/>
        <rFont val="Tahoma"/>
        <family val="2"/>
      </rPr>
      <t xml:space="preserve"> The company will indemnify the insured against damage to any insured vehicle the property of the Insured occurring in or on the premises.</t>
    </r>
  </si>
  <si>
    <t>EXTENSIONS:</t>
  </si>
  <si>
    <t>Work away from premises</t>
  </si>
  <si>
    <t>Third party only limitation</t>
  </si>
  <si>
    <t>Riot &amp; Strike</t>
  </si>
  <si>
    <t>MOTOR TRADE EXTERNAL</t>
  </si>
  <si>
    <r>
      <rPr>
        <b/>
        <sz val="11"/>
        <rFont val="Tahoma"/>
        <family val="2"/>
      </rPr>
      <t>Defined events:</t>
    </r>
    <r>
      <rPr>
        <sz val="11"/>
        <rFont val="Tahoma"/>
        <family val="2"/>
      </rPr>
      <t xml:space="preserve"> Any accident, loss or damage occurring whilst any insured vehicle is elsewhere than in or on any business premises owned by or in the occupation of the Insured and such insured vehicle is being used in accordance with the terms of the policy. </t>
    </r>
  </si>
  <si>
    <t>Sub-Section A - Loss or Damage</t>
  </si>
  <si>
    <t>Named driver Basis</t>
  </si>
  <si>
    <t>Trade Plate Basis</t>
  </si>
  <si>
    <t>Use for Social, domestic and pleasure purposes</t>
  </si>
  <si>
    <t>Loss of use of customers vehicles</t>
  </si>
  <si>
    <t>Unauthorised use of vehicles by Employees</t>
  </si>
  <si>
    <t xml:space="preserve">Legal Liability of passengers </t>
  </si>
  <si>
    <t>Driving of motor cycles</t>
  </si>
  <si>
    <t xml:space="preserve">Passenger Liability - Motor cycles </t>
  </si>
  <si>
    <t>Exclusion of Own Vehicles</t>
  </si>
  <si>
    <t>Exclusion of demonstration risk</t>
  </si>
  <si>
    <t>Restricted Cover (TP, Fire and Theft)</t>
  </si>
  <si>
    <t>Third Party Only</t>
  </si>
  <si>
    <t>Additional repatriation costs - Mozambique</t>
  </si>
  <si>
    <t>Riot &amp; Strike (other than R.S.A. &amp; Namibia)</t>
  </si>
  <si>
    <t>Additional claims preparation costs</t>
  </si>
  <si>
    <t xml:space="preserve">Loss of use extension </t>
  </si>
  <si>
    <t>Contingent liability</t>
  </si>
  <si>
    <t>Total Fleet Value</t>
  </si>
  <si>
    <t>Number of Vehicles :</t>
  </si>
  <si>
    <t>14 x Trailers</t>
  </si>
  <si>
    <t>9 x Trucks</t>
  </si>
  <si>
    <t>22 x LDV's</t>
  </si>
  <si>
    <t xml:space="preserve">Cover : </t>
  </si>
  <si>
    <t>Comprehensive</t>
  </si>
  <si>
    <t>Excesses :</t>
  </si>
  <si>
    <t>Security requirements for vehicles :</t>
  </si>
  <si>
    <t>Cover :</t>
  </si>
  <si>
    <t>Total Annual Premium :</t>
  </si>
  <si>
    <t>Burning Costs Basis :</t>
  </si>
  <si>
    <t>Deposit Premium (60%) :</t>
  </si>
  <si>
    <t>Retained Premium 1 (40%) :</t>
  </si>
  <si>
    <t>Retained Premium 2  :</t>
  </si>
  <si>
    <t>Third Party Liability</t>
  </si>
  <si>
    <t>Wreckage Removal</t>
  </si>
  <si>
    <t>Parking Facilities / Movement of TP vehicles</t>
  </si>
  <si>
    <t xml:space="preserve">Credit Shortfall </t>
  </si>
  <si>
    <t>Riot &amp; Strike (other than in RSA and Namibia)</t>
  </si>
  <si>
    <t>MACHINERY BREAKDOWN</t>
  </si>
  <si>
    <r>
      <t xml:space="preserve">Defined events: </t>
    </r>
    <r>
      <rPr>
        <sz val="11"/>
        <rFont val="Tahoma"/>
        <family val="2"/>
      </rPr>
      <t>Unforeseen and sudden fortuitous physical damage to the insured property (or any part thereof) whilst on the premises from any cause not specifically excluded whilst at work or at rest or being dismantled for the purpose of cleaning, inspection, repair, overhaul or removal to another position within the premises or in the course of these operations and subsequent re-erection by, but not restricted to, defects in casting, defects in material, faulty design, faults at workshop or in erection, bad workmanship, lack of skill, carelessness, shortage of water in boilers, physical explosion, tearing apart on account of centrifugal force, short circuit or from any other cause not specifically excluded in terms of any exception that is applicable to this policy as a whole or this section in particular that necessitates repair or replacement of the insured property.</t>
    </r>
  </si>
  <si>
    <t>Item Description:</t>
  </si>
  <si>
    <t>Clauses &amp; Extensions</t>
  </si>
  <si>
    <t>Overtime, Night Work, Work on Public Holidays and Express Flights</t>
  </si>
  <si>
    <t>Capital Additions</t>
  </si>
  <si>
    <t>Subject to a maintenance contract in respect of the machinery</t>
  </si>
  <si>
    <t>MACHINERY BREAKDOWN (BUSINESS INTERRUPTION) PROFITS</t>
  </si>
  <si>
    <t xml:space="preserve">Basis of cover </t>
  </si>
  <si>
    <t>Difference</t>
  </si>
  <si>
    <t>Increase in Cost of working</t>
  </si>
  <si>
    <t>Claims Preparation Costs</t>
  </si>
  <si>
    <t>INDEMNITY PERIOD (Months)</t>
  </si>
  <si>
    <t xml:space="preserve">Time Excess of 72 hours applies </t>
  </si>
  <si>
    <t>Maintenance Contract in place?</t>
  </si>
  <si>
    <t>Working Hours</t>
  </si>
  <si>
    <t>DETERIORATION OF STOCK</t>
  </si>
  <si>
    <t>Contents in Freezer:</t>
  </si>
  <si>
    <t>Basis of Cover Granted: -</t>
  </si>
  <si>
    <t>All Risks</t>
  </si>
  <si>
    <t>Time Excess</t>
  </si>
  <si>
    <t>24 hours</t>
  </si>
  <si>
    <t>Optional Conditions</t>
  </si>
  <si>
    <t>Constant Supervision</t>
  </si>
  <si>
    <t>Temperature Readings</t>
  </si>
  <si>
    <t>HOUSEOWNERS (BUILDINGS)</t>
  </si>
  <si>
    <t>Building</t>
  </si>
  <si>
    <t>Construction</t>
  </si>
  <si>
    <t xml:space="preserve">Roof Construction </t>
  </si>
  <si>
    <t>Tile</t>
  </si>
  <si>
    <t xml:space="preserve">Type of use </t>
  </si>
  <si>
    <t>Primary Residence</t>
  </si>
  <si>
    <t>If building roofed with thatch roof, is a SABS lightening conductor installed?</t>
  </si>
  <si>
    <t>Is there a Thatch roof within 5m from the building?</t>
  </si>
  <si>
    <t>Optional Cover</t>
  </si>
  <si>
    <t>WATERCRAFT - Only Certain Insurers</t>
  </si>
  <si>
    <t>List of Crafts: (full description, hull, accessories)</t>
  </si>
  <si>
    <t>Security</t>
  </si>
  <si>
    <t>Where is the Watercraft Housed?</t>
  </si>
  <si>
    <t>Which areas is the Watercraft Used?</t>
  </si>
  <si>
    <t>Skipper Credentials?</t>
  </si>
  <si>
    <t>Surf launch</t>
  </si>
  <si>
    <t xml:space="preserve">Description of Use : </t>
  </si>
  <si>
    <t>Private &amp; Pleasure</t>
  </si>
  <si>
    <t>Extensions</t>
  </si>
  <si>
    <t>Liability to Third Party (Watercraft Liability)</t>
  </si>
  <si>
    <t xml:space="preserve">Water-skiers Liability </t>
  </si>
  <si>
    <t>HOUSEHOLDERS (CONTENTS)</t>
  </si>
  <si>
    <t>Contents</t>
  </si>
  <si>
    <t>Rent -  as per policy wording</t>
  </si>
  <si>
    <t>Liability - as per policy wording</t>
  </si>
  <si>
    <t>Optional cover</t>
  </si>
  <si>
    <r>
      <t xml:space="preserve">Required Security </t>
    </r>
    <r>
      <rPr>
        <sz val="11"/>
        <rFont val="Tahoma"/>
        <family val="2"/>
      </rPr>
      <t>(To enjoy theft cover by forcible and violent entry)</t>
    </r>
  </si>
  <si>
    <t>Burglar bars Warranty</t>
  </si>
  <si>
    <t>Security gate Warranty (Including Sliding doors)</t>
  </si>
  <si>
    <t>24 Hour Linked Alarm Warranty</t>
  </si>
  <si>
    <t>Security Estate Warranty</t>
  </si>
  <si>
    <t>Please refer to policy wording for conditions and exclusions</t>
  </si>
  <si>
    <r>
      <rPr>
        <b/>
        <sz val="11"/>
        <rFont val="Tahoma"/>
        <family val="2"/>
      </rPr>
      <t>Defined events:</t>
    </r>
    <r>
      <rPr>
        <sz val="11"/>
        <rFont val="Tahoma"/>
        <family val="2"/>
      </rPr>
      <t xml:space="preserve"> Your property is covered up to the limit of the insured amount shown hereunder.</t>
    </r>
  </si>
  <si>
    <t>List of Items  (make ,model, serial/IMEI number are required)</t>
  </si>
  <si>
    <t>Clothing &amp; Personal Effects</t>
  </si>
  <si>
    <t>PERSONAL LEGAL LIABILITY</t>
  </si>
  <si>
    <t>Personal Legal Liability</t>
  </si>
  <si>
    <t>Extended Personal Legal Liability</t>
  </si>
  <si>
    <t>Consequential Loss</t>
  </si>
  <si>
    <t>Increase cost of working</t>
  </si>
  <si>
    <t xml:space="preserve">            Indemnity period in months</t>
  </si>
  <si>
    <t>Reinstatement of data</t>
  </si>
  <si>
    <t>Power Surge or Lightning Strikes</t>
  </si>
  <si>
    <t>Telkom Access Lines</t>
  </si>
  <si>
    <t>Incompatibility Cover</t>
  </si>
  <si>
    <t xml:space="preserve">Riot and Strike  (other than R.S.A. &amp; Namibia) </t>
  </si>
  <si>
    <t>Burglar Alarm warranty applies</t>
  </si>
  <si>
    <t>ADDITIONAL SPECIALISED INSURANCE COVER</t>
  </si>
  <si>
    <t>The following insurance sections are available and subject to a fully completed proposal form:</t>
  </si>
  <si>
    <t>Quote Request</t>
  </si>
  <si>
    <t>Aviation/Aircraft cover</t>
  </si>
  <si>
    <t>Credit Guarantee (Debtor's Risk)</t>
  </si>
  <si>
    <t>Cyber Liability</t>
  </si>
  <si>
    <t>Directors and Officers Liability</t>
  </si>
  <si>
    <t>Environmental Liability</t>
  </si>
  <si>
    <t>Exotic Cars - Standalone</t>
  </si>
  <si>
    <t>Game / Pedigree Animals</t>
  </si>
  <si>
    <t>Irrigation Equipment on wheels and Pivots</t>
  </si>
  <si>
    <t>Kidnap &amp; Ransom Liability</t>
  </si>
  <si>
    <t>Marine (Commercial Shipment)</t>
  </si>
  <si>
    <t>Plantation / Crop</t>
  </si>
  <si>
    <t>Prize Liability e.g. Golf course hole-in one</t>
  </si>
  <si>
    <t>Professional Indemnity</t>
  </si>
  <si>
    <t>Engineering Risks</t>
  </si>
  <si>
    <t>Erection &amp; Testing</t>
  </si>
  <si>
    <t>Guarantee's</t>
  </si>
  <si>
    <t>Plant All Risk (Yellow Equipment)</t>
  </si>
  <si>
    <t>Road Risk Liability &amp; Construction Site Liability</t>
  </si>
  <si>
    <t>DECLARATION</t>
  </si>
  <si>
    <t>TOTAL MONTHLY PREMIUM</t>
  </si>
  <si>
    <t>GENERAL DETAILS</t>
  </si>
  <si>
    <t>Discussed</t>
  </si>
  <si>
    <t>Number of Special Types</t>
  </si>
  <si>
    <t>Section Discussed</t>
  </si>
  <si>
    <t>* All Quotes are subject to satisfactory claims history before the Insurer accepts cover.</t>
  </si>
  <si>
    <t>YES</t>
  </si>
  <si>
    <t>Droving of Livestock</t>
  </si>
  <si>
    <t>ADDITIONAL NOTES:</t>
  </si>
  <si>
    <t>18 Hiden Road, Bloukrans Building, 5th Floor, Lynnwood Bridge, Pretoria, 0081</t>
  </si>
  <si>
    <t xml:space="preserve">  between the Insurer and Yourself shall be.</t>
  </si>
  <si>
    <t xml:space="preserve">Item 5 - Miscellaneous: </t>
  </si>
  <si>
    <r>
      <t xml:space="preserve">Power Surge </t>
    </r>
    <r>
      <rPr>
        <sz val="11"/>
        <color rgb="FFFF0000"/>
        <rFont val="Tahoma"/>
        <family val="2"/>
      </rPr>
      <t>{Limited per insurer}</t>
    </r>
  </si>
  <si>
    <r>
      <t xml:space="preserve">Power Surge </t>
    </r>
    <r>
      <rPr>
        <sz val="11"/>
        <color rgb="FFFF0000"/>
        <rFont val="Tahoma"/>
        <family val="2"/>
      </rPr>
      <t>{Some Insurers include automatically}</t>
    </r>
  </si>
  <si>
    <r>
      <rPr>
        <b/>
        <sz val="11"/>
        <rFont val="Tahoma"/>
        <family val="2"/>
      </rPr>
      <t>SASRIA :</t>
    </r>
    <r>
      <rPr>
        <sz val="11"/>
        <rFont val="Tahoma"/>
        <family val="2"/>
      </rPr>
      <t xml:space="preserve"> Can only be done on a Standing Charges Expenses Basis</t>
    </r>
  </si>
  <si>
    <t>How many watchmen are on duty at any time?</t>
  </si>
  <si>
    <r>
      <rPr>
        <b/>
        <sz val="11"/>
        <rFont val="Tahoma"/>
        <family val="2"/>
      </rPr>
      <t>Defined events:</t>
    </r>
    <r>
      <rPr>
        <sz val="11"/>
        <rFont val="Tahoma"/>
        <family val="2"/>
      </rPr>
      <t xml:space="preserve"> Loss or damage to the whole or part of the insured property including containers and or covers in which the load is packed, during transit by any means of conveyance, directly caused by accident or misfortune not otherwise excluded. 
1. Method of conveyance per road, rail, air or post 
2. No theft cover from unattended vehicles 
3. No cover for breakdown of cooling equipment – machinery breakdown </t>
    </r>
  </si>
  <si>
    <r>
      <rPr>
        <b/>
        <sz val="11"/>
        <rFont val="Tahoma"/>
        <family val="2"/>
      </rPr>
      <t xml:space="preserve">Emergency Assist </t>
    </r>
    <r>
      <rPr>
        <sz val="11"/>
        <rFont val="Tahoma"/>
        <family val="2"/>
      </rPr>
      <t>- This Section covers towing of insured vehicles that have been involved in an accident. Should this product not be taken, the Insurer may limit or exclude the towing/storage cost, the balance being for your account</t>
    </r>
  </si>
  <si>
    <t>Credit shortfall:- Comprehensive Vehicles only</t>
  </si>
  <si>
    <t>Vehicle:</t>
  </si>
  <si>
    <r>
      <t xml:space="preserve">Wages: </t>
    </r>
    <r>
      <rPr>
        <sz val="11"/>
        <color rgb="FFFF0000"/>
        <rFont val="Tahoma"/>
        <family val="2"/>
      </rPr>
      <t>No quote without wages</t>
    </r>
  </si>
  <si>
    <t>Use of hoists</t>
  </si>
  <si>
    <t>Number of hoist</t>
  </si>
  <si>
    <r>
      <rPr>
        <b/>
        <sz val="11"/>
        <rFont val="Tahoma"/>
        <family val="2"/>
      </rPr>
      <t>Note:</t>
    </r>
    <r>
      <rPr>
        <sz val="11"/>
        <rFont val="Tahoma"/>
        <family val="2"/>
      </rPr>
      <t xml:space="preserve"> Defective Workmanship is excluded from this cover. Defective Workmanship cover is available under the Public Liability section.</t>
    </r>
  </si>
  <si>
    <t>Sub-Section B - Liability to Third Party</t>
  </si>
  <si>
    <r>
      <t xml:space="preserve">Wages:  </t>
    </r>
    <r>
      <rPr>
        <sz val="11"/>
        <color rgb="FFFF0000"/>
        <rFont val="Tahoma"/>
        <family val="2"/>
      </rPr>
      <t>No quote without Wages</t>
    </r>
  </si>
  <si>
    <t xml:space="preserve">14 x Special Types </t>
  </si>
  <si>
    <t>Brick</t>
  </si>
  <si>
    <t>Dwelling Type</t>
  </si>
  <si>
    <t>House</t>
  </si>
  <si>
    <t>Accidental damage to buildings - increased cover</t>
  </si>
  <si>
    <t>Geological report</t>
  </si>
  <si>
    <r>
      <t xml:space="preserve">Full Subsidence and landslip </t>
    </r>
    <r>
      <rPr>
        <sz val="11"/>
        <color rgb="FFFF0000"/>
        <rFont val="Tahoma"/>
        <family val="2"/>
      </rPr>
      <t>{Geological report required before quoting}</t>
    </r>
  </si>
  <si>
    <t>Electrical and mechanical breakdown</t>
  </si>
  <si>
    <t>Additional power surge</t>
  </si>
  <si>
    <r>
      <t xml:space="preserve">Miscellaneous items </t>
    </r>
    <r>
      <rPr>
        <sz val="11"/>
        <color rgb="FFFF0000"/>
        <rFont val="Tahoma"/>
        <family val="2"/>
      </rPr>
      <t>{Provide description}</t>
    </r>
  </si>
  <si>
    <t>Accidental damage not otherwise covered</t>
  </si>
  <si>
    <t>Breakdown of fixed machinery</t>
  </si>
  <si>
    <t>Additional Power surge</t>
  </si>
  <si>
    <r>
      <t>Miscellaneous items</t>
    </r>
    <r>
      <rPr>
        <sz val="11"/>
        <color rgb="FFFF0000"/>
        <rFont val="Tahoma"/>
        <family val="2"/>
      </rPr>
      <t xml:space="preserve"> {Provide description}</t>
    </r>
  </si>
  <si>
    <t>Locked boot warranty</t>
  </si>
  <si>
    <t>Jewellery certificates</t>
  </si>
  <si>
    <t>Jewellery safe clause</t>
  </si>
  <si>
    <t xml:space="preserve">Extension </t>
  </si>
  <si>
    <t>Hull:</t>
  </si>
  <si>
    <t>Yacht racing</t>
  </si>
  <si>
    <t>Submerge Objects</t>
  </si>
  <si>
    <t xml:space="preserve">1. I, the undersigned, hereby confirm that my Financial Advisor has discussed the our Insurance Portfolio; I understand the content and am satisfied with the coverage that is being arranged.
</t>
  </si>
  <si>
    <t>PLEASE SELECT</t>
  </si>
  <si>
    <t>TOTAL ANNUAL PREMIUM</t>
  </si>
  <si>
    <r>
      <t xml:space="preserve">Named Position: </t>
    </r>
    <r>
      <rPr>
        <sz val="11"/>
        <color rgb="FFFF0000"/>
        <rFont val="Tahoma"/>
        <family val="2"/>
      </rPr>
      <t>{e.g. Accountant}</t>
    </r>
  </si>
  <si>
    <t>Sub-Section B Liability to Third Parties</t>
  </si>
  <si>
    <t>Third-party only</t>
  </si>
  <si>
    <r>
      <rPr>
        <b/>
        <sz val="11"/>
        <rFont val="Tahoma"/>
        <family val="2"/>
      </rPr>
      <t>Defined events:</t>
    </r>
    <r>
      <rPr>
        <sz val="11"/>
        <rFont val="Tahoma"/>
        <family val="2"/>
      </rPr>
      <t xml:space="preserve"> If during the period of insurance any of the insured machinery and plant indemnified in the Machinery Breakdown section used by the insured at the premises for the purpose of the business be affected by an accident and the business carried on by the insured at the premises be in consequence thereof interrupted or interfered with, the company will (subject to the exceptions and conditions of this section and of this policy) pay to the insured as indemnity.</t>
    </r>
  </si>
  <si>
    <r>
      <t xml:space="preserve">Business from home </t>
    </r>
    <r>
      <rPr>
        <sz val="11"/>
        <color rgb="FFFF0000"/>
        <rFont val="Tahoma"/>
        <family val="2"/>
      </rPr>
      <t>{Limited operations}</t>
    </r>
  </si>
  <si>
    <t>Outboard Motor:</t>
  </si>
  <si>
    <t>MONTHLY CARNEXTION</t>
  </si>
  <si>
    <t>ANNUAL CARNEXTION</t>
  </si>
  <si>
    <t>Pollution Liability</t>
  </si>
  <si>
    <t>Contractors Liability</t>
  </si>
  <si>
    <t>Employers Liability</t>
  </si>
  <si>
    <t>Directors &amp; Officers</t>
  </si>
  <si>
    <t>Extended Motor Liability</t>
  </si>
  <si>
    <t>Exhibitors Liability</t>
  </si>
  <si>
    <t>Smit &amp; Kie Pretoria Brokers (Pty) Ltd</t>
  </si>
  <si>
    <t>* This Quotation is valid for thirty one (31) Days only.</t>
  </si>
  <si>
    <t>From:                            To:</t>
  </si>
  <si>
    <t xml:space="preserve">Seasonal Increase: </t>
  </si>
  <si>
    <r>
      <t xml:space="preserve">Products Liability </t>
    </r>
    <r>
      <rPr>
        <b/>
        <sz val="11"/>
        <color rgb="FFFF0000"/>
        <rFont val="Tahoma"/>
        <family val="2"/>
      </rPr>
      <t>{NO QUOTE WITHOUT PROPOSALFORM}</t>
    </r>
  </si>
  <si>
    <r>
      <t xml:space="preserve">Defective Workmanship </t>
    </r>
    <r>
      <rPr>
        <b/>
        <sz val="11"/>
        <color rgb="FFFF0000"/>
        <rFont val="Tahoma"/>
        <family val="2"/>
      </rPr>
      <t>{NO QUOTE WITHOUT PROPOSALFORM}</t>
    </r>
  </si>
  <si>
    <t>Aggregate Excess Basis</t>
  </si>
  <si>
    <t>Theft</t>
  </si>
  <si>
    <t>Additional Claim Preparation Costs</t>
  </si>
  <si>
    <t>Public Liability</t>
  </si>
  <si>
    <t>Products Liability</t>
  </si>
  <si>
    <t>Incidental Medical Malpractice</t>
  </si>
  <si>
    <t>Sum Insureds</t>
  </si>
  <si>
    <t>PHISHIELD</t>
  </si>
  <si>
    <t>Cover Info</t>
  </si>
  <si>
    <t>Funds Protect Business</t>
  </si>
  <si>
    <t>TAX RISK</t>
  </si>
  <si>
    <t>Cover info</t>
  </si>
  <si>
    <t>Commercial Usage</t>
  </si>
  <si>
    <t>Personal Usage</t>
  </si>
  <si>
    <t>Limit of Indemnity (Annal Aggregate)</t>
  </si>
  <si>
    <t>Limit of Indemnity (Any one Claim)</t>
  </si>
  <si>
    <t>Executive</t>
  </si>
  <si>
    <t>Limit of Indemnity (Annual Aggregate)</t>
  </si>
  <si>
    <t>VAPS</t>
  </si>
  <si>
    <t>Main Category - Non Motor Excess</t>
  </si>
  <si>
    <t>Sub-Category - Buildings</t>
  </si>
  <si>
    <t>Main Category - Motor</t>
  </si>
  <si>
    <t>Sub-Category - Content</t>
  </si>
  <si>
    <t>Sub-Category - All Risk</t>
  </si>
  <si>
    <t>Sub-Category - Professional Indemnity</t>
  </si>
  <si>
    <t>Sub-Category - Fire</t>
  </si>
  <si>
    <t>Sub-Category - Glass</t>
  </si>
  <si>
    <t>Sub-Category - Electronic Equipment</t>
  </si>
  <si>
    <t>Sub-Category - Theft</t>
  </si>
  <si>
    <t>Sub-Category - Accidental Damage</t>
  </si>
  <si>
    <t>Sub-Category - Money</t>
  </si>
  <si>
    <t>Sub-Category - Own Damage Excess</t>
  </si>
  <si>
    <t>Sub-Category - Theft or Hijack Excess</t>
  </si>
  <si>
    <t>Sub-Category - Third party Liability Excess</t>
  </si>
  <si>
    <t>Sub-Category - Mechanical Breakdown Towing</t>
  </si>
  <si>
    <t>Sub-Category - Penalty excess 2: Driving during hours of 23h00 and 05h00</t>
  </si>
  <si>
    <t>Sub-Category - Penalty excess 3: Professional Driving permit</t>
  </si>
  <si>
    <t>Sub-Category - Penalty excess 4: Driver under 23 or older than 65 years</t>
  </si>
  <si>
    <t>Sub-Category - Penalty excess 5: Capsizing and Overturning whilst tipping</t>
  </si>
  <si>
    <t>Sub-Category - Penalty excess 6: Single vehicle accident</t>
  </si>
  <si>
    <t>Sub-Category - Penalty excess 7: Driver license less than 3 years</t>
  </si>
  <si>
    <t>Sub-Category - Penalty excess 8: Extended Territorial limits</t>
  </si>
  <si>
    <t>Sub-Category - Penalty excess 9: Additional excess</t>
  </si>
  <si>
    <t>Sub-Category - Loss of use</t>
  </si>
  <si>
    <t>Number of Weeks</t>
  </si>
  <si>
    <t>Number:</t>
  </si>
  <si>
    <t>Sub-Category - Credit Shortfall - Commercial</t>
  </si>
  <si>
    <t>Sub-Category - Cross border towing and recovery</t>
  </si>
  <si>
    <t>Sub-Category - Windscreen excess reducer</t>
  </si>
  <si>
    <t>Sub-Category - Windscreen comprehensive cover</t>
  </si>
  <si>
    <t>Sub-Category - GIT basic excess reducer</t>
  </si>
  <si>
    <t>Sub-Category - GIT Theft/Hijack excess reducer</t>
  </si>
  <si>
    <t>Sub-Category - Pollution liability excess reducer</t>
  </si>
  <si>
    <t>Sub-Category - Instalment protector</t>
  </si>
  <si>
    <t>Sub-Category - Deposit protector</t>
  </si>
  <si>
    <t>Sub-Category - Car hire</t>
  </si>
  <si>
    <t>Amount of days</t>
  </si>
  <si>
    <t>Sub-Category - Tyre cover</t>
  </si>
  <si>
    <t>Sub-Category - Scratch and Dent</t>
  </si>
  <si>
    <t>Sub-Category - SASPRO</t>
  </si>
  <si>
    <t>Additional Notes</t>
  </si>
  <si>
    <t>REG NO</t>
  </si>
  <si>
    <t>Description</t>
  </si>
  <si>
    <r>
      <t xml:space="preserve">LIABILITY LIMITS </t>
    </r>
    <r>
      <rPr>
        <b/>
        <sz val="11"/>
        <color rgb="FFFF0000"/>
        <rFont val="Tahoma"/>
        <family val="2"/>
      </rPr>
      <t>{Limits differs from insurer to insurer}</t>
    </r>
  </si>
  <si>
    <t>Registration No.</t>
  </si>
  <si>
    <r>
      <t xml:space="preserve">1. Have any of the directors/partners/shareholders in your company ever been convicted of arson or any other criminal offence. </t>
    </r>
    <r>
      <rPr>
        <b/>
        <sz val="11"/>
        <rFont val="Tahoma"/>
        <family val="2"/>
      </rPr>
      <t>If yes</t>
    </r>
    <r>
      <rPr>
        <sz val="11"/>
        <rFont val="Tahoma"/>
        <family val="2"/>
      </rPr>
      <t>, please provide details:</t>
    </r>
  </si>
  <si>
    <t>Please provide full details on questions 1-4:</t>
  </si>
  <si>
    <t xml:space="preserve">Has any insurer ever declined a proposal of yours, cancelled any policy (or any section thereof) of yours, imposed any special conditions, refused to renew any policy (or section thereof) of yours, or refused to continue with any insurance of yours? If yes, please provide details: </t>
  </si>
  <si>
    <t xml:space="preserve">If yes, please provide details: </t>
  </si>
  <si>
    <r>
      <t xml:space="preserve">4. Have any of the directors/partners/shareholders or your business ever been declared insolvent? </t>
    </r>
    <r>
      <rPr>
        <b/>
        <sz val="11"/>
        <rFont val="Tahoma"/>
        <family val="2"/>
      </rPr>
      <t>If yes</t>
    </r>
    <r>
      <rPr>
        <sz val="11"/>
        <rFont val="Tahoma"/>
        <family val="2"/>
      </rPr>
      <t xml:space="preserve">, please provide details: </t>
    </r>
  </si>
  <si>
    <r>
      <t xml:space="preserve">Geysers/Solar/Heat pumps </t>
    </r>
    <r>
      <rPr>
        <sz val="11"/>
        <color rgb="FFFF0000"/>
        <rFont val="Tahoma"/>
        <family val="2"/>
      </rPr>
      <t>{To be specified to enjoy cover}</t>
    </r>
  </si>
  <si>
    <t>Annual Earnings - Per Individual</t>
  </si>
  <si>
    <t>Emergency Benefits - Limit per Individual</t>
  </si>
  <si>
    <t>{Thatch Questionnaire to be completed for a thatch roof &amp; thatch Lapa closer to the building than 5m}</t>
  </si>
  <si>
    <t>Sub-Category - Penalty Excess 1: Licence issued by an authority outside Sa</t>
  </si>
  <si>
    <t>3. I agree that I have read and understood all the changes to my existing short-term insurance portfolio, and where there were any changes, it was my request. I agree that the Broker has advise me through all changes to my policy and made me aware of the implications of any changes mentioned.</t>
  </si>
  <si>
    <t>4. I understand the insurance will not commence until the insurers have accepted this application</t>
  </si>
  <si>
    <t>Sub-Section A - Geyser/Solar/Heat Pumps</t>
  </si>
  <si>
    <t xml:space="preserve">MONTHLY BROKER FEE </t>
  </si>
  <si>
    <t xml:space="preserve">ANNUAL SASRIA </t>
  </si>
  <si>
    <t>ANNUAL BROKER FEE</t>
  </si>
  <si>
    <t>PREMIUM</t>
  </si>
  <si>
    <t xml:space="preserve">MONTHLY SASRIA </t>
  </si>
  <si>
    <t>DATE</t>
  </si>
  <si>
    <t>INCEPTION DATE</t>
  </si>
  <si>
    <t>AUTHORISED SIGNATURE OF INSURED</t>
  </si>
  <si>
    <t>THEFT</t>
  </si>
  <si>
    <t>ELECTRONIC EQUIPMENT</t>
  </si>
  <si>
    <t>PERSONAL ALL RISKS</t>
  </si>
  <si>
    <t>EMPLOYERS LIABILITY</t>
  </si>
  <si>
    <t>ACCIDENTAL DAMAGE</t>
  </si>
  <si>
    <t>BUSINESS ALL RISKS</t>
  </si>
  <si>
    <t>GOODS IN TRANSIT</t>
  </si>
  <si>
    <t>FIDELITY</t>
  </si>
  <si>
    <t>GLASS</t>
  </si>
  <si>
    <t>MONEY</t>
  </si>
  <si>
    <t>ACCOUNTS RECEIVABLE</t>
  </si>
  <si>
    <t>BUSINESS INTERRUPTION</t>
  </si>
  <si>
    <t>OFFICE CONTENTS</t>
  </si>
  <si>
    <t>BUILDINGS COMBINED</t>
  </si>
  <si>
    <t>STATED BENEFITS</t>
  </si>
  <si>
    <t>MOTOR FLEET</t>
  </si>
  <si>
    <t>MOTOR</t>
  </si>
  <si>
    <r>
      <rPr>
        <b/>
        <sz val="11"/>
        <rFont val="Tahoma"/>
        <family val="2"/>
      </rPr>
      <t>Defined events:</t>
    </r>
    <r>
      <rPr>
        <sz val="11"/>
        <rFont val="Tahoma"/>
        <family val="2"/>
      </rPr>
      <t xml:space="preserve"> Loss or damage as a result of accident or misfortune (hereinafter termed Damage) to the insured’s books of account or other business books or records at the premises or at the residence of any director, partner or employee or the premises of any accountant of the insured, in consequence whereof the insured is unable to trace or establish the outstanding debit balances in whole or part due to them, provided that the liability of the company shall not exceed the sums insured stated in the schedule and that the basis of indemnity will be as set out in the specification which forms part of this section.</t>
    </r>
  </si>
  <si>
    <t>INCEPTION POLICY VALUE - IVP {Underwritten by Renasa}</t>
  </si>
  <si>
    <t xml:space="preserve">RSUM LIABILITY </t>
  </si>
  <si>
    <t>Funds Protect is a short term insurance product which provides cover against a loss of funds from an account in your name as a result of a funds transfer, whether authorised or unauthorised, due to the fraudulent conduct of a third party, which is irrecoverable from your financial institution or third party. Limits apply and there are exclusions, terms and conditions contained in the policy wording.  The product is underwritten by Bryte Insurance Company Limited and administered by Phishield UMA (PTY) Ltd - FSP number 46418.</t>
  </si>
  <si>
    <r>
      <t xml:space="preserve">2. Are there any other material facts that could influence the insurers' decision to accept the risk, or any factors that could make the risk more hazardous than usual? </t>
    </r>
    <r>
      <rPr>
        <b/>
        <sz val="11"/>
        <rFont val="Tahoma"/>
        <family val="2"/>
      </rPr>
      <t>If yes</t>
    </r>
    <r>
      <rPr>
        <sz val="11"/>
        <rFont val="Tahoma"/>
        <family val="2"/>
      </rPr>
      <t>, please provide full details:</t>
    </r>
  </si>
  <si>
    <t>This is not intended to be summary of all the cover, terms nor conditions - these will be detailed in the policy schedule and discussed by your financial advisor which needs to be read in conjunction with the appropriate policy wording which contains the full terms and conditions of your insurance contract.</t>
  </si>
  <si>
    <t>Financial and Insurance Information</t>
  </si>
  <si>
    <t>DEBIT ORDER AUTHORISATION</t>
  </si>
  <si>
    <r>
      <rPr>
        <b/>
        <sz val="11"/>
        <rFont val="Tahoma"/>
        <family val="2"/>
      </rPr>
      <t>Beneficiary’s Address :</t>
    </r>
    <r>
      <rPr>
        <sz val="11"/>
        <rFont val="Tahoma"/>
        <family val="2"/>
      </rPr>
      <t xml:space="preserve"> The Beneficiary may be any Insurance Party which is mandated or authorised to handle Short Term Insurance premium collection. 
</t>
    </r>
    <r>
      <rPr>
        <b/>
        <sz val="11"/>
        <rFont val="Tahoma"/>
        <family val="2"/>
      </rPr>
      <t>Bank Account Reference :</t>
    </r>
    <r>
      <rPr>
        <sz val="11"/>
        <rFont val="Tahoma"/>
        <family val="2"/>
      </rPr>
      <t xml:space="preserve"> The Bank Reference will reflect on your monthly Bank statement to enable you to identify the Debit Order and will be added to this form before the issuing of any Payment Instruction.  </t>
    </r>
    <r>
      <rPr>
        <b/>
        <sz val="11"/>
        <rFont val="Tahoma"/>
        <family val="2"/>
      </rPr>
      <t xml:space="preserve">This Reference may only be changed upon 30 days written notice. </t>
    </r>
  </si>
  <si>
    <r>
      <rPr>
        <b/>
        <sz val="11"/>
        <rFont val="Tahoma"/>
        <family val="2"/>
      </rPr>
      <t>MANDATE:</t>
    </r>
    <r>
      <rPr>
        <sz val="11"/>
        <rFont val="Tahoma"/>
        <family val="2"/>
      </rPr>
      <t xml:space="preserve"> The signed mandate and authority relates to the Insurance Contract (referred to as “the Agreement”) signed by you with the client </t>
    </r>
    <r>
      <rPr>
        <b/>
        <sz val="11"/>
        <rFont val="Tahoma"/>
        <family val="2"/>
      </rPr>
      <t>customer number:</t>
    </r>
  </si>
  <si>
    <t>Name &amp; Surname</t>
  </si>
  <si>
    <t>Name of account holder:</t>
  </si>
  <si>
    <t>Address of account holder:</t>
  </si>
  <si>
    <t>Name of bank:</t>
  </si>
  <si>
    <t>Name of branch:</t>
  </si>
  <si>
    <t>Account number:</t>
  </si>
  <si>
    <t>Type of account:</t>
  </si>
  <si>
    <t>Branch Code:</t>
  </si>
  <si>
    <t>Payment date:</t>
  </si>
  <si>
    <t>Position:</t>
  </si>
  <si>
    <t>Name &amp; Surname:</t>
  </si>
  <si>
    <t>AUTHORISED SIGNATURE</t>
  </si>
  <si>
    <t>Current</t>
  </si>
  <si>
    <t>Serial/IMEI number</t>
  </si>
  <si>
    <t>Advising Broker Contact Details:</t>
  </si>
  <si>
    <t>Allan Forbes Brokers CC</t>
  </si>
  <si>
    <t>Fichardt Brokers CC</t>
  </si>
  <si>
    <t>Chatim Financial Service CC</t>
  </si>
  <si>
    <t>Hendrik Smit Brokers CC</t>
  </si>
  <si>
    <t>Salvus Commercial (Pty) Ltd</t>
  </si>
  <si>
    <t>MCB Brokers (Pty) Ltd</t>
  </si>
  <si>
    <t>Naude Brokers (Pty) Ltd</t>
  </si>
  <si>
    <t>ZCP Konsult (Pty) Ltd</t>
  </si>
  <si>
    <t>Derick Saaiman Verseker (Pty) Ltd</t>
  </si>
  <si>
    <t>LETTER OF INTRODUCTION</t>
  </si>
  <si>
    <t>1.</t>
  </si>
  <si>
    <t>2.</t>
  </si>
  <si>
    <t>3.</t>
  </si>
  <si>
    <t>Smit and Kie Brokers (Pty) Ltd. holds Professional Indemnity Insurance, Fidelity Guarantee cover and where applicable IGF cover for its FSP’s in accordance with FAIS and has written authority to market the products with various Insurers and Underwriting Managers such as: Renasa, Santam, Bryte, Associated Marine, Old Mutual Insure and others. Please refer to our website for a full list of our suppliers www.smitk.co.za .</t>
  </si>
  <si>
    <t>4.</t>
  </si>
  <si>
    <t xml:space="preserve">The Company received more than 30% of last year’s commission and remuneration from Renasa Insurance Company Limited.  It does not hold more than 10% of the shares issued by any Insurer, including Renasa, nor is it an associated company of any Insurer. </t>
  </si>
  <si>
    <t>6.</t>
  </si>
  <si>
    <t>Compliance with the FAIS Act is monitored by Masthead (Pty) Ltd, a compliance practice approved by the Financial Sector Conduct Authority. Their postal address is PO Box 856, Howard Place, 7450. Their contact numbers are 021 686 3588(t) and 021 686 3589(f).</t>
  </si>
  <si>
    <t>7.</t>
  </si>
  <si>
    <t>Please note that in accordance with legislation we keep an updated disclosure register and Conflict of Interest Management Policy. This register informs you, our client of all financial and ownership interests that I/ we may become entitled to and lists the business relationships that I have with the product suppliers. These documents ensure transparency in my/our dealings with our customers and is available for inspection.</t>
  </si>
  <si>
    <t>8.</t>
  </si>
  <si>
    <t>9.</t>
  </si>
  <si>
    <t>You will be provided with a Disclosure Notice as required by legislation. This is on the reverse end of your Quotation and Policy Schedule.</t>
  </si>
  <si>
    <t>10.</t>
  </si>
  <si>
    <t xml:space="preserve">You understand that I/we may come into possession of personal and/or confidential information whilst acting as your Short-Term Insurance Adviser, and that such information will not be disclosed to any third party, unless the Information constitutes a material fact which should be communicated to any existing or prospective Underwriter, or where such disclosure is required by law or in order to provide effective Financial Services. </t>
  </si>
  <si>
    <t>You consent to such personal information being used by any necessary third party, such as the Insurer, and you are aware that such Personal Information will be dealt with in accordance with the Personal Protection of Information Act (‘POPI’) as well as the Company’s POPI Policy which is available on our website. Certain personal information may be required for marketing and processing purposes to 3rd parties and you consent to the use thereof but reserve the right to request that such information not be used. Refer to our POPI policy that’s available on our website. For more information (as contained within our privacy statement) kindly contact popia@smitk.co.za , which can also be used for any complaints or information management.</t>
  </si>
  <si>
    <t>Request at all financial institutions or;</t>
  </si>
  <si>
    <t>Request at nominated financial institution</t>
  </si>
  <si>
    <t>INSURER</t>
  </si>
  <si>
    <t xml:space="preserve">Client signature: </t>
  </si>
  <si>
    <t>I / We acknowledge the following:</t>
  </si>
  <si>
    <t>1)</t>
  </si>
  <si>
    <t>Sound and proper financial advice can only be provided after full disclosure of relevant information to appropriate personal, including private, information for the purpose of determining and advising on my/our financial situation and financial product experience and objectives.</t>
  </si>
  <si>
    <t>2)</t>
  </si>
  <si>
    <t xml:space="preserve">Such information is furthermore required to  – </t>
  </si>
  <si>
    <t>a) Determine my/our financial situation, financial product experience and financial needs and objectives;</t>
  </si>
  <si>
    <t>b) Acquire, maintain and service any financial products or to render related intermediary services.</t>
  </si>
  <si>
    <t xml:space="preserve">I/We confirm that the authorized user will be acting on my/our behalf and I/we hereby waive any right to privacy only for the stated purpose.  All information so obtained must be treated as confidential by the authorized user and intermediary and may not be made public in any way without my/our written consent. </t>
  </si>
  <si>
    <t xml:space="preserve">I /we the undersigned hereby </t>
  </si>
  <si>
    <t>Agree</t>
  </si>
  <si>
    <t>Do not agree</t>
  </si>
  <si>
    <t xml:space="preserve">in terms of the “PROTECTION OF PERSONAL INFORMATION ACT “any relevant personal information may be provided to affiliates and linked entities to Smit &amp; Kie Brokers (Pty) Ltd, in order to market /introduce me/us to further financial products (PLEASE MARK YOUR CHOICE) </t>
  </si>
  <si>
    <t xml:space="preserve">Authorised Signature: </t>
  </si>
  <si>
    <t>BROKER SERVICE FEE (BSF) CONSENT FORM</t>
  </si>
  <si>
    <t>Policy Holder:</t>
  </si>
  <si>
    <t>The Company charges a Client Service Fee in terms of Section 12.4.2 of the Short- Term Insurance Act and you agree that such a fee has been explained to you. The exact monetary amount as the customer services from which the said fee is made up will be disclosed on your Insurance Policy. All your rights in terms of this fee remain reserved.</t>
  </si>
  <si>
    <t>RSUM</t>
  </si>
  <si>
    <t>Can this Car Hire Group get Mechanical Breakdown?</t>
  </si>
  <si>
    <t>Do you want mechanical breakdown?</t>
  </si>
  <si>
    <t>Broker Name</t>
  </si>
  <si>
    <t>Info</t>
  </si>
  <si>
    <t>Fichardt Brokers CC, - Compliance with the FAIS Act is monitored by Moonstone (Pty) Ltd, a compliance practice approved by the Financial Sector Conduct Authority. Their postal address is PO Box 12662, Die Boord 7613 Stellenbosch. Their contact numbers are 021 883 8000(t) and 021 883 8005/2590(f).</t>
  </si>
  <si>
    <t>Name</t>
  </si>
  <si>
    <t>`</t>
  </si>
  <si>
    <t>Smit &amp; Kie Brokers (Pty) Ltd - Compliance with the FAIS Act is monitored by Masthead (Pty) Ltd, a compliance practice approved by the Financial Sector Conduct Authority. Their postal address is PO Box 856, Howard Place, 7450. Their contact numbers are 021 686 3588(t) and 021 686 3589(f).</t>
  </si>
  <si>
    <t xml:space="preserve"> Compliance with the FAIS Act is monitored by Masthead (Pty) Ltd, a compliance practice approved by the Financial Sector Conduct Authority. Their postal address is PO Box 856, Howard Place, 7450. Their contact numbers are 021 686 3588(t) and 021 686 3589(f).</t>
  </si>
  <si>
    <t>Other</t>
  </si>
  <si>
    <t>Group J</t>
  </si>
  <si>
    <t>Phisical Address</t>
  </si>
  <si>
    <t>Postal Address</t>
  </si>
  <si>
    <t>Contact No</t>
  </si>
  <si>
    <t>Fax No</t>
  </si>
  <si>
    <t>Email</t>
  </si>
  <si>
    <t>39 Tony Laws Aquapark Tzaneen 0850</t>
  </si>
  <si>
    <t>PO Box 1695 Tzaneen 0850</t>
  </si>
  <si>
    <t>015 307 2061</t>
  </si>
  <si>
    <t>086 615 1276</t>
  </si>
  <si>
    <t>Allanforbes@mweb.co.za</t>
  </si>
  <si>
    <t>Lucasstraat 31, Rustenburg.0299</t>
  </si>
  <si>
    <t>Posbus 519, Rustenburg,0300</t>
  </si>
  <si>
    <t>014 592 0170 / 014 592 2783.</t>
  </si>
  <si>
    <t>mwhetric@mweb.co.za</t>
  </si>
  <si>
    <t>16 Wilger Avenue, Phalaborwa, 1390</t>
  </si>
  <si>
    <t>PO Box 188, Phalaborwa, 1390</t>
  </si>
  <si>
    <t>015 781 5614</t>
  </si>
  <si>
    <t>jfichardt@lantic.net</t>
  </si>
  <si>
    <t>54 Magazyn Street, Polokwane, 0699</t>
  </si>
  <si>
    <t>307, Polokwane, 0700</t>
  </si>
  <si>
    <t>015 295 8820</t>
  </si>
  <si>
    <t>086 615 1315</t>
  </si>
  <si>
    <t>shortterm@mcbrokers.co.za</t>
  </si>
  <si>
    <t>30 Agatha Straat, Tzaneen, 0850</t>
  </si>
  <si>
    <t>Posbus 4362, Tzaneen, 0850</t>
  </si>
  <si>
    <t>015 306 0087</t>
  </si>
  <si>
    <t>086 672 9578</t>
  </si>
  <si>
    <t>admin@ngbrokers.co.za</t>
  </si>
  <si>
    <t>16 Dimitri Crescent, Mirome Place, Unit E, Platinum Park, Bendor, Polokwane, 0699</t>
  </si>
  <si>
    <t>PO Box 1915, Polokwane, 0700</t>
  </si>
  <si>
    <t>015 590 0244</t>
  </si>
  <si>
    <t>admin1@salvus.co.za</t>
  </si>
  <si>
    <t>10 Windsor Str | Tzaneen | 0850</t>
  </si>
  <si>
    <t>Po Box 3314 | Tzaneen | 0850</t>
  </si>
  <si>
    <t>015 307 5587</t>
  </si>
  <si>
    <t>086 670 6536</t>
  </si>
  <si>
    <t>info@smitk.co.za</t>
  </si>
  <si>
    <t>012 881 4580</t>
  </si>
  <si>
    <t>086 573 3657</t>
  </si>
  <si>
    <t>infop@smitk.co.za</t>
  </si>
  <si>
    <t>28B Landros Straat, Louis Trichardt</t>
  </si>
  <si>
    <t>Posbus 1082, Louis Trichardt, 0920</t>
  </si>
  <si>
    <t>015 516 5620</t>
  </si>
  <si>
    <t>info@zcp.co.za</t>
  </si>
  <si>
    <t>Brokers</t>
  </si>
  <si>
    <t>Name and Surname</t>
  </si>
  <si>
    <t>Broker House</t>
  </si>
  <si>
    <t>Categories</t>
  </si>
  <si>
    <t>Supervision</t>
  </si>
  <si>
    <t>Number</t>
  </si>
  <si>
    <t>Werks adres</t>
  </si>
  <si>
    <t>DOFA</t>
  </si>
  <si>
    <t>1.2, 1.6 and 1.23(A1)</t>
  </si>
  <si>
    <t>Smit &amp; Kie Brokers (Pty) Ltd</t>
  </si>
  <si>
    <t>smitbrok@mweb.co.za</t>
  </si>
  <si>
    <t>hsmakelaars@mweb.co.za</t>
  </si>
  <si>
    <t xml:space="preserve">My name is </t>
  </si>
  <si>
    <t>Cell-phone:</t>
  </si>
  <si>
    <t xml:space="preserve">In terms of the Financial Advisers and Intermediary Services Act (FAIS), I am obliged to provide you with the following information and request your signature on the attached copy as receipt thereof.
</t>
  </si>
  <si>
    <t>5.</t>
  </si>
  <si>
    <t>In the event that you are dissatisfied with any aspect of my/our service, you should address your complaint in writing to me at the above address.  A copy of the Company’s Complaints Policy is available on request as well as on our website. www.smitk.co.za</t>
  </si>
  <si>
    <t xml:space="preserve">This consent to obtain information will remain effective until cancelled by me/us in writing. For more information
(as contained within our privacy statement) kindly contact popia@smitk.co.za , which can also be used for any
complaints or information management. </t>
  </si>
  <si>
    <t>CLIENT ADVICE RECORD</t>
  </si>
  <si>
    <t>Please provide policy/ies in question:</t>
  </si>
  <si>
    <t>Client/Business Name</t>
  </si>
  <si>
    <t>Insurer</t>
  </si>
  <si>
    <t>Policy number</t>
  </si>
  <si>
    <t>The Client advise record has bearing on which need:</t>
  </si>
  <si>
    <t>NEW BUSINESS</t>
  </si>
  <si>
    <t>RENEWAL</t>
  </si>
  <si>
    <t>REPLACEMENT</t>
  </si>
  <si>
    <t>I confirm that the following points are my main concerns (if any)</t>
  </si>
  <si>
    <t>and that the advising Broker has paid careful attention to the above points as well as other related sections.</t>
  </si>
  <si>
    <t>The following products:</t>
  </si>
  <si>
    <t>were considered and I have accepted (insurer’s name)</t>
  </si>
  <si>
    <t>as the</t>
  </si>
  <si>
    <t>product that best meets my financial needs / risk. I understand that the accuracy and effectiveness of the Needs Analysis depends on the information I provided to the advising broker. I confirm that the advising broker has enquire about my needs to recommend any products or policies that I may require based on the information given to him. The subsequent product recommendation in this record is based largely on information related to my personal / business circumstances that I provided to my advisory broker. I understand that any material non-disclosure and / or misrepresentation may result in inappropriate products being recommended to me, which may result in non-payment of claims.</t>
  </si>
  <si>
    <t>I further understand that most of the disputes in insurance claims can be attributed to the following reasons;</t>
  </si>
  <si>
    <t>I confirm that the advising broker has discussed the following risks and has brought under my attention 
(if any):</t>
  </si>
  <si>
    <t>I confirm that my knowledge of short-term Insurance is:</t>
  </si>
  <si>
    <t>Limited</t>
  </si>
  <si>
    <t>Sufficient</t>
  </si>
  <si>
    <t>Vast</t>
  </si>
  <si>
    <t>and I acknowledge that I have an obligation to familiarise myself with the exclusions, terms and conditions of the product / s and the cover I bought, and to make sure that I understand any terms and / or exclusions. If there are any uncertainties, I will make time to consult my advisor to discuss the necessary information.</t>
  </si>
  <si>
    <t>I accept the excesses that were discussed and presented as in my policy schedule / quote. I take note of the waiver of and additional excesses applicable under the specific section / s, as well as the differences between</t>
  </si>
  <si>
    <t>my previous /  existing cover with</t>
  </si>
  <si>
    <t>if applicable.</t>
  </si>
  <si>
    <t>I declare that my main reason for the decision to change Insurer / FSP is due to</t>
  </si>
  <si>
    <t>Service</t>
  </si>
  <si>
    <t>Premium</t>
  </si>
  <si>
    <t>Any Other</t>
  </si>
  <si>
    <t>I confirm that the following has been discussed and, if necessary, a copy will be handed / sent to me: I confirm that the signing of the following documents forms part of this Advisory Record:</t>
  </si>
  <si>
    <t>✓</t>
  </si>
  <si>
    <t>Introduction letter</t>
  </si>
  <si>
    <t>Authorization to obtain information and Appointment Letter</t>
  </si>
  <si>
    <t>Signed schedule / quote</t>
  </si>
  <si>
    <t>Completed Application, Needs and Risk Assessment / Renewal</t>
  </si>
  <si>
    <t>Renewals and conditions were discussed where applicable</t>
  </si>
  <si>
    <t>Indemnity Limits / Insured policy sections where covers were selected with the respected insured values and extensions were confirmed and is correct and, where necessary, amended</t>
  </si>
  <si>
    <t>Statutory notice / FSP license is available upon request</t>
  </si>
  <si>
    <t>Claim and complaint procedure is available upon request</t>
  </si>
  <si>
    <t>Average: Prerequisite condition means that if your insured amount does not meet a new replacement value, you will be penalized for the amount you are underinsured in the event of a claim</t>
  </si>
  <si>
    <t>Signature of Client:</t>
  </si>
  <si>
    <t>E-mail address:</t>
  </si>
  <si>
    <t>DECLARATION BY FSP</t>
  </si>
  <si>
    <t>The client has the freedom to only accept the products marked on the application, needs and risk analysis and and/or as accepted on the quotation.</t>
  </si>
  <si>
    <t>The consequences of the providing correct and detailed information has been explained to the client and the client has indicated that he understands these consequences. Any verbal amendments must be confirmed in writing by the advising broker.</t>
  </si>
  <si>
    <t>I confirm that I have complied with FSCA and the internal procedures that are expected of me and that all required documents have been completed and / or obtained and that relevant copies thereof will be handed / sent to the client.</t>
  </si>
  <si>
    <t>Broker's name:</t>
  </si>
  <si>
    <t>FSP number:</t>
  </si>
  <si>
    <t>Broker Signature:</t>
  </si>
  <si>
    <t>Brokers E-mail address:</t>
  </si>
  <si>
    <t>Hendrik Smit Brokers CC.</t>
  </si>
  <si>
    <t>084 998 3453 / 081 316 0882</t>
  </si>
  <si>
    <t>413 WALTER BUNTON STRAAT, GARSFONTEIN,  0042</t>
  </si>
  <si>
    <t>014 533 3068</t>
  </si>
  <si>
    <t>248 Joubert straat Rustenburg 0299</t>
  </si>
  <si>
    <t>&gt;R25,000,000.00</t>
  </si>
  <si>
    <t>Beauticians Liability</t>
  </si>
  <si>
    <t>Extension of territorial Limits</t>
  </si>
  <si>
    <t>Forecourt Liability</t>
  </si>
  <si>
    <r>
      <rPr>
        <b/>
        <sz val="11"/>
        <rFont val="Tahoma"/>
        <family val="2"/>
      </rPr>
      <t>Defined events</t>
    </r>
    <r>
      <rPr>
        <b/>
        <u/>
        <sz val="11"/>
        <rFont val="Tahoma"/>
        <family val="2"/>
      </rPr>
      <t>:</t>
    </r>
    <r>
      <rPr>
        <sz val="11"/>
        <rFont val="Tahoma"/>
        <family val="2"/>
      </rPr>
      <t xml:space="preserve"> Loss or damage to office contents (other than documents and electronic equipment) due to fire, lightning, explosion, malicious damage, storm, wind, water, impact, theft or attempt thereto. 
1. All items must be insured for replacement value 
2. Claims settlement is subject to Average/Under insurance 
3. Theft subject to forcible violent entry / exit 
4. Average is applicable
Electronic equipment such as computers, printers, laptops is excluded and must be insured under Electronic section </t>
    </r>
  </si>
  <si>
    <t>Number of Principles :-</t>
  </si>
  <si>
    <t>Motor Details:  Year, Make, Model &amp; Extras</t>
  </si>
  <si>
    <t>Motor Details:  Year, Make, Model</t>
  </si>
  <si>
    <t>Subsidence and landslip - Limited cover</t>
  </si>
  <si>
    <t>List of Items (make, model required)</t>
  </si>
  <si>
    <t>Notes</t>
  </si>
  <si>
    <t>Office Based Only</t>
  </si>
  <si>
    <t>All Risk</t>
  </si>
  <si>
    <t>AUTHORISED SIGNATURE – {Two signatures required for Corporate Clients}</t>
  </si>
  <si>
    <t>POLICIES IN DISCUSSION</t>
  </si>
  <si>
    <t>POLICY NUMBER</t>
  </si>
  <si>
    <t>ADDITIONAL INFORMATION</t>
  </si>
  <si>
    <r>
      <t xml:space="preserve">Contractors All risk - </t>
    </r>
    <r>
      <rPr>
        <sz val="11"/>
        <color rgb="FFFF0000"/>
        <rFont val="Tahoma"/>
        <family val="2"/>
      </rPr>
      <t>cover excludes plant &amp; machinery/tools {To be specified}, defective workmanship and products liability</t>
    </r>
  </si>
  <si>
    <t>Performance, Advance Payment, Credit, Fuel, Retention, Bid Bonds, Airline &amp;Transnet Guarantees</t>
  </si>
  <si>
    <t>Annual Turnover</t>
  </si>
  <si>
    <t>Maximum Contract Value are calculated as follows: Establishment fees+Professional Fees+Materials(Cost of sales), Labour+Vat {Per any one contract}</t>
  </si>
  <si>
    <t>Admin Log</t>
  </si>
  <si>
    <t xml:space="preserve">ADDITIONAL NOTES: </t>
  </si>
  <si>
    <t>30 Days</t>
  </si>
  <si>
    <t>VIN Number</t>
  </si>
  <si>
    <t>Engine Number</t>
  </si>
  <si>
    <t xml:space="preserve">* Should this quotation be accepted, this document becomes the Proposal Form &amp; Needs Analysis upon which the basis of the Insurance Contract </t>
  </si>
  <si>
    <t>NEW POLICY - PROPOSAL FORM &amp; NEEDS ANALYSIS</t>
  </si>
  <si>
    <r>
      <t xml:space="preserve">2. Are there any pending criminal investigations against you or any partner/shareholder/member of the organisation? </t>
    </r>
    <r>
      <rPr>
        <b/>
        <sz val="11"/>
        <rFont val="Tahoma"/>
        <family val="2"/>
      </rPr>
      <t>If yes</t>
    </r>
    <r>
      <rPr>
        <sz val="11"/>
        <rFont val="Tahoma"/>
        <family val="2"/>
      </rPr>
      <t>, please provide details:</t>
    </r>
  </si>
  <si>
    <r>
      <t xml:space="preserve">3. Do any of the directors/partners/shareholders in your company have any judgements, sequestration or financial administration order made against you? </t>
    </r>
    <r>
      <rPr>
        <b/>
        <sz val="11"/>
        <rFont val="Tahoma"/>
        <family val="2"/>
      </rPr>
      <t>If yes</t>
    </r>
    <r>
      <rPr>
        <sz val="11"/>
        <rFont val="Tahoma"/>
        <family val="2"/>
      </rPr>
      <t xml:space="preserve">, please provide details: </t>
    </r>
  </si>
  <si>
    <t>Item 3 - Plant &amp; Machinery</t>
  </si>
  <si>
    <t xml:space="preserve">Escalation Clause </t>
  </si>
  <si>
    <t xml:space="preserve">Inflation Contingency Extension </t>
  </si>
  <si>
    <t>Escalation Clause</t>
  </si>
  <si>
    <t>Sub-Section C - Rent</t>
  </si>
  <si>
    <t>Inflation Contingency Extension</t>
  </si>
  <si>
    <r>
      <rPr>
        <b/>
        <sz val="11"/>
        <rFont val="Tahoma"/>
        <family val="2"/>
      </rPr>
      <t>Defined events:</t>
    </r>
    <r>
      <rPr>
        <sz val="11"/>
        <rFont val="Tahoma"/>
        <family val="2"/>
      </rPr>
      <t xml:space="preserve"> Loss following interruption of or interference with the business in consequence of damage occurring during the twelve month period of insurance at the premises in respect of which liability has been admitted under the sections of this policy: Fire, Buildings Combined, Office contents, or any other material damage insurance, but only in respect of perils covered on the Fire section. 
                                                                                                                                                                                                                                                                                                                                                                                                                                                                                                                                                          Claims settlement is subject to Average/Underinsurance. Insured amount must reflect 12 months.                                                                                                                                                                                                                            </t>
    </r>
  </si>
  <si>
    <r>
      <rPr>
        <b/>
        <sz val="11"/>
        <rFont val="Tahoma"/>
        <family val="2"/>
      </rPr>
      <t>Defined events:</t>
    </r>
    <r>
      <rPr>
        <sz val="11"/>
        <rFont val="Tahoma"/>
        <family val="2"/>
      </rPr>
      <t xml:space="preserve"> Loss of money and/or property belonging to the insured or for which they are responsible stolen by an insured employee or direct financial loss sustained by the insured as a result of fraud or dishonesty of an insured employee all of which occurs during the currency of this section which result in personal financial gain for the employee concerned. </t>
    </r>
    <r>
      <rPr>
        <b/>
        <sz val="11"/>
        <rFont val="Tahoma"/>
        <family val="2"/>
      </rPr>
      <t>NOTE:</t>
    </r>
    <r>
      <rPr>
        <sz val="11"/>
        <rFont val="Tahoma"/>
        <family val="2"/>
      </rPr>
      <t xml:space="preserve"> Insurance does not cover losses that occurred 24 months prior to discovery. COVER </t>
    </r>
    <r>
      <rPr>
        <b/>
        <sz val="11"/>
        <rFont val="Tahoma"/>
        <family val="2"/>
      </rPr>
      <t>MAY BE</t>
    </r>
    <r>
      <rPr>
        <sz val="11"/>
        <rFont val="Tahoma"/>
        <family val="2"/>
      </rPr>
      <t xml:space="preserve"> SUBJECT TO A SEPARATE ACCEPTABLE FIDELITY GUARANTEE PROPOSAL</t>
    </r>
  </si>
  <si>
    <t>List of Items (make, model, serial/IMEI number required)</t>
  </si>
  <si>
    <t>Products Guarantee (Questionnaire will be required before acceptance of quotation)</t>
  </si>
  <si>
    <t>Products Recall (Questionnaire will be required before acceptance of quotation)</t>
  </si>
  <si>
    <t>Spread of Fire To Plantations  (Questionnaire will be required before acceptance of quotation)</t>
  </si>
  <si>
    <t>Pollution Cover (Questionnaire will be required before acceptance of quotation)</t>
  </si>
  <si>
    <t>Bursting of Dam walls (Questionnaire &amp; Engineering Report will be required before acceptance of quotation)</t>
  </si>
  <si>
    <t>As per quote</t>
  </si>
  <si>
    <t>Is it internally or specialised?</t>
  </si>
  <si>
    <t>Are the machines locally sourced?</t>
  </si>
  <si>
    <r>
      <rPr>
        <b/>
        <sz val="11"/>
        <rFont val="Tahoma"/>
        <family val="2"/>
      </rPr>
      <t>Defined events:</t>
    </r>
    <r>
      <rPr>
        <sz val="11"/>
        <rFont val="Tahoma"/>
        <family val="2"/>
      </rPr>
      <t xml:space="preserve"> Loss of or damage to the insured property specified in the schedule caused by deterioration due to unforeseen physical loss of or damage to the machinery specified in the machinery breakdown section and indemnifiable under the machinery breakdown section in force. </t>
    </r>
  </si>
  <si>
    <t>Wall Construction</t>
  </si>
  <si>
    <t>If building roofed with thatch lapa, is a SABS lightening conductor installed?</t>
  </si>
  <si>
    <t>ANNUAL OFFICE ASSIST</t>
  </si>
  <si>
    <t>ANNUAL DOMESTIC ASSIST</t>
  </si>
  <si>
    <t>ANNUAL FLEET ASSIST</t>
  </si>
  <si>
    <t>ANNUAL COMMERCIAL MOTOR ASSIST</t>
  </si>
  <si>
    <t>MONTHLY DOMESTIC ASSIST</t>
  </si>
  <si>
    <t>MONTHLY FLEET ASSIST</t>
  </si>
  <si>
    <t>MONTHLY COMMERCIAL MOTOR ASSIST</t>
  </si>
  <si>
    <t>MONTHLY OFFICE ASSIST</t>
  </si>
  <si>
    <t>MONTHLY HEAVY COMMERCIAL VEHICLE (HCV) ASSIST</t>
  </si>
  <si>
    <t>ANNUAL HEAVY COMMERCIAL VEHICLE (HCV) ASSIST</t>
  </si>
  <si>
    <t>Emergency Heavy Commercial vehicle (HCV) Assist</t>
  </si>
  <si>
    <t xml:space="preserve">Registration Number: </t>
  </si>
  <si>
    <t>Gross Profit : Twelve (12) months</t>
  </si>
  <si>
    <t>Locked Boot Warranty</t>
  </si>
  <si>
    <t>Windmills</t>
  </si>
  <si>
    <t>Number of windmills</t>
  </si>
  <si>
    <t>Value per Windmills</t>
  </si>
  <si>
    <t>New Replacement Value Applicable</t>
  </si>
  <si>
    <t>Self Feeders fed directly by Hammer mill</t>
  </si>
  <si>
    <t>Number of Self Feeders</t>
  </si>
  <si>
    <t>Value per self feeder:</t>
  </si>
  <si>
    <t>All perils except impact damage by animals</t>
  </si>
  <si>
    <t>Self Feeders not fed directly by Hammer mill</t>
  </si>
  <si>
    <t>Hammer mills</t>
  </si>
  <si>
    <t>Number of Hammer Mill:</t>
  </si>
  <si>
    <t>Value per Hammer Mill:</t>
  </si>
  <si>
    <t>Electric / Game Fencing and Gates (full cover)</t>
  </si>
  <si>
    <t>Electric / Game Fencing and Gates (Fire and lightning only)</t>
  </si>
  <si>
    <t>Fodder in the Open (Storage &amp; processing of hay fodder and chaff condition applicable)</t>
  </si>
  <si>
    <t>Fodder in a building of standard constriction only (Storage &amp; processing of hay fodder and chaff condition applicable)</t>
  </si>
  <si>
    <t>Livestock (fire only)</t>
  </si>
  <si>
    <t>Type of livestock</t>
  </si>
  <si>
    <t>Number of livestock</t>
  </si>
  <si>
    <t>Value per animal</t>
  </si>
  <si>
    <t>Livestock (Fire and lightning only)</t>
  </si>
  <si>
    <t>Chickens - Cage less than R500 000</t>
  </si>
  <si>
    <t>Fire And Smoke inhalation only (Average applies)</t>
  </si>
  <si>
    <t>Chickens - Cage more than R500 000</t>
  </si>
  <si>
    <t>Flood / Water damage to pumps / filtration plant</t>
  </si>
  <si>
    <t>This peril is limited to an event accumulation limit of R5 000 000</t>
  </si>
  <si>
    <t>Plastic tunnels - All perils except for crop</t>
  </si>
  <si>
    <t>Goods and equipment in the open</t>
  </si>
  <si>
    <t>Type of goods</t>
  </si>
  <si>
    <t>Select Category</t>
  </si>
  <si>
    <t>Frostbite and freezing of livestock extension</t>
  </si>
  <si>
    <t>INSURED</t>
  </si>
  <si>
    <t>FSP Name:</t>
  </si>
  <si>
    <t>FSP No:</t>
  </si>
  <si>
    <t>1. Subrogation is the right of the insurer after a claim has been instituted to transfer some of the rights from the insured
2. Premiums must be paid in order to enjoy cover. Non-payment of premium could lead to no cover.
3. Items not specified on the policy schedule.
4. Damage due to uninsured events.
5. Theft in the open, and / or without visible signs of forcible entry or exit.
6. False or non-disclosure, unpaid premiums, poor maintenance, and insufficient security.
7. Non-compliance with the law.
8. All loss or damage must be reported within 31 days of date of the event.
9. Possible Liability
10. Financial interest in an item is a minimum requirement of insurable interest.</t>
  </si>
  <si>
    <t>Albert Sweetnam</t>
  </si>
  <si>
    <t>alberts@smitk.co.za</t>
  </si>
  <si>
    <t xml:space="preserve">Bellgrove Straat 11, North End, Port Elizabeth, 6001. </t>
  </si>
  <si>
    <t>Andre Roelofse</t>
  </si>
  <si>
    <t>andre@smitk.co.za</t>
  </si>
  <si>
    <t>TZANEEN</t>
  </si>
  <si>
    <t>Anton Fourie</t>
  </si>
  <si>
    <t>anton.fourie@smitk.co.za</t>
  </si>
  <si>
    <t>Brumilda Erasmus</t>
  </si>
  <si>
    <t>brumilda@smitk.co.za</t>
  </si>
  <si>
    <t>Burger Grobler</t>
  </si>
  <si>
    <t>1.2 and 1.6</t>
  </si>
  <si>
    <t>burger@mcbrokers.co.za</t>
  </si>
  <si>
    <t>POLOKWANE</t>
  </si>
  <si>
    <t>Charmaine Thompson</t>
  </si>
  <si>
    <t>charmaine@smitk.co.za</t>
  </si>
  <si>
    <t>Darius Geldenhuys</t>
  </si>
  <si>
    <t>darius@smitk.co.za</t>
  </si>
  <si>
    <t>PAARL</t>
  </si>
  <si>
    <t>Darius Wyngaardt</t>
  </si>
  <si>
    <t>dariuswyngaardt@smitk.co.za</t>
  </si>
  <si>
    <t>502, 20ste Laan VILLIERIA, PRETORIA 0186.</t>
  </si>
  <si>
    <t>Derick Saaiman</t>
  </si>
  <si>
    <t>RUSTENBURG</t>
  </si>
  <si>
    <t>Elsabé van Staden</t>
  </si>
  <si>
    <t>elsabe@zcp.co.za</t>
  </si>
  <si>
    <t>LOUIS TRICHARDT</t>
  </si>
  <si>
    <t>Emmarentia de Bruin</t>
  </si>
  <si>
    <t>emmarentia@smitk.co.za</t>
  </si>
  <si>
    <t>SECUNDA</t>
  </si>
  <si>
    <t>Etienne Naude</t>
  </si>
  <si>
    <t>etienne@smitk.co.za</t>
  </si>
  <si>
    <t>Eunice Louw</t>
  </si>
  <si>
    <t>enuice@smitk.co.za</t>
  </si>
  <si>
    <t xml:space="preserve">25 Rubens straat, Sasolburg, 1947.  </t>
  </si>
  <si>
    <t>Francious Potgieter</t>
  </si>
  <si>
    <t>Chatim Financial Service</t>
  </si>
  <si>
    <t>chatimcc@gmail.com</t>
  </si>
  <si>
    <t>Francois du Toit</t>
  </si>
  <si>
    <t>francois@smitk.co.za</t>
  </si>
  <si>
    <t>Gericke du Plessis</t>
  </si>
  <si>
    <t>gericke@smitk.co.za</t>
  </si>
  <si>
    <t>Gustav le Grange</t>
  </si>
  <si>
    <t>gustav@smitk.co.za</t>
  </si>
  <si>
    <t>Helena de Jager</t>
  </si>
  <si>
    <t>ktv@zcp.co.za</t>
  </si>
  <si>
    <t>Hendrik Smit</t>
  </si>
  <si>
    <t xml:space="preserve">6 Tinktinkie Laan, Safari Tuine Rustenburg. </t>
  </si>
  <si>
    <t>Henk Smit</t>
  </si>
  <si>
    <t>PRETORIA</t>
  </si>
  <si>
    <t>Jacolien Smit</t>
  </si>
  <si>
    <t>jacolien@smitk.co.za</t>
  </si>
  <si>
    <t>Sasolburg</t>
  </si>
  <si>
    <t>James Campbell</t>
  </si>
  <si>
    <t>james@salvus.co.za</t>
  </si>
  <si>
    <t>Jennifer Henning</t>
  </si>
  <si>
    <t>allanforbes@mweb.co.za</t>
  </si>
  <si>
    <t>Johannes Jochemus Robertson</t>
  </si>
  <si>
    <t>hannes@smitk.co.za</t>
  </si>
  <si>
    <t xml:space="preserve">Joubert Straat 169 Rustenburg, 0299. </t>
  </si>
  <si>
    <t>JP van der Riet</t>
  </si>
  <si>
    <t>jp@smitk.co.za</t>
  </si>
  <si>
    <t>10 Villa Amiel, Riviera Laan, Homes Haven, KRUGERSDORP, 1739</t>
  </si>
  <si>
    <t>Julius Fichardt</t>
  </si>
  <si>
    <t>PHALABORWA</t>
  </si>
  <si>
    <t>Koos Smit</t>
  </si>
  <si>
    <t>koos@smitk.co.za</t>
  </si>
  <si>
    <t>Lezanne Liebenberg</t>
  </si>
  <si>
    <t>lezanne@smitk.co.za</t>
  </si>
  <si>
    <t>Liezel Otto</t>
  </si>
  <si>
    <t>liezel@ngbrokers.co.za</t>
  </si>
  <si>
    <t>Louis Naudé</t>
  </si>
  <si>
    <t>louis@ngbrokers.co.za</t>
  </si>
  <si>
    <t>Louise du Plessis</t>
  </si>
  <si>
    <t>louise@smitk.co.za</t>
  </si>
  <si>
    <t>Lephalale</t>
  </si>
  <si>
    <t>Maricia Booysen</t>
  </si>
  <si>
    <t>booysenm@telkomsa.net</t>
  </si>
  <si>
    <t>Plaas Onverwacht, TULI Road, Bronkhorstspruit, 1020.</t>
  </si>
  <si>
    <t>Maurice Stander</t>
  </si>
  <si>
    <t>mauric@mcbrokers.co.za</t>
  </si>
  <si>
    <t>Phillip de Wet</t>
  </si>
  <si>
    <t>phillip@smitk.co.za</t>
  </si>
  <si>
    <t>Swart Straat 62, Eldoraigne, Centurion, PRETORIA.</t>
  </si>
  <si>
    <t>Retief Jacobsz</t>
  </si>
  <si>
    <t>retief@smitk.co.za</t>
  </si>
  <si>
    <t>Ryno Louw</t>
  </si>
  <si>
    <t>ryno@smitk.co.za</t>
  </si>
  <si>
    <t>SASOLBURG</t>
  </si>
  <si>
    <t>Salome O’Connell</t>
  </si>
  <si>
    <t>aforbes@mweb.co.za</t>
  </si>
  <si>
    <t>Sanet van Deventer</t>
  </si>
  <si>
    <t>sanet@smitk.co.za</t>
  </si>
  <si>
    <t xml:space="preserve">NATORP STRAAT 26, FAUNA PARK, POLOKWANE, LIMPOPO. </t>
  </si>
  <si>
    <t>Stuart Miller</t>
  </si>
  <si>
    <t>stuat@mcbrokers.co.za</t>
  </si>
  <si>
    <t>Tilana Kolver</t>
  </si>
  <si>
    <t>Walter Herfurth</t>
  </si>
  <si>
    <t>walter@smitk.co.za</t>
  </si>
  <si>
    <t>Werner Buys</t>
  </si>
  <si>
    <t>werner@smitk.co.za</t>
  </si>
  <si>
    <t>Willie Kruger</t>
  </si>
  <si>
    <t>willie.kruger@meridafin.co.za</t>
  </si>
  <si>
    <t>ZC Pretorius</t>
  </si>
  <si>
    <t>zc@zcp.co.za</t>
  </si>
  <si>
    <t>082 789 3559 / 015 307 5587</t>
  </si>
  <si>
    <t>083 449 0186 / 015 307 5587</t>
  </si>
  <si>
    <t>083 305 9928 / 015 307 5587</t>
  </si>
  <si>
    <t>083 566 1532 / 015 307 5587</t>
  </si>
  <si>
    <t>015 295 8820 / 015 307 5587</t>
  </si>
  <si>
    <t>071 116 3570 / 015 307 5587</t>
  </si>
  <si>
    <t>076 618 8058 / 015 307 5587</t>
  </si>
  <si>
    <t>082 928 9541 / 015 307 5587</t>
  </si>
  <si>
    <t>060 828 6075 / 015 307 5587</t>
  </si>
  <si>
    <t>083 417 7374 / 015 307 5587</t>
  </si>
  <si>
    <t>060 507 2835 / 015 307 5587</t>
  </si>
  <si>
    <t>083 499 3835 / 015 307 5587</t>
  </si>
  <si>
    <t>082 893 4041 / 015 307 5587</t>
  </si>
  <si>
    <t>082 442 5473 / 015 307 5587</t>
  </si>
  <si>
    <t>066 258 2853 / 015 307 5587</t>
  </si>
  <si>
    <t>083 239 6126 / 015 307 5587</t>
  </si>
  <si>
    <t>084 998 3453 / 015 307 5587</t>
  </si>
  <si>
    <t>076 642 1952 / 015 307 5587</t>
  </si>
  <si>
    <t>015 590 0244 / 015 307 5587</t>
  </si>
  <si>
    <t>073 412 3998 / 015 307 5587</t>
  </si>
  <si>
    <t>082 955 6074 / 015 307 5587</t>
  </si>
  <si>
    <t>079 318 4504 / 015 307 5587</t>
  </si>
  <si>
    <t>083 227 8287 / 015 307 5587</t>
  </si>
  <si>
    <t>082 466 9884 / 015 307 5587</t>
  </si>
  <si>
    <t>083 250 9594 / 015 307 5587</t>
  </si>
  <si>
    <t>079 165 1127 / 015 307 5587</t>
  </si>
  <si>
    <t>082 808 0811 / 015 307 5587</t>
  </si>
  <si>
    <t>015 295 8820 / 015 307 5587</t>
  </si>
  <si>
    <t>076 100 4148 / 015 307 5587</t>
  </si>
  <si>
    <t>082 850 9499 / 015 307 5587</t>
  </si>
  <si>
    <t>083 788 5027 / 015 307 5587</t>
  </si>
  <si>
    <t>078 404 5415 / 015 307 5587</t>
  </si>
  <si>
    <t>071 410 2107 / 015 307 5587</t>
  </si>
  <si>
    <t>082 771 2655 / 015 307 5587</t>
  </si>
  <si>
    <t>083 232 2470 / 015 307 5587</t>
  </si>
  <si>
    <t>081 8480 530 / 015 307 5587</t>
  </si>
  <si>
    <t>082 871 2994 / 015 307 5587</t>
  </si>
  <si>
    <t>082 464 0928 / 015 307 5587</t>
  </si>
  <si>
    <t>Client’s own word choice:_________________________________________________________________________________</t>
  </si>
  <si>
    <t>PDW Insurance Brokers (Pty) Ltd</t>
  </si>
  <si>
    <t>NO 3 De Camdeboo, 62 Swart Street, Eldoraigne 0157</t>
  </si>
  <si>
    <t>ID number/Registration number:</t>
  </si>
  <si>
    <t>Client/Business Name:</t>
  </si>
  <si>
    <t>Client Signature:</t>
  </si>
  <si>
    <t>ID number/Company Registration Number</t>
  </si>
  <si>
    <t>ID number/ Company Registration Number:</t>
  </si>
  <si>
    <t>If I would like to add / delete my cover or make any changes to it, I need to confirm by fax, phone or email to my advising broker.</t>
  </si>
  <si>
    <t>Broker Fee</t>
  </si>
  <si>
    <t>Declaration by Client</t>
  </si>
  <si>
    <r>
      <rPr>
        <b/>
        <sz val="11"/>
        <color theme="1"/>
        <rFont val="Tahoma"/>
        <family val="2"/>
      </rPr>
      <t>Note</t>
    </r>
    <r>
      <rPr>
        <sz val="11"/>
        <color theme="1"/>
        <rFont val="Tahoma"/>
        <family val="2"/>
      </rPr>
      <t xml:space="preserve">
A list of Intermediary Services remunerated as commission by the Insurer, to the FSP, may be provided to you on request. Below are some of the additional services in terms of our value proposition to you</t>
    </r>
  </si>
  <si>
    <t>Contractors Public Liability</t>
  </si>
  <si>
    <r>
      <rPr>
        <b/>
        <sz val="11"/>
        <rFont val="Tahoma"/>
        <family val="2"/>
      </rPr>
      <t>Defined events:</t>
    </r>
    <r>
      <rPr>
        <sz val="11"/>
        <rFont val="Tahoma"/>
        <family val="2"/>
      </rPr>
      <t xml:space="preserve"> Damage to the whole or part of the property by fire, lightning or thunderbolt and explosion. Including tenants’ alterations to the building. Specials perils included storm, wind, water, hail or snow. Aircraft or other objects dropped there from. Impact by animals, trees (excluded while busy being cut/felled) antennas, satellite dishes or vehicles. 
1. All items must be insured for replacement value 
2. Claims settlement is subject to Average/Underinsurance
3. This section does not cover theft, wear, and tear or gradual weathering                                                                                                                                                                                                                                                                                                                                                                                                                      4. Geysers must be insured under All Risk Section {Different with various insurers}
5. Average is applicable</t>
    </r>
  </si>
  <si>
    <r>
      <rPr>
        <b/>
        <sz val="11"/>
        <rFont val="Tahoma"/>
        <family val="2"/>
      </rPr>
      <t>Defined events:</t>
    </r>
    <r>
      <rPr>
        <sz val="11"/>
        <rFont val="Tahoma"/>
        <family val="2"/>
      </rPr>
      <t xml:space="preserve"> Damage to the whole or part of the building, including all outbuildings, sporting and recreational structures due to fire, lightning or thunderbolt and explosion. Including tenant’s alterations to the building. Specials perils included storm, wind, water, hail or snow. Aircraft or other objects dropped there from. Impact by animals, trees (excluded while busy being cut/felled) antennas, satellite dishes or vehicles. Theft or attempt thereto accompanied by forcible and violent entry or exit to the building.  Accidental damage to sanitary ware.                                                                                                                                                                                                                                                                                                                                               
1. All items must be insured for replacement value 
2. Claims settlement is subject to Average/Underinsurance 
3. This section does not cover wear and tear or gradual deterioration 
4. Geysers must be insured under All Risk Section {Different with various insurers}
5. Average is applicable</t>
    </r>
  </si>
  <si>
    <r>
      <rPr>
        <b/>
        <sz val="11"/>
        <rFont val="Tahoma"/>
        <family val="2"/>
      </rPr>
      <t>Defined events:</t>
    </r>
    <r>
      <rPr>
        <sz val="11"/>
        <rFont val="Tahoma"/>
        <family val="2"/>
      </rPr>
      <t xml:space="preserve"> Loss or damage to money (as defined) at the insured premises and/or in transit.                                                                                                                                                                                                                                                                                                                                                               Transit must be direct between noted risk address and bank.</t>
    </r>
  </si>
  <si>
    <r>
      <rPr>
        <b/>
        <sz val="11"/>
        <rFont val="Tahoma"/>
        <family val="2"/>
      </rPr>
      <t>Defined events:</t>
    </r>
    <r>
      <rPr>
        <sz val="11"/>
        <rFont val="Tahoma"/>
        <family val="2"/>
      </rPr>
      <t xml:space="preserve"> Loss or damage to the whole or part of the property, while anywhere, by an accident or misfortune not otherwise excluded.  
                                                                                                                                                                                                                                                                                                                                                                                                                                                                                                                                                                         1. Theft from unattended vehicles without a sign of forcible entry is not covered. 
2. Electrical and mechanical breakdown, wear and tear, failure or breakage is excluded</t>
    </r>
  </si>
  <si>
    <r>
      <rPr>
        <b/>
        <sz val="11"/>
        <rFont val="Tahoma"/>
        <family val="2"/>
      </rPr>
      <t>Defined events:</t>
    </r>
    <r>
      <rPr>
        <sz val="11"/>
        <rFont val="Tahoma"/>
        <family val="2"/>
      </rPr>
      <t xml:space="preserve"> Bodily injury caused by accidental, violent, external and visible means to any person as defined in the schedule.  Refer to policy wording for limitations  
Detail of pre-existing conditions, dangerous occupancies / hobbies must be declared                                                                                                                                                                                                                                                                                                                                                                                        1. Refer to policy wording for limitations 
2. Detail of pre-existing conditions, dangerous occupancies / hobbies must be declared </t>
    </r>
  </si>
  <si>
    <r>
      <rPr>
        <b/>
        <sz val="11"/>
        <rFont val="Tahoma"/>
        <family val="2"/>
      </rPr>
      <t>Defined events:</t>
    </r>
    <r>
      <rPr>
        <sz val="11"/>
        <rFont val="Tahoma"/>
        <family val="2"/>
      </rPr>
      <t xml:space="preserve"> Bodily injury caused by accidental, violent, external and visible means to any person as defined in the schedule. 
1. Refer to policy wording for limitations 
2. Detail of pre-existing conditions, dangerous occupancies/hobbies must be declared </t>
    </r>
  </si>
  <si>
    <r>
      <rPr>
        <b/>
        <sz val="11"/>
        <rFont val="Tahoma"/>
        <family val="2"/>
      </rPr>
      <t>Defined events:</t>
    </r>
    <r>
      <rPr>
        <sz val="11"/>
        <rFont val="Tahoma"/>
        <family val="2"/>
      </rPr>
      <t xml:space="preserve"> Loss or damage to any vehicle as described in the schedule, and its specified accessories and spare parts whilst thereon. 
                                                                                                                                                                                                                                                                                                                                                                                                                                                                                                                                                                    1. All vehicles must be roadworthy and licensed. 
2. Drivers must have valid licenses for the vehicle class, as well as public permits where applicable                                                                                                                                                                                                                                                                                                                                                                3. Any physical defect i.e. vision, hearing, epilepsy etc. needs to be disclosed to the insurer for underwriting purposes                                                                                                                                                                                                                                                                                                                        4. </t>
    </r>
    <r>
      <rPr>
        <b/>
        <sz val="11"/>
        <rFont val="Tahoma"/>
        <family val="2"/>
      </rPr>
      <t>Required security devices</t>
    </r>
    <r>
      <rPr>
        <sz val="11"/>
        <rFont val="Tahoma"/>
        <family val="2"/>
      </rPr>
      <t xml:space="preserve"> as stated as per quote needs to be installed, paid up to date and in a working condition to enjoy theft and hijacking cover. Recommended that security devices are tested on a regular basis as required by the insurer</t>
    </r>
  </si>
  <si>
    <r>
      <rPr>
        <b/>
        <sz val="11"/>
        <rFont val="Tahoma"/>
        <family val="2"/>
      </rPr>
      <t>Defined events:</t>
    </r>
    <r>
      <rPr>
        <sz val="11"/>
        <rFont val="Tahoma"/>
        <family val="2"/>
      </rPr>
      <t xml:space="preserve"> IVP settles the sum insured (set at the retail value at date of taking out the IVP policy) of your vehicle/s less the retail value (on the loss date)                                                                                                                                                                                                                                               The product is underwritten by RENASA Insurance Company - FSP: 15491                                                                                                                                                                                                                                                                                                                          </t>
    </r>
  </si>
  <si>
    <r>
      <t xml:space="preserve">Defined events: </t>
    </r>
    <r>
      <rPr>
        <sz val="11"/>
        <rFont val="Tahoma"/>
        <family val="2"/>
      </rPr>
      <t xml:space="preserve">Your property insured is the private residential structures of your home. The Schedule gives its risk address and wall and roof construction. It includes all fixtures and fittings that belong to you as the owner or that you are responsible for as the owner. This does not include any fixtures and fittings that belong to a tenant or for which a tenant is responsible.                                                                                                                                                                                                                                                                                                                                                              1. Building sum insured to reflect the replacement rebuilding cost
2. Claims settlement is subject to Average/Underinsurance </t>
    </r>
  </si>
  <si>
    <r>
      <rPr>
        <b/>
        <sz val="11"/>
        <rFont val="Tahoma"/>
        <family val="2"/>
      </rPr>
      <t>Defined events:</t>
    </r>
    <r>
      <rPr>
        <sz val="11"/>
        <rFont val="Tahoma"/>
        <family val="2"/>
      </rPr>
      <t xml:space="preserve"> We will compensate you for loss or damage to the watercraft shown hereunder (schedule)                                                                                                                                                                                                                                                                                                                                                             1. A certificate of fitness is required to enjoy cover </t>
    </r>
  </si>
  <si>
    <r>
      <rPr>
        <b/>
        <sz val="11"/>
        <rFont val="Tahoma"/>
        <family val="2"/>
      </rPr>
      <t>Summary of Cover</t>
    </r>
    <r>
      <rPr>
        <sz val="11"/>
        <rFont val="Tahoma"/>
        <family val="2"/>
      </rPr>
      <t xml:space="preserve">
This is a summary of some of the most important aspects of your cover. For complete cover information, please speak to your broker or consult your full Policy Wording.
</t>
    </r>
    <r>
      <rPr>
        <b/>
        <sz val="11"/>
        <rFont val="Tahoma"/>
        <family val="2"/>
      </rPr>
      <t>Summary of Conditions</t>
    </r>
    <r>
      <rPr>
        <sz val="11"/>
        <rFont val="Tahoma"/>
        <family val="2"/>
      </rPr>
      <t xml:space="preserve">
- Each taxpayer must have his / her / its own policy.  Only the taxpayer specified in this schedule will be covered.
- If the taxpayer is a company, then only companies with a turnover of less than R50million per annum will be covered.
- All your taxes must be up to date at the start of this policy.                                                                                                                                                                                                                                                                                                                                                                                                                                                                                                  The product is underwritten by Bryte Insurance Company Limited - FSP number: 17703.</t>
    </r>
  </si>
  <si>
    <r>
      <rPr>
        <b/>
        <sz val="11"/>
        <rFont val="Tahoma"/>
        <family val="2"/>
      </rPr>
      <t>Defined events:</t>
    </r>
    <r>
      <rPr>
        <sz val="11"/>
        <rFont val="Tahoma"/>
        <family val="2"/>
      </rPr>
      <t xml:space="preserve"> Loss or damage to all contents from any insured building at the insured premises as a result of theft accompanied by forcible and violent entry into or exit from such building or any attempt thereto or as a result of theft following violence or threat of violence. 
1. It is important to keep all the alarms and / or security measures in a good working condition
2. Property in the open is not covered
3. </t>
    </r>
    <r>
      <rPr>
        <b/>
        <sz val="11"/>
        <rFont val="Tahoma"/>
        <family val="2"/>
      </rPr>
      <t>First Loss Basis:</t>
    </r>
    <r>
      <rPr>
        <sz val="11"/>
        <rFont val="Tahoma"/>
        <family val="2"/>
      </rPr>
      <t xml:space="preserve"> No Average applicable, insurer will pay the loss up to the Sum Insured per event </t>
    </r>
  </si>
  <si>
    <r>
      <t>Defined events:</t>
    </r>
    <r>
      <rPr>
        <sz val="11"/>
        <rFont val="Tahoma"/>
        <family val="2"/>
      </rPr>
      <t xml:space="preserve"> Loss or damage to internal and external glass (including mirrors) sign writing and treatment thereon. 
1. All items must be insured for replacement value in terms of legislation 
2. Claims settlement is subject to Average/Under insurance 
3. Insured amount must include sign writing/stickers as well as frames
</t>
    </r>
  </si>
  <si>
    <r>
      <rPr>
        <b/>
        <sz val="11"/>
        <rFont val="Tahoma"/>
        <family val="2"/>
      </rPr>
      <t>Defined events:</t>
    </r>
    <r>
      <rPr>
        <sz val="11"/>
        <rFont val="Tahoma"/>
        <family val="2"/>
      </rPr>
      <t xml:space="preserve">  Damages for which the insured shall become legally liable to pay consequent upon death of or bodily injury to or illness of any person, or accidental loss of or physical damage to tangible property which occurred in the course or in connection with the business.
1. Act on veld and forest fires (1998) forces every property owner, where a fire can spread to clean a fire break on his side
2. If something happens that can lead to a claim </t>
    </r>
    <r>
      <rPr>
        <b/>
        <sz val="11"/>
        <rFont val="Tahoma"/>
        <family val="2"/>
      </rPr>
      <t>do not admit liability ever or if you receive a letter of summons,</t>
    </r>
    <r>
      <rPr>
        <sz val="11"/>
        <rFont val="Tahoma"/>
        <family val="2"/>
      </rPr>
      <t xml:space="preserve"> notify your broker immediately. 
3. The labour and workings are not covered during defective workmanship, only the resulting loss after the item returned to the customer is returned / handed over
4. The use of radioactive material and explosives is excluded                                                                                                                                                                                                                                                                                                                                                                                                                                                 The product is underwritten by RSUM (Pty) Ltd Liability Specialist  - FSP: 51113.</t>
    </r>
  </si>
  <si>
    <r>
      <rPr>
        <b/>
        <sz val="11"/>
        <rFont val="Tahoma"/>
        <family val="2"/>
      </rPr>
      <t>Defined events:</t>
    </r>
    <r>
      <rPr>
        <sz val="11"/>
        <rFont val="Tahoma"/>
        <family val="2"/>
      </rPr>
      <t xml:space="preserve">  Damages for which the insured shall become legally liable to pay consequent upon death of or bodily injury to or illness of any person, or accidental loss of or physical damage to tangible property which occurred in the course or in connection with the business.
1. Act on veld and forest fires (1998) forces every property owner, where a fire can spread to clean a fire break on his side 
2. If something happens that can lead to a claim </t>
    </r>
    <r>
      <rPr>
        <b/>
        <sz val="11"/>
        <rFont val="Tahoma"/>
        <family val="2"/>
      </rPr>
      <t>do not admit liability ever or if you receive a letter of summons,</t>
    </r>
    <r>
      <rPr>
        <sz val="11"/>
        <rFont val="Tahoma"/>
        <family val="2"/>
      </rPr>
      <t xml:space="preserve"> notify your broker immediately
3. The labour and workings are not covered during defective workmanship, only the resulting loss after the item returned to the customer is returned / handed over
4. The use of radioactive material and explosives is excluded</t>
    </r>
  </si>
  <si>
    <r>
      <rPr>
        <b/>
        <sz val="11"/>
        <rFont val="Tahoma"/>
        <family val="2"/>
      </rPr>
      <t>Defined events:</t>
    </r>
    <r>
      <rPr>
        <sz val="11"/>
        <rFont val="Tahoma"/>
        <family val="2"/>
      </rPr>
      <t xml:space="preserve"> Loss or damage to any vehicle as described in the schedule, and its specified accessories and spare parts whilst thereon. 
                                                                                                                                                                                                                                                                                                                                                                                                                                                                                                                                                                    1. All vehicles must be roadworthy and licensed
2. Drivers must have valid licenses for the vehicle class, as well as public permits where applicable                                                                                                                                                                                                                                                                                                                                                                            3. Any physical defect i.e. vision, hearing, epilepsy etc. needs to be disclosed to the insurer for underwriting purposes                                                                                                                                                                                                                                                                                                                                             4. </t>
    </r>
    <r>
      <rPr>
        <b/>
        <sz val="11"/>
        <rFont val="Tahoma"/>
        <family val="2"/>
      </rPr>
      <t>Required security devices</t>
    </r>
    <r>
      <rPr>
        <sz val="11"/>
        <rFont val="Tahoma"/>
        <family val="2"/>
      </rPr>
      <t xml:space="preserve"> needs to be installed as stated in the quote, paid up to date and in a working condition to enjoy theft and hijacking cover. Recommended that security devices are tested on a regular basis as required by the insurer</t>
    </r>
  </si>
  <si>
    <r>
      <rPr>
        <b/>
        <sz val="11"/>
        <rFont val="Tahoma"/>
        <family val="2"/>
      </rPr>
      <t>Defined events:</t>
    </r>
    <r>
      <rPr>
        <sz val="11"/>
        <rFont val="Tahoma"/>
        <family val="2"/>
      </rPr>
      <t xml:space="preserve"> In this section, insured property is property that belongs to you or for which you are responsible.
It includes:
1. Household Contents
2. Personal property (including office and home-industry equipment belonging to you in your  private capacity) - Limited
3. Fixtures and fittings that belong to you as the tenant, not the owner, of the private residence                                                                                                                                                                                                                                                                                                                                                                                4. All items must be insured for replacement value 
5. Claims settlement is subject to Average/Underinsurance</t>
    </r>
  </si>
  <si>
    <r>
      <rPr>
        <b/>
        <sz val="11"/>
        <rFont val="Tahoma"/>
        <family val="2"/>
      </rPr>
      <t>Defined events:</t>
    </r>
    <r>
      <rPr>
        <sz val="11"/>
        <rFont val="Tahoma"/>
        <family val="2"/>
      </rPr>
      <t xml:space="preserve"> We will compensate you for your legal liability for:                                                                                                                                                                                                                                                                                                                                                                                                                                   
                                                                                                                                                                                                                                                                                                                                                                                                                                                                                                                                                                           1. accidental death, bodily injury or illness of any person
2 accidental physical loss of or damage to tangible property of any person (excluding: Trustees, Beneficiaries, Directors, Members of your immediate family living with you, any Employees except domestic workers)  </t>
    </r>
  </si>
  <si>
    <r>
      <rPr>
        <b/>
        <sz val="11"/>
        <rFont val="Tahoma"/>
        <family val="2"/>
      </rPr>
      <t xml:space="preserve">Defined events: </t>
    </r>
    <r>
      <rPr>
        <sz val="11"/>
        <rFont val="Tahoma"/>
        <family val="2"/>
      </rPr>
      <t xml:space="preserve"> Physical loss of or damage to the property at the insured’s premises, in transit and temporary removal.                                                                                                                                                                                                                                                                                                                                                                                                                                                                                                                                                                                                                                                                                                                                                                                         1. Cover is worldwide for Laptops and portable equipment                                                                                                                                                                                                                                                                                                                                                                                                                                               2. Theft must be accompanied by forcible/violent entry or exit to the building
3. Wear and tear and gradual deterioration is not covered
4. Damage due to viruses, worms and trojans are not covered
5. Alarm warranty is applicable as required by the Insurer</t>
    </r>
  </si>
  <si>
    <t>Remote Jamming</t>
  </si>
  <si>
    <t>(Under supervision of Ryno Louw)</t>
  </si>
  <si>
    <t>(Under supervision of Elsabé van Staden)</t>
  </si>
  <si>
    <t>(Under supervision of Jennifer Henning)</t>
  </si>
  <si>
    <t>Jacques Lambrecht</t>
  </si>
  <si>
    <t>082 469 7558 / 015 306 0087</t>
  </si>
  <si>
    <t>jacques@integrifin.co.za</t>
  </si>
  <si>
    <t>074 960 9234 / 015 516 5620</t>
  </si>
  <si>
    <t>079 955 3741 / 015 516 5620</t>
  </si>
  <si>
    <t>082 493 1133 / 015 516 5620</t>
  </si>
  <si>
    <t>Desmond Jordaan</t>
  </si>
  <si>
    <t>(Under supervision of Anton Fourie)</t>
  </si>
  <si>
    <t>desmond@smitk.co.za</t>
  </si>
  <si>
    <t>076 480 5355 / 015 307 5587</t>
  </si>
  <si>
    <t>Jaco Verster</t>
  </si>
  <si>
    <t>jaco@smitk.co.za</t>
  </si>
  <si>
    <t>071 206 7555 / 015 307 5587</t>
  </si>
  <si>
    <t xml:space="preserve">This mandate shall remain in force until cancelled by giving 30 days’ notice in writing to Smit and Kie Brokers (Pty) Ltd and/or its Authorised Agents and/or Cessionary. Cancellation of this mandate does not cancel the Agreement. </t>
  </si>
  <si>
    <t xml:space="preserve">AUTHORITY 
a) I hereby Authorise Smit and Kie Brokers (Pty) Ltd and/or it’s Authorised Agents and/or Cessionary to draw against my account detailed above (or any other bank to which I may transfer my    account), the Amount necessary for payment of the amount payable by myself in Terms of the Agreement.  I acknowledge that a third party may facilitate the payment process and debit my account on behalf of Smit and Kie Brokers (Pty) Ltd.  I confirm that the amount debited from my account may be paid to an Insurer/s (by the Beneficiary) for Insurance Cover. 
b) I acknowledge that all payment instructions issued by Smit and Kie Brokers (Pty) Ltd and/or its Authorised Agents and/or Cessionary shall be treated by my abovementioned Bank as if the instruction has been issued by me. 
c) I agree that the first payment instruction issued and delivered on or around the Payment Date and regularly thereafter, until the Termination Date, according to the Agreement.  Each Individual Payment Instruction may not differ other than as agreed to in Terms of the Agreement.  In the event that the payment day falls on a weekend, or recognised South African Public Holiday, the payment will automatically be the very next ordinary Business Day. 
d) I consent to use the Tracking Facility as provided for in the Electronic Debit order system, where this issued, at no additional cost to myself. 
e) I consent to the Tracking of Credit in my account and I consent to the debiting of my account on any day within 10(ten) days of the Payment Date selected in this Mandate. 
f) I acknowledge that this Authority may be ceded or assigned to a third party if the Agreement is also ceded or assigned to that third party and I am notified accordingly. </t>
  </si>
  <si>
    <t>6. I / We hereby declare that all the statements and particulars in this proposal are true and correct and contain all the information known to me for the purpose of the proposed insurance which shall be the basis of the contract between myself/ourselves ,the Insurance Company and Smit and Kie Brokers (Pty) Ltd. I/We declare that if such statements and particulars are in the hand writing of any other person than myself /ourselves such person shall be regarded as having been my/our agent for the purpose of filling in same. I/We by our signature hereto irrevocably authorise and consent to Smit and Kie Brokers (Pty) Ltd or its nominated agents performing credit checks as they deem fit.</t>
  </si>
  <si>
    <t>The Broker House, 76 Van Velden Street, Brits, 0250</t>
  </si>
  <si>
    <t>5. I the undersigned hereby agree in terms of the PROTECTION OF PERSONAL INFORMATION ACT (POPIA) any relevant personal information may be provided to affiliates and linked entities to Smit &amp; Kie Brokers (Pty) Ltd, to market /introduce me/us to further financial products.</t>
  </si>
  <si>
    <t>Adele Seiros</t>
  </si>
  <si>
    <t>adele@smitk.co.za</t>
  </si>
  <si>
    <t>082 366 6817 / 015 307 5587</t>
  </si>
  <si>
    <t>3 Fleck Street, Sasolburg, 1947</t>
  </si>
  <si>
    <t>(Under supervision of Gericke du Plessis)</t>
  </si>
  <si>
    <t>064 506 8863/ 012 881 5377 / 015 307 5587</t>
  </si>
  <si>
    <t>082 782 7818 / 015 307 5587</t>
  </si>
  <si>
    <t>082 300 9957 / 015 307 5587</t>
  </si>
  <si>
    <t>Renske Liebenberg</t>
  </si>
  <si>
    <t>(Under supervision of Brumilda Erasmus)</t>
  </si>
  <si>
    <t>renske@smitk.co.za</t>
  </si>
  <si>
    <t>072 934 5884 / 015 307 5587</t>
  </si>
  <si>
    <t>tilana@fbrokers.co.za</t>
  </si>
  <si>
    <t>FINANCIAL ADVISOR APPOINTMENT AND/OR AUTHORITY TO OBTAIN INFORMATION</t>
  </si>
  <si>
    <t>Wyngaardt Brokers (Pty) Ltd</t>
  </si>
  <si>
    <t>502 20th Avenue, Villiera, Pretoria, 0084</t>
  </si>
  <si>
    <t>012 881 5377</t>
  </si>
  <si>
    <r>
      <rPr>
        <b/>
        <sz val="11"/>
        <color theme="1"/>
        <rFont val="Tahoma"/>
        <family val="2"/>
      </rPr>
      <t xml:space="preserve">List of broker services
</t>
    </r>
    <r>
      <rPr>
        <sz val="11"/>
        <color theme="1"/>
        <rFont val="Tahoma"/>
        <family val="2"/>
      </rPr>
      <t>1. Onsite visits with the assessors when required.
2. Onsite visits when requested and at renewal.
3. Facilitating non insurance value added products.
4. Arranging and assisting with valuations.
5. Arranging and collecting of salvage after a claim.
6. Providing assistance by arranging towing in the event of an emergency.
7. Assisting Third Parties with their claims.
8. Assisting with the determination of insured values.
9. After hours service. 
10. Obtaining quotes for claim processing.
11. Arranging online building/premises surveys
12. Management of car hire when a claim occurs, including follow up with motor repairers.
13. Risk advice and risk management services</t>
    </r>
    <r>
      <rPr>
        <b/>
        <sz val="11"/>
        <color theme="1"/>
        <rFont val="Tahoma"/>
        <family val="2"/>
      </rPr>
      <t>.</t>
    </r>
  </si>
  <si>
    <r>
      <rPr>
        <b/>
        <sz val="11"/>
        <color theme="1"/>
        <rFont val="Tahoma"/>
        <family val="2"/>
      </rPr>
      <t>Outsourced Fee:</t>
    </r>
    <r>
      <rPr>
        <sz val="11"/>
        <color theme="1"/>
        <rFont val="Tahoma"/>
        <family val="2"/>
      </rPr>
      <t xml:space="preserve">
Carnection
Smit &amp; Kie Assist
RSUM</t>
    </r>
  </si>
  <si>
    <t>AJ Bruwer</t>
  </si>
  <si>
    <t>aj@smitk.co.za</t>
  </si>
  <si>
    <t>064 759 8363 / 015 307 5587</t>
  </si>
  <si>
    <t>(Under supervision of Louis Naude)</t>
  </si>
  <si>
    <t>Kayla Armstrong</t>
  </si>
  <si>
    <t>(Under supervision of Andre Roelofse)</t>
  </si>
  <si>
    <t>kayla@smitk.co.za</t>
  </si>
  <si>
    <t>Jeanette Marx</t>
  </si>
  <si>
    <t>(Under supervision of Koos Smit)</t>
  </si>
  <si>
    <t>jeanette@smitk.co.za</t>
  </si>
  <si>
    <t>082 835 9230 / 015 307 5587</t>
  </si>
  <si>
    <t>NYLSTROOM</t>
  </si>
  <si>
    <t>071 351 3146 / 015 307 5587</t>
  </si>
  <si>
    <t>Angelique van Niekerk</t>
  </si>
  <si>
    <t>angelique@smitk.co.za)</t>
  </si>
  <si>
    <t>071 870 3190 / 015 307 5587</t>
  </si>
  <si>
    <t>BREDASDORP</t>
  </si>
  <si>
    <t>Wanda Veldtman</t>
  </si>
  <si>
    <t>wanda@smitk.co.za</t>
  </si>
  <si>
    <t>082 879 6181 / 015 307 5587</t>
  </si>
  <si>
    <t>Vaal Marina</t>
  </si>
  <si>
    <t>Bertus Visser</t>
  </si>
  <si>
    <t>bertus@smitk.co.za</t>
  </si>
  <si>
    <t>082 444 9222 / 015 307 5587</t>
  </si>
  <si>
    <t>CENTURION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</si>
</sst>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R-1C09]\ * #,##0.00_ ;_ [$R-1C09]\ * \-#,##0.00_ ;_ [$R-1C09]\ * &quot;-&quot;??_ ;_ @_ "/>
    <numFmt numFmtId="165" formatCode="0.000%"/>
    <numFmt numFmtId="166" formatCode="_-[$R-1C09]* #,##0.00_-;\-[$R-1C09]* #,##0.00_-;_-[$R-1C09]* &quot;-&quot;??_-;_-@_-"/>
    <numFmt numFmtId="167" formatCode="_ &quot;R&quot;\ * #,##0.00_ ;_ &quot;R&quot;\ * \-#,##0.00_ ;_ &quot;R&quot;\ * &quot;-&quot;??_ ;_ @_ "/>
    <numFmt numFmtId="168" formatCode="&quot;R&quot;#,##0.00"/>
    <numFmt numFmtId="169" formatCode="#,##0_ ;\-#,##0\ "/>
    <numFmt numFmtId="170" formatCode="[$R-1C09]#,##0.00;\-[$R-1C09]#,##0.00"/>
  </numFmts>
  <fonts count="45" x14ac:knownFonts="1">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name val="Tahoma"/>
      <family val="2"/>
    </font>
    <font>
      <b/>
      <sz val="11"/>
      <name val="Tahoma"/>
      <family val="2"/>
    </font>
    <font>
      <sz val="8"/>
      <name val="Verdana"/>
      <family val="2"/>
    </font>
    <font>
      <b/>
      <sz val="11"/>
      <color theme="0" tint="-0.499984740745262"/>
      <name val="Tahoma"/>
      <family val="2"/>
    </font>
    <font>
      <i/>
      <sz val="12"/>
      <color rgb="FF0070C0"/>
      <name val="Verdana"/>
      <family val="2"/>
    </font>
    <font>
      <i/>
      <sz val="12"/>
      <name val="Verdana"/>
      <family val="2"/>
    </font>
    <font>
      <sz val="12"/>
      <name val="Verdana"/>
      <family val="2"/>
    </font>
    <font>
      <b/>
      <sz val="11"/>
      <color rgb="FFFF0000"/>
      <name val="Tahoma"/>
      <family val="2"/>
    </font>
    <font>
      <sz val="12"/>
      <color rgb="FFFF0000"/>
      <name val="Verdana"/>
      <family val="2"/>
    </font>
    <font>
      <u/>
      <sz val="10"/>
      <color theme="10"/>
      <name val="Arial"/>
      <family val="2"/>
    </font>
    <font>
      <u/>
      <sz val="11"/>
      <color theme="10"/>
      <name val="Tahoma"/>
      <family val="2"/>
    </font>
    <font>
      <b/>
      <i/>
      <sz val="11"/>
      <name val="Tahoma"/>
      <family val="2"/>
    </font>
    <font>
      <b/>
      <sz val="12"/>
      <color rgb="FFFF0000"/>
      <name val="Verdana"/>
      <family val="2"/>
    </font>
    <font>
      <b/>
      <sz val="8"/>
      <name val="Verdana"/>
      <family val="2"/>
    </font>
    <font>
      <b/>
      <u/>
      <sz val="11"/>
      <name val="Tahoma"/>
      <family val="2"/>
    </font>
    <font>
      <b/>
      <sz val="11"/>
      <color rgb="FF4871F6"/>
      <name val="Tahoma"/>
      <family val="2"/>
    </font>
    <font>
      <sz val="12"/>
      <color rgb="FF0070C0"/>
      <name val="Verdana"/>
      <family val="2"/>
    </font>
    <font>
      <sz val="18"/>
      <color theme="0"/>
      <name val="Verdana"/>
      <family val="2"/>
    </font>
    <font>
      <b/>
      <sz val="11"/>
      <color rgb="FF0070C0"/>
      <name val="Tahoma"/>
      <family val="2"/>
    </font>
    <font>
      <sz val="11"/>
      <color rgb="FF0070C0"/>
      <name val="Tahoma"/>
      <family val="2"/>
    </font>
    <font>
      <sz val="8"/>
      <color rgb="FF0070C0"/>
      <name val="Verdana"/>
      <family val="2"/>
    </font>
    <font>
      <sz val="11"/>
      <color rgb="FFFF0000"/>
      <name val="Tahoma"/>
      <family val="2"/>
    </font>
    <font>
      <b/>
      <sz val="8"/>
      <color rgb="FF0070C0"/>
      <name val="Verdana"/>
      <family val="2"/>
    </font>
    <font>
      <sz val="9"/>
      <name val="Verdana"/>
      <family val="2"/>
    </font>
    <font>
      <sz val="11"/>
      <color theme="1"/>
      <name val="Tahoma"/>
      <family val="2"/>
    </font>
    <font>
      <sz val="8"/>
      <color rgb="FFFF0000"/>
      <name val="Verdana"/>
      <family val="2"/>
    </font>
    <font>
      <sz val="8"/>
      <color theme="1"/>
      <name val="Verdana"/>
      <family val="2"/>
    </font>
    <font>
      <sz val="11"/>
      <color indexed="10"/>
      <name val="Tahoma"/>
      <family val="2"/>
    </font>
    <font>
      <sz val="11"/>
      <name val="Verdana"/>
      <family val="2"/>
    </font>
    <font>
      <b/>
      <sz val="11"/>
      <color theme="4"/>
      <name val="Tahoma"/>
      <family val="2"/>
    </font>
    <font>
      <sz val="8"/>
      <color theme="4"/>
      <name val="Verdana"/>
      <family val="2"/>
    </font>
    <font>
      <b/>
      <sz val="12"/>
      <name val="Tahoma"/>
      <family val="2"/>
    </font>
    <font>
      <b/>
      <sz val="12"/>
      <color theme="1"/>
      <name val="Tahoma"/>
      <family val="2"/>
    </font>
    <font>
      <sz val="12"/>
      <color theme="1"/>
      <name val="Tahoma"/>
      <family val="2"/>
    </font>
    <font>
      <b/>
      <sz val="11"/>
      <color theme="1"/>
      <name val="Tahoma"/>
      <family val="2"/>
    </font>
    <font>
      <sz val="12"/>
      <color rgb="FF222222"/>
      <name val="Arial"/>
      <family val="2"/>
    </font>
    <font>
      <b/>
      <u/>
      <sz val="20"/>
      <name val="Arial"/>
      <family val="2"/>
    </font>
    <font>
      <b/>
      <sz val="11"/>
      <name val="Calibri"/>
      <family val="2"/>
      <scheme val="minor"/>
    </font>
    <font>
      <i/>
      <sz val="11"/>
      <color theme="1"/>
      <name val="Tahoma"/>
      <family val="2"/>
    </font>
    <font>
      <sz val="10"/>
      <name val="Tahoma"/>
      <family val="2"/>
    </font>
  </fonts>
  <fills count="8">
    <fill>
      <patternFill patternType="none"/>
    </fill>
    <fill>
      <patternFill patternType="gray125"/>
    </fill>
    <fill>
      <patternFill patternType="solid">
        <fgColor theme="0" tint="-4.9989318521683403E-2"/>
        <bgColor indexed="64"/>
      </patternFill>
    </fill>
    <fill>
      <patternFill patternType="solid">
        <fgColor theme="4" tint="0.79998168889431442"/>
        <bgColor indexed="64"/>
      </patternFill>
    </fill>
    <fill>
      <patternFill patternType="solid">
        <fgColor theme="0"/>
        <bgColor indexed="64"/>
      </patternFill>
    </fill>
    <fill>
      <patternFill patternType="solid">
        <fgColor theme="5" tint="0.59999389629810485"/>
        <bgColor indexed="64"/>
      </patternFill>
    </fill>
    <fill>
      <patternFill patternType="solid">
        <fgColor theme="9" tint="0.59999389629810485"/>
        <bgColor indexed="64"/>
      </patternFill>
    </fill>
    <fill>
      <patternFill patternType="solid">
        <fgColor theme="5" tint="0.79998168889431442"/>
        <bgColor indexed="64"/>
      </patternFill>
    </fill>
  </fills>
  <borders count="72">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medium">
        <color indexed="64"/>
      </left>
      <right style="thin">
        <color indexed="64"/>
      </right>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double">
        <color indexed="64"/>
      </bottom>
      <diagonal/>
    </border>
    <border>
      <left style="medium">
        <color indexed="64"/>
      </left>
      <right/>
      <top/>
      <bottom/>
      <diagonal/>
    </border>
    <border>
      <left/>
      <right style="medium">
        <color indexed="64"/>
      </right>
      <top/>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double">
        <color indexed="64"/>
      </top>
      <bottom style="double">
        <color indexed="64"/>
      </bottom>
      <diagonal/>
    </border>
    <border>
      <left style="thin">
        <color indexed="64"/>
      </left>
      <right/>
      <top style="thin">
        <color indexed="64"/>
      </top>
      <bottom/>
      <diagonal/>
    </border>
    <border>
      <left style="thin">
        <color indexed="64"/>
      </left>
      <right/>
      <top style="medium">
        <color indexed="64"/>
      </top>
      <bottom/>
      <diagonal/>
    </border>
    <border>
      <left/>
      <right style="thin">
        <color indexed="64"/>
      </right>
      <top/>
      <bottom style="medium">
        <color indexed="64"/>
      </bottom>
      <diagonal/>
    </border>
    <border>
      <left style="medium">
        <color indexed="64"/>
      </left>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style="double">
        <color indexed="64"/>
      </top>
      <bottom/>
      <diagonal/>
    </border>
  </borders>
  <cellStyleXfs count="9">
    <xf numFmtId="0" fontId="0" fillId="0" borderId="0"/>
    <xf numFmtId="164" fontId="4" fillId="0" borderId="0" applyFont="0" applyFill="0" applyBorder="0" applyAlignment="0" applyProtection="0"/>
    <xf numFmtId="9" fontId="4" fillId="0" borderId="0" applyFont="0" applyFill="0" applyBorder="0" applyAlignment="0" applyProtection="0"/>
    <xf numFmtId="0" fontId="14" fillId="0" borderId="0" applyNumberFormat="0" applyFill="0" applyBorder="0" applyAlignment="0" applyProtection="0"/>
    <xf numFmtId="0" fontId="4" fillId="0" borderId="0"/>
    <xf numFmtId="0" fontId="3" fillId="0" borderId="0"/>
    <xf numFmtId="0" fontId="2" fillId="0" borderId="0"/>
    <xf numFmtId="164" fontId="4" fillId="0" borderId="0" applyFont="0" applyFill="0" applyBorder="0" applyAlignment="0" applyProtection="0"/>
    <xf numFmtId="0" fontId="1" fillId="0" borderId="0"/>
  </cellStyleXfs>
  <cellXfs count="654">
    <xf numFmtId="0" fontId="0" fillId="0" borderId="0" xfId="0"/>
    <xf numFmtId="164" fontId="6" fillId="0" borderId="6" xfId="1" applyFont="1" applyBorder="1" applyAlignment="1">
      <alignment horizontal="right" vertical="center" wrapText="1"/>
    </xf>
    <xf numFmtId="49" fontId="5" fillId="0" borderId="12" xfId="0" applyNumberFormat="1" applyFont="1" applyBorder="1" applyAlignment="1">
      <alignment wrapText="1"/>
    </xf>
    <xf numFmtId="49" fontId="5" fillId="0" borderId="12" xfId="2" applyNumberFormat="1" applyFont="1" applyBorder="1" applyAlignment="1">
      <alignment horizontal="left" wrapText="1"/>
    </xf>
    <xf numFmtId="49" fontId="5" fillId="0" borderId="12" xfId="0" applyNumberFormat="1" applyFont="1" applyBorder="1" applyAlignment="1">
      <alignment horizontal="left" wrapText="1"/>
    </xf>
    <xf numFmtId="0" fontId="23" fillId="0" borderId="18" xfId="0" applyFont="1" applyBorder="1" applyAlignment="1">
      <alignment horizontal="left" wrapText="1"/>
    </xf>
    <xf numFmtId="164" fontId="23" fillId="0" borderId="41" xfId="1" applyFont="1" applyBorder="1" applyAlignment="1">
      <alignment horizontal="center" wrapText="1"/>
    </xf>
    <xf numFmtId="0" fontId="25" fillId="0" borderId="0" xfId="0" applyFont="1" applyAlignment="1">
      <alignment wrapText="1"/>
    </xf>
    <xf numFmtId="0" fontId="5" fillId="0" borderId="18" xfId="0" applyFont="1" applyBorder="1" applyAlignment="1">
      <alignment wrapText="1"/>
    </xf>
    <xf numFmtId="164" fontId="5" fillId="0" borderId="41" xfId="1" applyFont="1" applyBorder="1" applyAlignment="1">
      <alignment wrapText="1"/>
    </xf>
    <xf numFmtId="164" fontId="5" fillId="0" borderId="42" xfId="1" applyFont="1" applyBorder="1" applyAlignment="1">
      <alignment wrapText="1"/>
    </xf>
    <xf numFmtId="0" fontId="7" fillId="0" borderId="0" xfId="0" applyFont="1" applyAlignment="1">
      <alignment wrapText="1"/>
    </xf>
    <xf numFmtId="0" fontId="5" fillId="0" borderId="41" xfId="0" applyFont="1" applyBorder="1" applyAlignment="1">
      <alignment horizontal="center" wrapText="1"/>
    </xf>
    <xf numFmtId="0" fontId="27" fillId="0" borderId="0" xfId="0" applyFont="1" applyAlignment="1">
      <alignment wrapText="1"/>
    </xf>
    <xf numFmtId="0" fontId="5" fillId="0" borderId="18" xfId="0" applyFont="1" applyBorder="1" applyAlignment="1">
      <alignment horizontal="left" wrapText="1"/>
    </xf>
    <xf numFmtId="0" fontId="28" fillId="0" borderId="0" xfId="0" applyFont="1" applyAlignment="1">
      <alignment horizontal="left" wrapText="1"/>
    </xf>
    <xf numFmtId="164" fontId="5" fillId="0" borderId="41" xfId="1" applyFont="1" applyBorder="1" applyAlignment="1">
      <alignment horizontal="center" wrapText="1"/>
    </xf>
    <xf numFmtId="164" fontId="6" fillId="0" borderId="42" xfId="1" applyFont="1" applyBorder="1" applyAlignment="1">
      <alignment wrapText="1"/>
    </xf>
    <xf numFmtId="165" fontId="5" fillId="0" borderId="18" xfId="2" applyNumberFormat="1" applyFont="1" applyBorder="1" applyAlignment="1">
      <alignment wrapText="1"/>
    </xf>
    <xf numFmtId="0" fontId="12" fillId="0" borderId="31" xfId="0" applyFont="1" applyBorder="1" applyAlignment="1">
      <alignment wrapText="1"/>
    </xf>
    <xf numFmtId="0" fontId="12" fillId="0" borderId="41" xfId="0" applyFont="1" applyBorder="1" applyAlignment="1">
      <alignment horizontal="center" wrapText="1"/>
    </xf>
    <xf numFmtId="0" fontId="6" fillId="0" borderId="18" xfId="0" applyFont="1" applyBorder="1" applyAlignment="1">
      <alignment wrapText="1"/>
    </xf>
    <xf numFmtId="0" fontId="6" fillId="0" borderId="41" xfId="0" applyFont="1" applyBorder="1" applyAlignment="1">
      <alignment horizontal="center" wrapText="1"/>
    </xf>
    <xf numFmtId="0" fontId="5" fillId="0" borderId="41" xfId="0" applyFont="1" applyBorder="1" applyAlignment="1">
      <alignment wrapText="1"/>
    </xf>
    <xf numFmtId="0" fontId="5" fillId="0" borderId="31" xfId="0" applyFont="1" applyBorder="1" applyAlignment="1">
      <alignment wrapText="1"/>
    </xf>
    <xf numFmtId="0" fontId="29" fillId="0" borderId="18" xfId="0" applyFont="1" applyBorder="1" applyAlignment="1">
      <alignment wrapText="1"/>
    </xf>
    <xf numFmtId="164" fontId="6" fillId="0" borderId="41" xfId="1" applyFont="1" applyBorder="1" applyAlignment="1">
      <alignment horizontal="center" wrapText="1"/>
    </xf>
    <xf numFmtId="0" fontId="23" fillId="0" borderId="18" xfId="0" applyFont="1" applyBorder="1" applyAlignment="1">
      <alignment horizontal="center" wrapText="1"/>
    </xf>
    <xf numFmtId="0" fontId="5" fillId="0" borderId="31" xfId="0" applyFont="1" applyBorder="1" applyAlignment="1">
      <alignment horizontal="left" vertical="center" wrapText="1"/>
    </xf>
    <xf numFmtId="0" fontId="23" fillId="0" borderId="47" xfId="0" applyFont="1" applyBorder="1" applyAlignment="1">
      <alignment horizontal="left" wrapText="1"/>
    </xf>
    <xf numFmtId="164" fontId="24" fillId="0" borderId="41" xfId="1" applyFont="1" applyFill="1" applyBorder="1" applyAlignment="1">
      <alignment horizontal="center" wrapText="1"/>
    </xf>
    <xf numFmtId="164" fontId="23" fillId="0" borderId="18" xfId="1" applyFont="1" applyBorder="1" applyAlignment="1">
      <alignment horizontal="left" wrapText="1"/>
    </xf>
    <xf numFmtId="164" fontId="23" fillId="0" borderId="42" xfId="1" applyFont="1" applyBorder="1" applyAlignment="1">
      <alignment horizontal="center" wrapText="1"/>
    </xf>
    <xf numFmtId="0" fontId="6" fillId="0" borderId="18" xfId="0" applyFont="1" applyBorder="1" applyAlignment="1">
      <alignment horizontal="left" vertical="top" wrapText="1"/>
    </xf>
    <xf numFmtId="0" fontId="5" fillId="0" borderId="18" xfId="0" applyFont="1" applyBorder="1" applyAlignment="1">
      <alignment horizontal="left" vertical="top" wrapText="1"/>
    </xf>
    <xf numFmtId="0" fontId="33" fillId="0" borderId="0" xfId="0" applyFont="1" applyAlignment="1">
      <alignment wrapText="1"/>
    </xf>
    <xf numFmtId="0" fontId="26" fillId="0" borderId="31" xfId="0" applyFont="1" applyBorder="1" applyAlignment="1">
      <alignment wrapText="1"/>
    </xf>
    <xf numFmtId="0" fontId="26" fillId="0" borderId="18" xfId="0" applyFont="1" applyBorder="1" applyAlignment="1">
      <alignment wrapText="1"/>
    </xf>
    <xf numFmtId="0" fontId="5" fillId="0" borderId="32" xfId="0" applyFont="1" applyBorder="1" applyAlignment="1">
      <alignment wrapText="1"/>
    </xf>
    <xf numFmtId="0" fontId="6" fillId="0" borderId="47" xfId="0" applyFont="1" applyBorder="1" applyAlignment="1">
      <alignment wrapText="1"/>
    </xf>
    <xf numFmtId="0" fontId="5" fillId="0" borderId="45" xfId="0" applyFont="1" applyBorder="1" applyAlignment="1">
      <alignment horizontal="center" wrapText="1"/>
    </xf>
    <xf numFmtId="164" fontId="5" fillId="0" borderId="25" xfId="1" applyFont="1" applyBorder="1" applyAlignment="1">
      <alignment wrapText="1"/>
    </xf>
    <xf numFmtId="166" fontId="5" fillId="0" borderId="25" xfId="2" applyNumberFormat="1" applyFont="1" applyBorder="1" applyAlignment="1">
      <alignment wrapText="1"/>
    </xf>
    <xf numFmtId="165" fontId="5" fillId="0" borderId="42" xfId="2" applyNumberFormat="1" applyFont="1" applyBorder="1" applyAlignment="1">
      <alignment wrapText="1"/>
    </xf>
    <xf numFmtId="164" fontId="12" fillId="0" borderId="48" xfId="1" applyFont="1" applyBorder="1" applyAlignment="1">
      <alignment horizontal="center" wrapText="1"/>
    </xf>
    <xf numFmtId="0" fontId="23" fillId="0" borderId="52" xfId="0" applyFont="1" applyBorder="1" applyAlignment="1">
      <alignment horizontal="center" wrapText="1"/>
    </xf>
    <xf numFmtId="0" fontId="6" fillId="0" borderId="42" xfId="0" applyFont="1" applyBorder="1" applyAlignment="1">
      <alignment horizontal="left" wrapText="1"/>
    </xf>
    <xf numFmtId="0" fontId="5" fillId="0" borderId="42" xfId="0" applyFont="1" applyBorder="1" applyAlignment="1">
      <alignment horizontal="left" wrapText="1"/>
    </xf>
    <xf numFmtId="164" fontId="5" fillId="0" borderId="42" xfId="2" applyNumberFormat="1" applyFont="1" applyBorder="1" applyAlignment="1">
      <alignment wrapText="1"/>
    </xf>
    <xf numFmtId="164" fontId="23" fillId="0" borderId="18" xfId="1" applyFont="1" applyBorder="1" applyAlignment="1">
      <alignment wrapText="1"/>
    </xf>
    <xf numFmtId="0" fontId="5" fillId="0" borderId="41" xfId="1" applyNumberFormat="1" applyFont="1" applyBorder="1" applyAlignment="1">
      <alignment wrapText="1"/>
    </xf>
    <xf numFmtId="0" fontId="5" fillId="0" borderId="41" xfId="0" applyFont="1" applyBorder="1" applyAlignment="1">
      <alignment horizontal="right" wrapText="1"/>
    </xf>
    <xf numFmtId="164" fontId="5" fillId="0" borderId="6" xfId="1" applyFont="1" applyBorder="1" applyAlignment="1">
      <alignment wrapText="1"/>
    </xf>
    <xf numFmtId="164" fontId="6" fillId="0" borderId="48" xfId="1" applyFont="1" applyBorder="1" applyAlignment="1">
      <alignment horizontal="center" wrapText="1"/>
    </xf>
    <xf numFmtId="0" fontId="23" fillId="0" borderId="45" xfId="0" applyFont="1" applyBorder="1" applyAlignment="1">
      <alignment horizontal="center" wrapText="1"/>
    </xf>
    <xf numFmtId="164" fontId="23" fillId="0" borderId="48" xfId="1" applyFont="1" applyBorder="1" applyAlignment="1">
      <alignment horizontal="center" wrapText="1"/>
    </xf>
    <xf numFmtId="0" fontId="5" fillId="0" borderId="0" xfId="0" applyFont="1" applyAlignment="1">
      <alignment wrapText="1"/>
    </xf>
    <xf numFmtId="0" fontId="6" fillId="0" borderId="31" xfId="0" applyFont="1" applyBorder="1" applyAlignment="1">
      <alignment horizontal="left" wrapText="1"/>
    </xf>
    <xf numFmtId="0" fontId="6" fillId="0" borderId="0" xfId="0" applyFont="1" applyAlignment="1">
      <alignment horizontal="left" wrapText="1"/>
    </xf>
    <xf numFmtId="0" fontId="5" fillId="0" borderId="31" xfId="0" applyFont="1" applyBorder="1" applyAlignment="1">
      <alignment horizontal="left" wrapText="1"/>
    </xf>
    <xf numFmtId="0" fontId="5" fillId="0" borderId="0" xfId="0" applyFont="1" applyAlignment="1">
      <alignment horizontal="left" wrapText="1"/>
    </xf>
    <xf numFmtId="0" fontId="23" fillId="0" borderId="41" xfId="0" applyFont="1" applyBorder="1" applyAlignment="1">
      <alignment horizontal="center" wrapText="1"/>
    </xf>
    <xf numFmtId="0" fontId="5" fillId="0" borderId="28" xfId="0" applyFont="1" applyBorder="1" applyAlignment="1">
      <alignment vertical="top" wrapText="1"/>
    </xf>
    <xf numFmtId="0" fontId="12" fillId="0" borderId="43" xfId="0" applyFont="1" applyBorder="1" applyAlignment="1">
      <alignment vertical="center" wrapText="1"/>
    </xf>
    <xf numFmtId="0" fontId="29" fillId="4" borderId="0" xfId="5" applyFont="1" applyFill="1"/>
    <xf numFmtId="49" fontId="29" fillId="4" borderId="0" xfId="5" applyNumberFormat="1" applyFont="1" applyFill="1"/>
    <xf numFmtId="49" fontId="29" fillId="4" borderId="0" xfId="5" quotePrefix="1" applyNumberFormat="1" applyFont="1" applyFill="1" applyAlignment="1">
      <alignment vertical="top"/>
    </xf>
    <xf numFmtId="49" fontId="29" fillId="4" borderId="0" xfId="5" applyNumberFormat="1" applyFont="1" applyFill="1" applyAlignment="1">
      <alignment vertical="top"/>
    </xf>
    <xf numFmtId="49" fontId="29" fillId="4" borderId="0" xfId="5" applyNumberFormat="1" applyFont="1" applyFill="1" applyAlignment="1">
      <alignment horizontal="left" wrapText="1"/>
    </xf>
    <xf numFmtId="0" fontId="29" fillId="4" borderId="0" xfId="5" applyFont="1" applyFill="1" applyAlignment="1">
      <alignment vertical="top"/>
    </xf>
    <xf numFmtId="0" fontId="29" fillId="4" borderId="0" xfId="5" applyFont="1" applyFill="1" applyAlignment="1">
      <alignment horizontal="left" vertical="top" wrapText="1"/>
    </xf>
    <xf numFmtId="0" fontId="29" fillId="4" borderId="0" xfId="5" applyFont="1" applyFill="1" applyAlignment="1">
      <alignment vertical="top" wrapText="1"/>
    </xf>
    <xf numFmtId="0" fontId="38" fillId="4" borderId="0" xfId="5" applyFont="1" applyFill="1" applyAlignment="1">
      <alignment horizontal="left" vertical="top"/>
    </xf>
    <xf numFmtId="49" fontId="29" fillId="4" borderId="0" xfId="5" applyNumberFormat="1" applyFont="1" applyFill="1" applyAlignment="1">
      <alignment wrapText="1"/>
    </xf>
    <xf numFmtId="49" fontId="29" fillId="4" borderId="0" xfId="5" applyNumberFormat="1" applyFont="1" applyFill="1" applyAlignment="1">
      <alignment vertical="top" wrapText="1"/>
    </xf>
    <xf numFmtId="0" fontId="4" fillId="0" borderId="0" xfId="4"/>
    <xf numFmtId="168" fontId="4" fillId="0" borderId="0" xfId="4" applyNumberFormat="1" applyAlignment="1">
      <alignment horizontal="right"/>
    </xf>
    <xf numFmtId="0" fontId="4" fillId="4" borderId="0" xfId="4" applyFill="1"/>
    <xf numFmtId="0" fontId="4" fillId="4" borderId="0" xfId="4" applyFill="1" applyAlignment="1">
      <alignment horizontal="center"/>
    </xf>
    <xf numFmtId="0" fontId="4" fillId="0" borderId="54" xfId="4" applyBorder="1"/>
    <xf numFmtId="0" fontId="4" fillId="0" borderId="55" xfId="4" applyBorder="1"/>
    <xf numFmtId="0" fontId="4" fillId="0" borderId="31" xfId="4" applyBorder="1"/>
    <xf numFmtId="0" fontId="4" fillId="0" borderId="1" xfId="4" applyBorder="1" applyAlignment="1">
      <alignment horizontal="center"/>
    </xf>
    <xf numFmtId="0" fontId="0" fillId="0" borderId="0" xfId="4" applyFont="1" applyAlignment="1">
      <alignment wrapText="1"/>
    </xf>
    <xf numFmtId="0" fontId="4" fillId="0" borderId="0" xfId="4" applyAlignment="1">
      <alignment wrapText="1"/>
    </xf>
    <xf numFmtId="0" fontId="4" fillId="0" borderId="31" xfId="4" applyBorder="1" applyAlignment="1">
      <alignment horizontal="center" vertical="center"/>
    </xf>
    <xf numFmtId="0" fontId="0" fillId="0" borderId="31" xfId="4" applyFont="1" applyBorder="1"/>
    <xf numFmtId="0" fontId="4" fillId="0" borderId="66" xfId="4" applyBorder="1"/>
    <xf numFmtId="0" fontId="4" fillId="0" borderId="1" xfId="4" applyBorder="1"/>
    <xf numFmtId="168" fontId="4" fillId="0" borderId="56" xfId="4" applyNumberFormat="1" applyBorder="1" applyAlignment="1">
      <alignment horizontal="right"/>
    </xf>
    <xf numFmtId="168" fontId="2" fillId="0" borderId="0" xfId="6" applyNumberFormat="1" applyAlignment="1">
      <alignment horizontal="left"/>
    </xf>
    <xf numFmtId="168" fontId="4" fillId="0" borderId="32" xfId="4" applyNumberFormat="1" applyBorder="1" applyAlignment="1">
      <alignment horizontal="right"/>
    </xf>
    <xf numFmtId="168" fontId="2" fillId="0" borderId="32" xfId="6" applyNumberFormat="1" applyBorder="1" applyAlignment="1">
      <alignment horizontal="right"/>
    </xf>
    <xf numFmtId="168" fontId="2" fillId="0" borderId="0" xfId="6" applyNumberFormat="1" applyAlignment="1">
      <alignment horizontal="left" wrapText="1"/>
    </xf>
    <xf numFmtId="168" fontId="4" fillId="0" borderId="69" xfId="4" applyNumberFormat="1" applyBorder="1" applyAlignment="1">
      <alignment horizontal="right"/>
    </xf>
    <xf numFmtId="0" fontId="29" fillId="4" borderId="0" xfId="5" applyFont="1" applyFill="1" applyAlignment="1">
      <alignment horizontal="left"/>
    </xf>
    <xf numFmtId="0" fontId="4" fillId="0" borderId="0" xfId="4" applyAlignment="1">
      <alignment horizontal="center"/>
    </xf>
    <xf numFmtId="0" fontId="0" fillId="0" borderId="55" xfId="4" applyFont="1" applyBorder="1"/>
    <xf numFmtId="0" fontId="40" fillId="0" borderId="0" xfId="0" applyFont="1"/>
    <xf numFmtId="0" fontId="6" fillId="0" borderId="0" xfId="0" applyFont="1" applyAlignment="1">
      <alignment wrapText="1"/>
    </xf>
    <xf numFmtId="0" fontId="42" fillId="0" borderId="0" xfId="0" applyFont="1" applyAlignment="1">
      <alignment horizontal="left" wrapText="1"/>
    </xf>
    <xf numFmtId="0" fontId="42" fillId="0" borderId="0" xfId="0" applyFont="1" applyAlignment="1">
      <alignment horizontal="left"/>
    </xf>
    <xf numFmtId="0" fontId="5" fillId="6" borderId="0" xfId="0" applyFont="1" applyFill="1" applyAlignment="1">
      <alignment wrapText="1"/>
    </xf>
    <xf numFmtId="0" fontId="0" fillId="0" borderId="0" xfId="0" applyAlignment="1">
      <alignment horizontal="left" wrapText="1"/>
    </xf>
    <xf numFmtId="0" fontId="0" fillId="0" borderId="0" xfId="0" applyAlignment="1">
      <alignment horizontal="left"/>
    </xf>
    <xf numFmtId="0" fontId="0" fillId="6" borderId="0" xfId="0" applyFill="1"/>
    <xf numFmtId="49" fontId="29" fillId="4" borderId="0" xfId="0" applyNumberFormat="1" applyFont="1" applyFill="1" applyAlignment="1">
      <alignment horizontal="left" wrapText="1"/>
    </xf>
    <xf numFmtId="0" fontId="29" fillId="4" borderId="0" xfId="5" applyFont="1" applyFill="1" applyAlignment="1">
      <alignment horizontal="center" wrapText="1"/>
    </xf>
    <xf numFmtId="0" fontId="29" fillId="4" borderId="0" xfId="8" applyFont="1" applyFill="1"/>
    <xf numFmtId="49" fontId="29" fillId="4" borderId="0" xfId="8" applyNumberFormat="1" applyFont="1" applyFill="1"/>
    <xf numFmtId="49" fontId="29" fillId="4" borderId="0" xfId="8" applyNumberFormat="1" applyFont="1" applyFill="1" applyAlignment="1">
      <alignment wrapText="1"/>
    </xf>
    <xf numFmtId="49" fontId="29" fillId="4" borderId="0" xfId="8" applyNumberFormat="1" applyFont="1" applyFill="1" applyAlignment="1">
      <alignment horizontal="left" wrapText="1"/>
    </xf>
    <xf numFmtId="49" fontId="29" fillId="4" borderId="0" xfId="8" quotePrefix="1" applyNumberFormat="1" applyFont="1" applyFill="1" applyAlignment="1">
      <alignment horizontal="left"/>
    </xf>
    <xf numFmtId="49" fontId="29" fillId="4" borderId="0" xfId="8" applyNumberFormat="1" applyFont="1" applyFill="1" applyAlignment="1">
      <alignment vertical="top" wrapText="1"/>
    </xf>
    <xf numFmtId="0" fontId="29" fillId="4" borderId="0" xfId="8" applyFont="1" applyFill="1" applyAlignment="1">
      <alignment vertical="top" wrapText="1"/>
    </xf>
    <xf numFmtId="0" fontId="29" fillId="4" borderId="0" xfId="8" applyFont="1" applyFill="1" applyAlignment="1">
      <alignment vertical="top"/>
    </xf>
    <xf numFmtId="0" fontId="29" fillId="4" borderId="0" xfId="8" applyFont="1" applyFill="1" applyAlignment="1">
      <alignment wrapText="1"/>
    </xf>
    <xf numFmtId="0" fontId="29" fillId="4" borderId="0" xfId="8" applyFont="1" applyFill="1" applyAlignment="1">
      <alignment horizontal="center"/>
    </xf>
    <xf numFmtId="0" fontId="29" fillId="4" borderId="0" xfId="8" applyFont="1" applyFill="1" applyAlignment="1">
      <alignment horizontal="left"/>
    </xf>
    <xf numFmtId="0" fontId="0" fillId="0" borderId="0" xfId="4" applyFont="1"/>
    <xf numFmtId="0" fontId="5" fillId="0" borderId="18" xfId="4" applyFont="1" applyBorder="1" applyAlignment="1">
      <alignment wrapText="1"/>
    </xf>
    <xf numFmtId="0" fontId="6" fillId="0" borderId="14" xfId="0" applyFont="1" applyBorder="1" applyAlignment="1">
      <alignment horizontal="left" wrapText="1"/>
    </xf>
    <xf numFmtId="0" fontId="16" fillId="0" borderId="62" xfId="0" applyFont="1" applyBorder="1" applyAlignment="1">
      <alignment horizontal="center" vertical="center" wrapText="1"/>
    </xf>
    <xf numFmtId="0" fontId="6" fillId="0" borderId="12" xfId="1" applyNumberFormat="1" applyFont="1" applyFill="1" applyBorder="1" applyAlignment="1">
      <alignment horizontal="left" vertical="center" wrapText="1"/>
    </xf>
    <xf numFmtId="0" fontId="6" fillId="0" borderId="23" xfId="0" applyFont="1" applyBorder="1" applyAlignment="1">
      <alignment horizontal="left" vertical="center" wrapText="1"/>
    </xf>
    <xf numFmtId="0" fontId="12" fillId="0" borderId="23" xfId="0" applyFont="1" applyBorder="1" applyAlignment="1">
      <alignment horizontal="left" vertical="center" wrapText="1"/>
    </xf>
    <xf numFmtId="0" fontId="6" fillId="0" borderId="14" xfId="0" applyFont="1" applyBorder="1" applyAlignment="1">
      <alignment horizontal="left" vertical="center" wrapText="1"/>
    </xf>
    <xf numFmtId="0" fontId="16" fillId="5" borderId="14" xfId="0" applyFont="1" applyFill="1" applyBorder="1" applyAlignment="1">
      <alignment horizontal="left" wrapText="1"/>
    </xf>
    <xf numFmtId="0" fontId="16" fillId="0" borderId="30" xfId="0" applyFont="1" applyBorder="1" applyAlignment="1">
      <alignment horizontal="center" vertical="center" wrapText="1"/>
    </xf>
    <xf numFmtId="0" fontId="5" fillId="0" borderId="14" xfId="0" applyFont="1" applyBorder="1" applyAlignment="1">
      <alignment horizontal="left" wrapText="1"/>
    </xf>
    <xf numFmtId="0" fontId="5" fillId="0" borderId="30" xfId="0" applyFont="1" applyBorder="1" applyAlignment="1">
      <alignment horizontal="left" wrapText="1"/>
    </xf>
    <xf numFmtId="0" fontId="5" fillId="0" borderId="1" xfId="0" applyFont="1" applyBorder="1" applyAlignment="1">
      <alignment horizontal="left" wrapText="1"/>
    </xf>
    <xf numFmtId="14" fontId="5" fillId="0" borderId="22" xfId="1" applyNumberFormat="1" applyFont="1" applyBorder="1" applyAlignment="1">
      <alignment horizontal="left" vertical="center" wrapText="1"/>
    </xf>
    <xf numFmtId="0" fontId="5" fillId="0" borderId="8" xfId="1" applyNumberFormat="1" applyFont="1" applyBorder="1" applyAlignment="1">
      <alignment horizontal="left" vertical="center" wrapText="1"/>
    </xf>
    <xf numFmtId="0" fontId="5" fillId="0" borderId="8" xfId="1" quotePrefix="1" applyNumberFormat="1" applyFont="1" applyBorder="1" applyAlignment="1">
      <alignment horizontal="left" vertical="center" wrapText="1"/>
    </xf>
    <xf numFmtId="0" fontId="5" fillId="0" borderId="14" xfId="0" applyFont="1" applyBorder="1" applyAlignment="1">
      <alignment wrapText="1"/>
    </xf>
    <xf numFmtId="169" fontId="5" fillId="0" borderId="42" xfId="1" applyNumberFormat="1" applyFont="1" applyBorder="1" applyAlignment="1">
      <alignment wrapText="1"/>
    </xf>
    <xf numFmtId="0" fontId="5" fillId="0" borderId="46" xfId="0" applyFont="1" applyBorder="1" applyAlignment="1">
      <alignment horizontal="center" wrapText="1"/>
    </xf>
    <xf numFmtId="0" fontId="5" fillId="0" borderId="0" xfId="0" applyFont="1" applyAlignment="1">
      <alignment horizontal="center" wrapText="1"/>
    </xf>
    <xf numFmtId="164" fontId="5" fillId="0" borderId="44" xfId="1" applyFont="1" applyBorder="1" applyAlignment="1">
      <alignment horizontal="center" wrapText="1"/>
    </xf>
    <xf numFmtId="0" fontId="5" fillId="0" borderId="31" xfId="0" applyFont="1" applyBorder="1" applyAlignment="1">
      <alignment horizontal="center" wrapText="1"/>
    </xf>
    <xf numFmtId="0" fontId="6" fillId="2" borderId="38" xfId="0" applyFont="1" applyFill="1" applyBorder="1" applyAlignment="1">
      <alignment horizontal="left" vertical="center" wrapText="1"/>
    </xf>
    <xf numFmtId="0" fontId="6" fillId="2" borderId="40" xfId="0" applyFont="1" applyFill="1" applyBorder="1" applyAlignment="1">
      <alignment horizontal="left" vertical="center" wrapText="1"/>
    </xf>
    <xf numFmtId="0" fontId="5" fillId="0" borderId="32" xfId="0" applyFont="1" applyBorder="1" applyAlignment="1">
      <alignment horizontal="center" wrapText="1"/>
    </xf>
    <xf numFmtId="0" fontId="6" fillId="0" borderId="0" xfId="0" applyFont="1" applyAlignment="1">
      <alignment horizontal="center" wrapText="1"/>
    </xf>
    <xf numFmtId="49" fontId="5" fillId="0" borderId="9" xfId="2" applyNumberFormat="1" applyFont="1" applyBorder="1" applyAlignment="1">
      <alignment horizontal="left" wrapText="1"/>
    </xf>
    <xf numFmtId="49" fontId="5" fillId="0" borderId="8" xfId="0" applyNumberFormat="1" applyFont="1" applyBorder="1" applyAlignment="1">
      <alignment horizontal="left" wrapText="1"/>
    </xf>
    <xf numFmtId="49" fontId="5" fillId="0" borderId="9" xfId="0" applyNumberFormat="1" applyFont="1" applyBorder="1" applyAlignment="1">
      <alignment horizontal="left" wrapText="1"/>
    </xf>
    <xf numFmtId="0" fontId="5" fillId="0" borderId="8" xfId="1" applyNumberFormat="1" applyFont="1" applyFill="1" applyBorder="1" applyAlignment="1">
      <alignment horizontal="left" vertical="center" wrapText="1"/>
    </xf>
    <xf numFmtId="165" fontId="5" fillId="0" borderId="46" xfId="2" applyNumberFormat="1" applyFont="1" applyBorder="1" applyAlignment="1">
      <alignment horizontal="center" wrapText="1"/>
    </xf>
    <xf numFmtId="165" fontId="5" fillId="0" borderId="44" xfId="2" applyNumberFormat="1" applyFont="1" applyBorder="1" applyAlignment="1">
      <alignment horizontal="center" wrapText="1"/>
    </xf>
    <xf numFmtId="0" fontId="5" fillId="0" borderId="1" xfId="0" applyFont="1" applyBorder="1" applyAlignment="1">
      <alignment horizontal="center" wrapText="1"/>
    </xf>
    <xf numFmtId="0" fontId="9" fillId="0" borderId="0" xfId="0" applyFont="1" applyAlignment="1">
      <alignment wrapText="1"/>
    </xf>
    <xf numFmtId="0" fontId="10" fillId="0" borderId="0" xfId="0" applyFont="1" applyAlignment="1">
      <alignment wrapText="1"/>
    </xf>
    <xf numFmtId="0" fontId="11" fillId="0" borderId="0" xfId="0" applyFont="1" applyAlignment="1">
      <alignment horizontal="left" vertical="center" wrapText="1"/>
    </xf>
    <xf numFmtId="0" fontId="13" fillId="0" borderId="0" xfId="0" applyFont="1" applyAlignment="1">
      <alignment horizontal="left" vertical="center" wrapText="1"/>
    </xf>
    <xf numFmtId="49" fontId="5" fillId="0" borderId="17" xfId="0" applyNumberFormat="1" applyFont="1" applyBorder="1" applyAlignment="1">
      <alignment wrapText="1"/>
    </xf>
    <xf numFmtId="49" fontId="5" fillId="0" borderId="15" xfId="1" applyNumberFormat="1" applyFont="1" applyBorder="1" applyAlignment="1">
      <alignment horizontal="left" wrapText="1"/>
    </xf>
    <xf numFmtId="49" fontId="5" fillId="0" borderId="8" xfId="1" applyNumberFormat="1" applyFont="1" applyBorder="1" applyAlignment="1">
      <alignment horizontal="left" wrapText="1"/>
    </xf>
    <xf numFmtId="49" fontId="5" fillId="0" borderId="12" xfId="1" applyNumberFormat="1" applyFont="1" applyBorder="1" applyAlignment="1">
      <alignment wrapText="1"/>
    </xf>
    <xf numFmtId="49" fontId="6" fillId="0" borderId="12" xfId="0" applyNumberFormat="1" applyFont="1" applyBorder="1" applyAlignment="1">
      <alignment horizontal="left" wrapText="1"/>
    </xf>
    <xf numFmtId="49" fontId="6" fillId="0" borderId="8" xfId="1" applyNumberFormat="1" applyFont="1" applyBorder="1" applyAlignment="1">
      <alignment horizontal="left" wrapText="1"/>
    </xf>
    <xf numFmtId="49" fontId="5" fillId="0" borderId="8" xfId="1" applyNumberFormat="1" applyFont="1" applyBorder="1" applyAlignment="1">
      <alignment wrapText="1"/>
    </xf>
    <xf numFmtId="49" fontId="5" fillId="0" borderId="9" xfId="2" applyNumberFormat="1" applyFont="1" applyBorder="1" applyAlignment="1">
      <alignment wrapText="1"/>
    </xf>
    <xf numFmtId="49" fontId="5" fillId="0" borderId="6" xfId="0" applyNumberFormat="1" applyFont="1" applyBorder="1" applyAlignment="1">
      <alignment wrapText="1"/>
    </xf>
    <xf numFmtId="49" fontId="5" fillId="0" borderId="22" xfId="1" applyNumberFormat="1" applyFont="1" applyBorder="1" applyAlignment="1">
      <alignment horizontal="left" wrapText="1"/>
    </xf>
    <xf numFmtId="49" fontId="5" fillId="0" borderId="22" xfId="1" applyNumberFormat="1" applyFont="1" applyBorder="1" applyAlignment="1">
      <alignment wrapText="1"/>
    </xf>
    <xf numFmtId="0" fontId="17" fillId="0" borderId="0" xfId="0" applyFont="1" applyAlignment="1">
      <alignment wrapText="1"/>
    </xf>
    <xf numFmtId="0" fontId="6" fillId="0" borderId="14" xfId="1" applyNumberFormat="1" applyFont="1" applyFill="1" applyBorder="1" applyAlignment="1">
      <alignment horizontal="left" vertical="center" wrapText="1"/>
    </xf>
    <xf numFmtId="0" fontId="11" fillId="0" borderId="0" xfId="0" applyFont="1" applyAlignment="1">
      <alignment vertical="center" wrapText="1"/>
    </xf>
    <xf numFmtId="0" fontId="12" fillId="0" borderId="14" xfId="0" applyFont="1" applyBorder="1" applyAlignment="1">
      <alignment vertical="center" wrapText="1"/>
    </xf>
    <xf numFmtId="0" fontId="18" fillId="0" borderId="0" xfId="0" applyFont="1" applyAlignment="1">
      <alignment wrapText="1"/>
    </xf>
    <xf numFmtId="0" fontId="6" fillId="0" borderId="14" xfId="0" applyFont="1" applyBorder="1" applyAlignment="1">
      <alignment horizontal="center" vertical="center" wrapText="1"/>
    </xf>
    <xf numFmtId="0" fontId="7" fillId="0" borderId="0" xfId="0" applyFont="1" applyAlignment="1">
      <alignment vertical="center" wrapText="1"/>
    </xf>
    <xf numFmtId="0" fontId="10" fillId="0" borderId="31" xfId="0" applyFont="1" applyBorder="1" applyAlignment="1">
      <alignment wrapText="1"/>
    </xf>
    <xf numFmtId="0" fontId="10" fillId="0" borderId="0" xfId="0" applyFont="1" applyAlignment="1">
      <alignment vertical="center" wrapText="1"/>
    </xf>
    <xf numFmtId="164" fontId="20" fillId="0" borderId="42" xfId="1" applyFont="1" applyBorder="1" applyAlignment="1">
      <alignment horizontal="center" vertical="center" wrapText="1"/>
    </xf>
    <xf numFmtId="0" fontId="21" fillId="0" borderId="0" xfId="0" applyFont="1" applyAlignment="1">
      <alignment wrapText="1"/>
    </xf>
    <xf numFmtId="0" fontId="6" fillId="2" borderId="12" xfId="0" applyFont="1" applyFill="1" applyBorder="1" applyAlignment="1">
      <alignment vertical="center" wrapText="1"/>
    </xf>
    <xf numFmtId="0" fontId="6" fillId="2" borderId="14" xfId="0" applyFont="1" applyFill="1" applyBorder="1" applyAlignment="1">
      <alignment horizontal="left" vertical="center" wrapText="1"/>
    </xf>
    <xf numFmtId="0" fontId="6" fillId="2" borderId="13" xfId="0" applyFont="1" applyFill="1" applyBorder="1" applyAlignment="1">
      <alignment vertical="center" wrapText="1"/>
    </xf>
    <xf numFmtId="0" fontId="22" fillId="0" borderId="0" xfId="0" applyFont="1" applyAlignment="1">
      <alignment vertical="center" wrapText="1"/>
    </xf>
    <xf numFmtId="0" fontId="19" fillId="0" borderId="41" xfId="0" applyFont="1" applyBorder="1" applyAlignment="1">
      <alignment horizontal="center" wrapText="1"/>
    </xf>
    <xf numFmtId="0" fontId="26" fillId="0" borderId="41" xfId="0" applyFont="1" applyBorder="1" applyAlignment="1">
      <alignment horizontal="center" wrapText="1"/>
    </xf>
    <xf numFmtId="0" fontId="5" fillId="0" borderId="5" xfId="0" applyFont="1" applyBorder="1" applyAlignment="1">
      <alignment wrapText="1"/>
    </xf>
    <xf numFmtId="0" fontId="5" fillId="0" borderId="6" xfId="0" applyFont="1" applyBorder="1" applyAlignment="1">
      <alignment wrapText="1"/>
    </xf>
    <xf numFmtId="164" fontId="5" fillId="0" borderId="7" xfId="1" applyFont="1" applyBorder="1" applyAlignment="1">
      <alignment wrapText="1"/>
    </xf>
    <xf numFmtId="0" fontId="6" fillId="2" borderId="8" xfId="0" applyFont="1" applyFill="1" applyBorder="1" applyAlignment="1">
      <alignment horizontal="left" vertical="center" wrapText="1"/>
    </xf>
    <xf numFmtId="0" fontId="6" fillId="2" borderId="38" xfId="0" applyFont="1" applyFill="1" applyBorder="1" applyAlignment="1">
      <alignment vertical="center" wrapText="1"/>
    </xf>
    <xf numFmtId="0" fontId="6" fillId="2" borderId="39" xfId="0" applyFont="1" applyFill="1" applyBorder="1" applyAlignment="1">
      <alignment vertical="center" wrapText="1"/>
    </xf>
    <xf numFmtId="0" fontId="5" fillId="0" borderId="43" xfId="0" applyFont="1" applyBorder="1" applyAlignment="1">
      <alignment horizontal="center" wrapText="1"/>
    </xf>
    <xf numFmtId="164" fontId="5" fillId="0" borderId="32" xfId="1" applyFont="1" applyBorder="1" applyAlignment="1">
      <alignment wrapText="1"/>
    </xf>
    <xf numFmtId="0" fontId="6" fillId="0" borderId="18" xfId="0" applyFont="1" applyBorder="1" applyAlignment="1">
      <alignment horizontal="center" vertical="center" wrapText="1"/>
    </xf>
    <xf numFmtId="0" fontId="5" fillId="0" borderId="41" xfId="0" applyFont="1" applyBorder="1" applyAlignment="1">
      <alignment horizontal="center" vertical="center" wrapText="1"/>
    </xf>
    <xf numFmtId="0" fontId="12" fillId="0" borderId="18" xfId="0" applyFont="1" applyBorder="1" applyAlignment="1">
      <alignment horizontal="left" wrapText="1"/>
    </xf>
    <xf numFmtId="165" fontId="6" fillId="0" borderId="18" xfId="2" applyNumberFormat="1" applyFont="1" applyBorder="1" applyAlignment="1">
      <alignment wrapText="1"/>
    </xf>
    <xf numFmtId="165" fontId="5" fillId="0" borderId="41" xfId="2" applyNumberFormat="1" applyFont="1" applyBorder="1" applyAlignment="1">
      <alignment horizontal="center" wrapText="1"/>
    </xf>
    <xf numFmtId="0" fontId="12" fillId="0" borderId="18" xfId="0" applyFont="1" applyBorder="1" applyAlignment="1">
      <alignment wrapText="1"/>
    </xf>
    <xf numFmtId="166" fontId="5" fillId="0" borderId="25" xfId="1" applyNumberFormat="1" applyFont="1" applyBorder="1" applyAlignment="1">
      <alignment wrapText="1"/>
    </xf>
    <xf numFmtId="166" fontId="5" fillId="0" borderId="42" xfId="1" applyNumberFormat="1" applyFont="1" applyBorder="1" applyAlignment="1">
      <alignment wrapText="1"/>
    </xf>
    <xf numFmtId="164" fontId="5" fillId="0" borderId="45" xfId="1" applyFont="1" applyBorder="1" applyAlignment="1">
      <alignment horizontal="center" wrapText="1"/>
    </xf>
    <xf numFmtId="0" fontId="5" fillId="0" borderId="18" xfId="0" quotePrefix="1" applyFont="1" applyBorder="1" applyAlignment="1">
      <alignment wrapText="1"/>
    </xf>
    <xf numFmtId="164" fontId="6" fillId="0" borderId="7" xfId="1" applyFont="1" applyBorder="1" applyAlignment="1">
      <alignment wrapText="1"/>
    </xf>
    <xf numFmtId="0" fontId="6" fillId="0" borderId="18" xfId="0" applyFont="1" applyBorder="1" applyAlignment="1">
      <alignment horizontal="center" wrapText="1"/>
    </xf>
    <xf numFmtId="164" fontId="6" fillId="0" borderId="41" xfId="0" applyNumberFormat="1" applyFont="1" applyBorder="1" applyAlignment="1">
      <alignment horizontal="center" wrapText="1"/>
    </xf>
    <xf numFmtId="167" fontId="26" fillId="0" borderId="41" xfId="0" applyNumberFormat="1" applyFont="1" applyBorder="1" applyAlignment="1">
      <alignment horizontal="center" wrapText="1"/>
    </xf>
    <xf numFmtId="0" fontId="30" fillId="0" borderId="0" xfId="0" applyFont="1" applyAlignment="1">
      <alignment wrapText="1"/>
    </xf>
    <xf numFmtId="0" fontId="5" fillId="0" borderId="42" xfId="0" applyFont="1" applyBorder="1" applyAlignment="1">
      <alignment wrapText="1"/>
    </xf>
    <xf numFmtId="164" fontId="5" fillId="0" borderId="44" xfId="1" applyFont="1" applyBorder="1" applyAlignment="1">
      <alignment wrapText="1"/>
    </xf>
    <xf numFmtId="164" fontId="5" fillId="0" borderId="25" xfId="0" applyNumberFormat="1" applyFont="1" applyBorder="1" applyAlignment="1">
      <alignment wrapText="1"/>
    </xf>
    <xf numFmtId="0" fontId="6" fillId="0" borderId="41" xfId="4" applyFont="1" applyBorder="1" applyAlignment="1">
      <alignment horizontal="center" wrapText="1"/>
    </xf>
    <xf numFmtId="164" fontId="6" fillId="0" borderId="48" xfId="7" applyFont="1" applyBorder="1" applyAlignment="1">
      <alignment wrapText="1"/>
    </xf>
    <xf numFmtId="0" fontId="5" fillId="0" borderId="41" xfId="4" applyFont="1" applyBorder="1" applyAlignment="1">
      <alignment horizontal="center" wrapText="1"/>
    </xf>
    <xf numFmtId="164" fontId="5" fillId="0" borderId="42" xfId="7" applyFont="1" applyBorder="1" applyAlignment="1">
      <alignment wrapText="1"/>
    </xf>
    <xf numFmtId="164" fontId="6" fillId="0" borderId="32" xfId="1" applyFont="1" applyBorder="1" applyAlignment="1">
      <alignment wrapText="1"/>
    </xf>
    <xf numFmtId="164" fontId="6" fillId="0" borderId="28" xfId="1" applyFont="1" applyBorder="1" applyAlignment="1">
      <alignment wrapText="1"/>
    </xf>
    <xf numFmtId="0" fontId="5" fillId="0" borderId="42" xfId="0" applyFont="1" applyBorder="1" applyAlignment="1">
      <alignment horizontal="right" wrapText="1"/>
    </xf>
    <xf numFmtId="0" fontId="6" fillId="0" borderId="42" xfId="0" applyFont="1" applyBorder="1" applyAlignment="1">
      <alignment horizontal="center" wrapText="1"/>
    </xf>
    <xf numFmtId="0" fontId="7" fillId="0" borderId="0" xfId="0" applyFont="1" applyAlignment="1">
      <alignment horizontal="left" vertical="center" wrapText="1"/>
    </xf>
    <xf numFmtId="0" fontId="5" fillId="0" borderId="42" xfId="0" applyFont="1" applyBorder="1" applyAlignment="1">
      <alignment horizontal="center" wrapText="1"/>
    </xf>
    <xf numFmtId="0" fontId="6" fillId="0" borderId="41" xfId="0" applyFont="1" applyBorder="1" applyAlignment="1">
      <alignment horizontal="left" vertical="top" wrapText="1"/>
    </xf>
    <xf numFmtId="0" fontId="31" fillId="0" borderId="0" xfId="0" applyFont="1" applyAlignment="1">
      <alignment wrapText="1"/>
    </xf>
    <xf numFmtId="164" fontId="5" fillId="0" borderId="41" xfId="1" applyFont="1" applyFill="1" applyBorder="1" applyAlignment="1">
      <alignment horizontal="center" wrapText="1"/>
    </xf>
    <xf numFmtId="165" fontId="5" fillId="0" borderId="42" xfId="2" applyNumberFormat="1" applyFont="1" applyFill="1" applyBorder="1" applyAlignment="1">
      <alignment wrapText="1"/>
    </xf>
    <xf numFmtId="164" fontId="5" fillId="0" borderId="23" xfId="1" applyFont="1" applyBorder="1" applyAlignment="1">
      <alignment horizontal="center" wrapText="1"/>
    </xf>
    <xf numFmtId="165" fontId="5" fillId="0" borderId="7" xfId="2" applyNumberFormat="1" applyFont="1" applyBorder="1" applyAlignment="1">
      <alignment wrapText="1"/>
    </xf>
    <xf numFmtId="0" fontId="6" fillId="0" borderId="18" xfId="0" applyFont="1" applyBorder="1" applyAlignment="1">
      <alignment horizontal="left" wrapText="1"/>
    </xf>
    <xf numFmtId="0" fontId="5" fillId="3" borderId="41" xfId="0" applyFont="1" applyFill="1" applyBorder="1" applyAlignment="1">
      <alignment horizontal="center" wrapText="1"/>
    </xf>
    <xf numFmtId="0" fontId="16" fillId="0" borderId="18" xfId="0" applyFont="1" applyBorder="1" applyAlignment="1">
      <alignment horizontal="left" wrapText="1"/>
    </xf>
    <xf numFmtId="0" fontId="16" fillId="0" borderId="41" xfId="0" applyFont="1" applyBorder="1" applyAlignment="1">
      <alignment horizontal="center" wrapText="1"/>
    </xf>
    <xf numFmtId="0" fontId="6" fillId="0" borderId="5" xfId="0" applyFont="1" applyBorder="1" applyAlignment="1">
      <alignment wrapText="1"/>
    </xf>
    <xf numFmtId="0" fontId="32" fillId="0" borderId="6" xfId="0" applyFont="1" applyBorder="1" applyAlignment="1">
      <alignment wrapText="1"/>
    </xf>
    <xf numFmtId="167" fontId="5" fillId="0" borderId="42" xfId="1" applyNumberFormat="1" applyFont="1" applyBorder="1" applyAlignment="1">
      <alignment wrapText="1"/>
    </xf>
    <xf numFmtId="2" fontId="5" fillId="0" borderId="41" xfId="0" applyNumberFormat="1" applyFont="1" applyBorder="1" applyAlignment="1">
      <alignment wrapText="1"/>
    </xf>
    <xf numFmtId="0" fontId="5" fillId="0" borderId="41" xfId="1" applyNumberFormat="1" applyFont="1" applyBorder="1" applyAlignment="1">
      <alignment horizontal="center" wrapText="1"/>
    </xf>
    <xf numFmtId="164" fontId="5" fillId="0" borderId="32" xfId="1" applyFont="1" applyBorder="1" applyAlignment="1">
      <alignment horizontal="right" wrapText="1"/>
    </xf>
    <xf numFmtId="0" fontId="6" fillId="0" borderId="31" xfId="0" applyFont="1" applyBorder="1" applyAlignment="1">
      <alignment wrapText="1"/>
    </xf>
    <xf numFmtId="164" fontId="5" fillId="0" borderId="42" xfId="1" applyFont="1" applyFill="1" applyBorder="1" applyAlignment="1">
      <alignment wrapText="1"/>
    </xf>
    <xf numFmtId="0" fontId="6" fillId="2" borderId="6" xfId="0" applyFont="1" applyFill="1" applyBorder="1" applyAlignment="1">
      <alignment vertical="center" wrapText="1"/>
    </xf>
    <xf numFmtId="0" fontId="6" fillId="2" borderId="7" xfId="0" applyFont="1" applyFill="1" applyBorder="1" applyAlignment="1">
      <alignment vertical="center" wrapText="1"/>
    </xf>
    <xf numFmtId="0" fontId="6" fillId="2" borderId="31" xfId="0" applyFont="1" applyFill="1" applyBorder="1" applyAlignment="1">
      <alignment vertical="center" wrapText="1"/>
    </xf>
    <xf numFmtId="0" fontId="6" fillId="2" borderId="0" xfId="0" applyFont="1" applyFill="1" applyAlignment="1">
      <alignment vertical="center" wrapText="1"/>
    </xf>
    <xf numFmtId="0" fontId="12" fillId="0" borderId="5" xfId="0" applyFont="1" applyBorder="1" applyAlignment="1">
      <alignment horizontal="left" vertical="top" wrapText="1"/>
    </xf>
    <xf numFmtId="0" fontId="6" fillId="0" borderId="6" xfId="0" applyFont="1" applyBorder="1" applyAlignment="1">
      <alignment horizontal="left" vertical="top" wrapText="1"/>
    </xf>
    <xf numFmtId="0" fontId="26" fillId="0" borderId="42" xfId="0" applyFont="1" applyBorder="1" applyAlignment="1">
      <alignment wrapText="1"/>
    </xf>
    <xf numFmtId="0" fontId="34" fillId="0" borderId="31" xfId="0" applyFont="1" applyBorder="1" applyAlignment="1">
      <alignment wrapText="1"/>
    </xf>
    <xf numFmtId="0" fontId="34" fillId="0" borderId="45" xfId="0" applyFont="1" applyBorder="1" applyAlignment="1">
      <alignment horizontal="center" wrapText="1"/>
    </xf>
    <xf numFmtId="164" fontId="34" fillId="0" borderId="32" xfId="1" applyFont="1" applyBorder="1" applyAlignment="1">
      <alignment horizontal="center" wrapText="1"/>
    </xf>
    <xf numFmtId="0" fontId="35" fillId="0" borderId="0" xfId="0" applyFont="1" applyAlignment="1">
      <alignment wrapText="1"/>
    </xf>
    <xf numFmtId="0" fontId="34" fillId="0" borderId="41" xfId="0" applyFont="1" applyBorder="1" applyAlignment="1">
      <alignment horizontal="center" wrapText="1"/>
    </xf>
    <xf numFmtId="164" fontId="34" fillId="0" borderId="48" xfId="1" applyFont="1" applyBorder="1" applyAlignment="1">
      <alignment horizontal="center" wrapText="1"/>
    </xf>
    <xf numFmtId="0" fontId="5" fillId="0" borderId="41" xfId="0" applyFont="1" applyBorder="1" applyAlignment="1">
      <alignment horizontal="left" wrapText="1"/>
    </xf>
    <xf numFmtId="0" fontId="5" fillId="0" borderId="31" xfId="4" applyFont="1" applyBorder="1" applyAlignment="1">
      <alignment horizontal="left" wrapText="1"/>
    </xf>
    <xf numFmtId="0" fontId="5" fillId="0" borderId="49" xfId="0" applyFont="1" applyBorder="1" applyAlignment="1">
      <alignment wrapText="1"/>
    </xf>
    <xf numFmtId="0" fontId="6" fillId="4" borderId="54" xfId="0" applyFont="1" applyFill="1" applyBorder="1" applyAlignment="1">
      <alignment wrapText="1"/>
    </xf>
    <xf numFmtId="0" fontId="6" fillId="4" borderId="55" xfId="0" applyFont="1" applyFill="1" applyBorder="1" applyAlignment="1">
      <alignment horizontal="center" wrapText="1"/>
    </xf>
    <xf numFmtId="164" fontId="5" fillId="4" borderId="55" xfId="1" applyFont="1" applyFill="1" applyBorder="1" applyAlignment="1">
      <alignment wrapText="1"/>
    </xf>
    <xf numFmtId="165" fontId="5" fillId="4" borderId="55" xfId="2" applyNumberFormat="1" applyFont="1" applyFill="1" applyBorder="1" applyAlignment="1">
      <alignment horizontal="center" wrapText="1"/>
    </xf>
    <xf numFmtId="0" fontId="5" fillId="4" borderId="55" xfId="0" applyFont="1" applyFill="1" applyBorder="1" applyAlignment="1">
      <alignment wrapText="1"/>
    </xf>
    <xf numFmtId="164" fontId="6" fillId="4" borderId="56" xfId="1" applyFont="1" applyFill="1" applyBorder="1" applyAlignment="1">
      <alignment wrapText="1"/>
    </xf>
    <xf numFmtId="0" fontId="6" fillId="4" borderId="31" xfId="0" applyFont="1" applyFill="1" applyBorder="1" applyAlignment="1">
      <alignment wrapText="1"/>
    </xf>
    <xf numFmtId="0" fontId="5" fillId="4" borderId="0" xfId="0" applyFont="1" applyFill="1" applyAlignment="1">
      <alignment horizontal="center" wrapText="1"/>
    </xf>
    <xf numFmtId="164" fontId="5" fillId="4" borderId="0" xfId="1" applyFont="1" applyFill="1" applyBorder="1" applyAlignment="1">
      <alignment wrapText="1"/>
    </xf>
    <xf numFmtId="165" fontId="5" fillId="4" borderId="0" xfId="2" applyNumberFormat="1" applyFont="1" applyFill="1" applyBorder="1" applyAlignment="1">
      <alignment horizontal="center" wrapText="1"/>
    </xf>
    <xf numFmtId="0" fontId="5" fillId="4" borderId="0" xfId="0" applyFont="1" applyFill="1" applyAlignment="1">
      <alignment wrapText="1"/>
    </xf>
    <xf numFmtId="164" fontId="6" fillId="4" borderId="32" xfId="1" applyFont="1" applyFill="1" applyBorder="1" applyAlignment="1">
      <alignment wrapText="1"/>
    </xf>
    <xf numFmtId="0" fontId="6" fillId="4" borderId="0" xfId="0" applyFont="1" applyFill="1" applyAlignment="1">
      <alignment horizontal="center" wrapText="1"/>
    </xf>
    <xf numFmtId="164" fontId="6" fillId="4" borderId="0" xfId="0" applyNumberFormat="1" applyFont="1" applyFill="1" applyAlignment="1">
      <alignment wrapText="1"/>
    </xf>
    <xf numFmtId="164" fontId="6" fillId="4" borderId="21" xfId="1" applyFont="1" applyFill="1" applyBorder="1" applyAlignment="1">
      <alignment wrapText="1"/>
    </xf>
    <xf numFmtId="165" fontId="6" fillId="4" borderId="0" xfId="2" applyNumberFormat="1" applyFont="1" applyFill="1" applyBorder="1" applyAlignment="1">
      <alignment horizontal="center" wrapText="1"/>
    </xf>
    <xf numFmtId="0" fontId="5" fillId="0" borderId="31" xfId="4" applyFont="1" applyBorder="1" applyAlignment="1">
      <alignment wrapText="1"/>
    </xf>
    <xf numFmtId="0" fontId="5" fillId="0" borderId="0" xfId="4" applyFont="1" applyAlignment="1">
      <alignment horizontal="center" wrapText="1"/>
    </xf>
    <xf numFmtId="0" fontId="5" fillId="0" borderId="0" xfId="4" applyFont="1" applyAlignment="1">
      <alignment wrapText="1"/>
    </xf>
    <xf numFmtId="0" fontId="5" fillId="0" borderId="32" xfId="4" applyFont="1" applyBorder="1" applyAlignment="1">
      <alignment wrapText="1"/>
    </xf>
    <xf numFmtId="0" fontId="7" fillId="0" borderId="0" xfId="0" applyFont="1" applyAlignment="1">
      <alignment horizontal="center" wrapText="1"/>
    </xf>
    <xf numFmtId="164" fontId="7" fillId="0" borderId="0" xfId="1" applyFont="1" applyAlignment="1">
      <alignment wrapText="1"/>
    </xf>
    <xf numFmtId="165" fontId="7" fillId="0" borderId="0" xfId="2" applyNumberFormat="1" applyFont="1" applyAlignment="1">
      <alignment horizontal="center" wrapText="1"/>
    </xf>
    <xf numFmtId="0" fontId="29" fillId="4" borderId="0" xfId="5" applyFont="1" applyFill="1" applyAlignment="1">
      <alignment horizontal="left" vertical="top"/>
    </xf>
    <xf numFmtId="0" fontId="29" fillId="4" borderId="0" xfId="8" applyFont="1" applyFill="1" applyAlignment="1">
      <alignment horizontal="left" vertical="top"/>
    </xf>
    <xf numFmtId="0" fontId="5" fillId="0" borderId="41" xfId="4" applyFont="1" applyBorder="1" applyAlignment="1">
      <alignment horizontal="center"/>
    </xf>
    <xf numFmtId="0" fontId="7" fillId="0" borderId="0" xfId="4" applyFont="1" applyAlignment="1">
      <alignment wrapText="1"/>
    </xf>
    <xf numFmtId="0" fontId="5" fillId="0" borderId="18" xfId="4" applyFont="1" applyBorder="1" applyAlignment="1">
      <alignment horizontal="left" wrapText="1" indent="2"/>
    </xf>
    <xf numFmtId="170" fontId="5" fillId="0" borderId="41" xfId="7" applyNumberFormat="1" applyFont="1" applyBorder="1" applyAlignment="1">
      <alignment horizontal="center"/>
    </xf>
    <xf numFmtId="0" fontId="5" fillId="0" borderId="18" xfId="4" applyFont="1" applyBorder="1" applyAlignment="1">
      <alignment horizontal="left" wrapText="1" indent="1"/>
    </xf>
    <xf numFmtId="168" fontId="5" fillId="0" borderId="41" xfId="4" applyNumberFormat="1" applyFont="1" applyBorder="1" applyAlignment="1">
      <alignment horizontal="center"/>
    </xf>
    <xf numFmtId="0" fontId="44" fillId="0" borderId="41" xfId="4" applyFont="1" applyBorder="1" applyAlignment="1">
      <alignment horizontal="center" vertical="center" wrapText="1"/>
    </xf>
    <xf numFmtId="0" fontId="5" fillId="0" borderId="18" xfId="0" applyFont="1" applyBorder="1" applyAlignment="1">
      <alignment horizontal="left" wrapText="1" indent="1"/>
    </xf>
    <xf numFmtId="49" fontId="39" fillId="4" borderId="0" xfId="8" applyNumberFormat="1" applyFont="1" applyFill="1" applyAlignment="1">
      <alignment horizontal="center"/>
    </xf>
    <xf numFmtId="49" fontId="29" fillId="4" borderId="0" xfId="8" applyNumberFormat="1" applyFont="1" applyFill="1" applyAlignment="1">
      <alignment vertical="top"/>
    </xf>
    <xf numFmtId="49" fontId="29" fillId="4" borderId="0" xfId="8" applyNumberFormat="1" applyFont="1" applyFill="1" applyAlignment="1">
      <alignment horizontal="left" vertical="top"/>
    </xf>
    <xf numFmtId="49" fontId="29" fillId="4" borderId="0" xfId="8" applyNumberFormat="1" applyFont="1" applyFill="1" applyAlignment="1">
      <alignment horizontal="left" vertical="top" wrapText="1"/>
    </xf>
    <xf numFmtId="49" fontId="29" fillId="4" borderId="0" xfId="8" applyNumberFormat="1" applyFont="1" applyFill="1" applyAlignment="1">
      <alignment horizontal="center" vertical="top"/>
    </xf>
    <xf numFmtId="49" fontId="39" fillId="4" borderId="0" xfId="5" applyNumberFormat="1" applyFont="1" applyFill="1" applyAlignment="1">
      <alignment horizontal="center"/>
    </xf>
    <xf numFmtId="0" fontId="29" fillId="4" borderId="0" xfId="5" applyFont="1" applyFill="1" applyAlignment="1">
      <alignment horizontal="center" vertical="top"/>
    </xf>
    <xf numFmtId="0" fontId="29" fillId="4" borderId="0" xfId="5" applyFont="1" applyFill="1" applyAlignment="1">
      <alignment horizontal="right"/>
    </xf>
    <xf numFmtId="49" fontId="39" fillId="4" borderId="0" xfId="5" applyNumberFormat="1" applyFont="1" applyFill="1"/>
    <xf numFmtId="49" fontId="39" fillId="4" borderId="0" xfId="8" applyNumberFormat="1" applyFont="1" applyFill="1" applyAlignment="1">
      <alignment wrapText="1"/>
    </xf>
    <xf numFmtId="49" fontId="29" fillId="4" borderId="9" xfId="8" applyNumberFormat="1" applyFont="1" applyFill="1" applyBorder="1" applyAlignment="1">
      <alignment horizontal="left" vertical="top"/>
    </xf>
    <xf numFmtId="49" fontId="29" fillId="4" borderId="9" xfId="8" applyNumberFormat="1" applyFont="1" applyFill="1" applyBorder="1" applyAlignment="1">
      <alignment horizontal="left" vertical="top" wrapText="1"/>
    </xf>
    <xf numFmtId="0" fontId="29" fillId="4" borderId="39" xfId="8" applyFont="1" applyFill="1" applyBorder="1" applyAlignment="1">
      <alignment horizontal="left"/>
    </xf>
    <xf numFmtId="49" fontId="37" fillId="4" borderId="0" xfId="5" applyNumberFormat="1" applyFont="1" applyFill="1"/>
    <xf numFmtId="0" fontId="29" fillId="4" borderId="0" xfId="5" applyFont="1" applyFill="1" applyAlignment="1">
      <alignment wrapText="1"/>
    </xf>
    <xf numFmtId="49" fontId="37" fillId="4" borderId="0" xfId="8" applyNumberFormat="1" applyFont="1" applyFill="1"/>
    <xf numFmtId="49" fontId="29" fillId="4" borderId="27" xfId="5" applyNumberFormat="1" applyFont="1" applyFill="1" applyBorder="1" applyAlignment="1">
      <alignment wrapText="1"/>
    </xf>
    <xf numFmtId="49" fontId="29" fillId="4" borderId="9" xfId="5" applyNumberFormat="1" applyFont="1" applyFill="1" applyBorder="1" applyAlignment="1">
      <alignment wrapText="1"/>
    </xf>
    <xf numFmtId="0" fontId="0" fillId="6" borderId="0" xfId="4" applyFont="1" applyFill="1"/>
    <xf numFmtId="0" fontId="14" fillId="0" borderId="0" xfId="3"/>
    <xf numFmtId="0" fontId="4" fillId="0" borderId="0" xfId="4" applyAlignment="1">
      <alignment horizontal="left"/>
    </xf>
    <xf numFmtId="0" fontId="4" fillId="6" borderId="0" xfId="4" applyFill="1"/>
    <xf numFmtId="49" fontId="40" fillId="0" borderId="0" xfId="0" applyNumberFormat="1" applyFont="1"/>
    <xf numFmtId="0" fontId="14" fillId="0" borderId="0" xfId="3" applyAlignment="1">
      <alignment wrapText="1"/>
    </xf>
    <xf numFmtId="0" fontId="4" fillId="0" borderId="66" xfId="4" applyBorder="1" applyAlignment="1">
      <alignment horizontal="center"/>
    </xf>
    <xf numFmtId="0" fontId="4" fillId="0" borderId="1" xfId="4" applyBorder="1" applyAlignment="1">
      <alignment horizontal="center"/>
    </xf>
    <xf numFmtId="0" fontId="41" fillId="0" borderId="1" xfId="4" applyFont="1" applyBorder="1" applyAlignment="1">
      <alignment horizontal="center"/>
    </xf>
    <xf numFmtId="0" fontId="4" fillId="0" borderId="55" xfId="4" applyBorder="1" applyAlignment="1" applyProtection="1">
      <alignment horizontal="center"/>
      <protection locked="0"/>
    </xf>
    <xf numFmtId="0" fontId="0" fillId="0" borderId="0" xfId="4" applyFont="1" applyAlignment="1">
      <alignment horizontal="center"/>
    </xf>
    <xf numFmtId="0" fontId="6" fillId="0" borderId="0" xfId="0" applyFont="1" applyAlignment="1">
      <alignment horizontal="left" wrapText="1"/>
    </xf>
    <xf numFmtId="0" fontId="6" fillId="0" borderId="44" xfId="0" applyFont="1" applyBorder="1" applyAlignment="1">
      <alignment horizontal="left" wrapText="1"/>
    </xf>
    <xf numFmtId="0" fontId="5" fillId="0" borderId="0" xfId="0" applyFont="1" applyAlignment="1">
      <alignment horizontal="left" wrapText="1"/>
    </xf>
    <xf numFmtId="0" fontId="5" fillId="0" borderId="44" xfId="0" applyFont="1" applyBorder="1" applyAlignment="1">
      <alignment horizontal="left" wrapText="1"/>
    </xf>
    <xf numFmtId="0" fontId="5" fillId="0" borderId="46" xfId="0" applyFont="1" applyBorder="1" applyAlignment="1">
      <alignment horizontal="center" wrapText="1"/>
    </xf>
    <xf numFmtId="0" fontId="5" fillId="0" borderId="0" xfId="0" applyFont="1" applyAlignment="1">
      <alignment horizontal="center" wrapText="1"/>
    </xf>
    <xf numFmtId="0" fontId="5" fillId="0" borderId="44" xfId="0" applyFont="1" applyBorder="1" applyAlignment="1">
      <alignment horizontal="center" wrapText="1"/>
    </xf>
    <xf numFmtId="0" fontId="6" fillId="2" borderId="2" xfId="0" applyFont="1" applyFill="1" applyBorder="1" applyAlignment="1">
      <alignment horizontal="left" vertical="center" wrapText="1"/>
    </xf>
    <xf numFmtId="0" fontId="6" fillId="2" borderId="3" xfId="0" applyFont="1" applyFill="1" applyBorder="1" applyAlignment="1">
      <alignment horizontal="left" vertical="center" wrapText="1"/>
    </xf>
    <xf numFmtId="0" fontId="6" fillId="2" borderId="4" xfId="0" applyFont="1" applyFill="1" applyBorder="1" applyAlignment="1">
      <alignment horizontal="left" vertical="center" wrapText="1"/>
    </xf>
    <xf numFmtId="0" fontId="5" fillId="0" borderId="31" xfId="4" applyFont="1" applyBorder="1" applyAlignment="1">
      <alignment vertical="center" wrapText="1"/>
    </xf>
    <xf numFmtId="0" fontId="5" fillId="0" borderId="0" xfId="4" applyFont="1" applyAlignment="1">
      <alignment vertical="center" wrapText="1"/>
    </xf>
    <xf numFmtId="0" fontId="5" fillId="0" borderId="32" xfId="4" applyFont="1" applyBorder="1" applyAlignment="1">
      <alignment vertical="center" wrapText="1"/>
    </xf>
    <xf numFmtId="0" fontId="5" fillId="0" borderId="11" xfId="4" applyFont="1" applyBorder="1" applyAlignment="1">
      <alignment horizontal="center" wrapText="1"/>
    </xf>
    <xf numFmtId="0" fontId="5" fillId="0" borderId="12" xfId="4" applyFont="1" applyBorder="1" applyAlignment="1">
      <alignment horizontal="center" wrapText="1"/>
    </xf>
    <xf numFmtId="0" fontId="5" fillId="0" borderId="13" xfId="4" applyFont="1" applyBorder="1" applyAlignment="1">
      <alignment horizontal="center" wrapText="1"/>
    </xf>
    <xf numFmtId="0" fontId="12" fillId="0" borderId="31" xfId="0" applyFont="1" applyBorder="1" applyAlignment="1">
      <alignment horizontal="left" vertical="top" wrapText="1"/>
    </xf>
    <xf numFmtId="0" fontId="6" fillId="0" borderId="0" xfId="0" applyFont="1" applyAlignment="1">
      <alignment horizontal="left" vertical="top" wrapText="1"/>
    </xf>
    <xf numFmtId="0" fontId="5" fillId="0" borderId="1" xfId="0" applyFont="1" applyBorder="1" applyAlignment="1">
      <alignment horizontal="center" wrapText="1"/>
    </xf>
    <xf numFmtId="0" fontId="5" fillId="0" borderId="65" xfId="0" applyFont="1" applyBorder="1" applyAlignment="1">
      <alignment horizontal="center" wrapText="1"/>
    </xf>
    <xf numFmtId="0" fontId="6" fillId="2" borderId="50" xfId="0" applyFont="1" applyFill="1" applyBorder="1" applyAlignment="1">
      <alignment horizontal="left" vertical="center" wrapText="1"/>
    </xf>
    <xf numFmtId="0" fontId="6" fillId="2" borderId="51" xfId="0" applyFont="1" applyFill="1" applyBorder="1" applyAlignment="1">
      <alignment horizontal="left" vertical="center" wrapText="1"/>
    </xf>
    <xf numFmtId="0" fontId="6" fillId="2" borderId="53" xfId="0" applyFont="1" applyFill="1" applyBorder="1" applyAlignment="1">
      <alignment horizontal="left" vertical="center" wrapText="1"/>
    </xf>
    <xf numFmtId="0" fontId="5" fillId="0" borderId="31" xfId="0" applyFont="1" applyBorder="1" applyAlignment="1">
      <alignment horizontal="center" wrapText="1"/>
    </xf>
    <xf numFmtId="0" fontId="34" fillId="0" borderId="0" xfId="0" applyFont="1" applyAlignment="1">
      <alignment horizontal="center" wrapText="1"/>
    </xf>
    <xf numFmtId="0" fontId="34" fillId="0" borderId="44" xfId="0" applyFont="1" applyBorder="1" applyAlignment="1">
      <alignment horizontal="center" wrapText="1"/>
    </xf>
    <xf numFmtId="0" fontId="6" fillId="0" borderId="46" xfId="0" applyFont="1" applyBorder="1" applyAlignment="1">
      <alignment horizontal="center" wrapText="1"/>
    </xf>
    <xf numFmtId="0" fontId="6" fillId="0" borderId="0" xfId="0" applyFont="1" applyAlignment="1">
      <alignment horizontal="center" wrapText="1"/>
    </xf>
    <xf numFmtId="0" fontId="6" fillId="0" borderId="44" xfId="0" applyFont="1" applyBorder="1" applyAlignment="1">
      <alignment horizontal="center" wrapText="1"/>
    </xf>
    <xf numFmtId="0" fontId="6" fillId="0" borderId="57" xfId="4" applyFont="1" applyBorder="1" applyAlignment="1">
      <alignment horizontal="center" vertical="center" wrapText="1"/>
    </xf>
    <xf numFmtId="0" fontId="6" fillId="0" borderId="58" xfId="4" applyFont="1" applyBorder="1" applyAlignment="1">
      <alignment horizontal="center" vertical="center" wrapText="1"/>
    </xf>
    <xf numFmtId="0" fontId="6" fillId="0" borderId="59" xfId="4" applyFont="1" applyBorder="1" applyAlignment="1">
      <alignment horizontal="center" vertical="center" wrapText="1"/>
    </xf>
    <xf numFmtId="0" fontId="6" fillId="0" borderId="31" xfId="0" applyFont="1" applyBorder="1" applyAlignment="1">
      <alignment horizontal="center" wrapText="1"/>
    </xf>
    <xf numFmtId="0" fontId="6" fillId="0" borderId="32" xfId="0" applyFont="1" applyBorder="1" applyAlignment="1">
      <alignment horizontal="center" wrapText="1"/>
    </xf>
    <xf numFmtId="0" fontId="5" fillId="0" borderId="31" xfId="0" applyFont="1" applyBorder="1" applyAlignment="1">
      <alignment horizontal="left" vertical="top" wrapText="1"/>
    </xf>
    <xf numFmtId="0" fontId="5" fillId="0" borderId="0" xfId="0" applyFont="1" applyAlignment="1">
      <alignment horizontal="left" vertical="top" wrapText="1"/>
    </xf>
    <xf numFmtId="0" fontId="6" fillId="0" borderId="26" xfId="0" applyFont="1" applyBorder="1" applyAlignment="1">
      <alignment horizontal="left" vertical="top" wrapText="1"/>
    </xf>
    <xf numFmtId="0" fontId="6" fillId="0" borderId="27" xfId="0" applyFont="1" applyBorder="1" applyAlignment="1">
      <alignment horizontal="left" vertical="top" wrapText="1"/>
    </xf>
    <xf numFmtId="0" fontId="6" fillId="0" borderId="28" xfId="0" applyFont="1" applyBorder="1" applyAlignment="1">
      <alignment horizontal="left" vertical="top" wrapText="1"/>
    </xf>
    <xf numFmtId="0" fontId="5" fillId="0" borderId="29" xfId="0" applyFont="1" applyBorder="1" applyAlignment="1">
      <alignment horizontal="center" vertical="top" wrapText="1"/>
    </xf>
    <xf numFmtId="0" fontId="5" fillId="0" borderId="9" xfId="0" applyFont="1" applyBorder="1" applyAlignment="1">
      <alignment horizontal="center" vertical="top" wrapText="1"/>
    </xf>
    <xf numFmtId="0" fontId="5" fillId="0" borderId="10" xfId="0" applyFont="1" applyBorder="1" applyAlignment="1">
      <alignment horizontal="center" vertical="top" wrapText="1"/>
    </xf>
    <xf numFmtId="0" fontId="5" fillId="0" borderId="31" xfId="0" applyFont="1" applyBorder="1" applyAlignment="1">
      <alignment vertical="top" wrapText="1"/>
    </xf>
    <xf numFmtId="0" fontId="5" fillId="0" borderId="0" xfId="0" applyFont="1" applyAlignment="1">
      <alignment vertical="top" wrapText="1"/>
    </xf>
    <xf numFmtId="0" fontId="5" fillId="0" borderId="32" xfId="0" applyFont="1" applyBorder="1" applyAlignment="1">
      <alignment vertical="top" wrapText="1"/>
    </xf>
    <xf numFmtId="0" fontId="6" fillId="2" borderId="61" xfId="0" applyFont="1" applyFill="1" applyBorder="1" applyAlignment="1">
      <alignment horizontal="center" vertical="center" wrapText="1"/>
    </xf>
    <xf numFmtId="0" fontId="6" fillId="2" borderId="53" xfId="0" applyFont="1" applyFill="1" applyBorder="1" applyAlignment="1">
      <alignment horizontal="center" vertical="center" wrapText="1"/>
    </xf>
    <xf numFmtId="0" fontId="5" fillId="0" borderId="38" xfId="0" applyFont="1" applyBorder="1" applyAlignment="1">
      <alignment horizontal="left" vertical="top" wrapText="1"/>
    </xf>
    <xf numFmtId="0" fontId="5" fillId="0" borderId="39" xfId="0" applyFont="1" applyBorder="1" applyAlignment="1">
      <alignment horizontal="left" vertical="top" wrapText="1"/>
    </xf>
    <xf numFmtId="0" fontId="5" fillId="0" borderId="46" xfId="0" applyFont="1" applyBorder="1" applyAlignment="1">
      <alignment horizontal="left" wrapText="1"/>
    </xf>
    <xf numFmtId="0" fontId="12" fillId="0" borderId="0" xfId="0" applyFont="1" applyAlignment="1">
      <alignment horizontal="left" vertical="top" wrapText="1"/>
    </xf>
    <xf numFmtId="0" fontId="12" fillId="0" borderId="44" xfId="0" applyFont="1" applyBorder="1" applyAlignment="1">
      <alignment horizontal="left" vertical="top" wrapText="1"/>
    </xf>
    <xf numFmtId="0" fontId="5" fillId="0" borderId="22" xfId="0" applyFont="1" applyBorder="1" applyAlignment="1">
      <alignment horizontal="center" wrapText="1"/>
    </xf>
    <xf numFmtId="0" fontId="5" fillId="0" borderId="27" xfId="0" applyFont="1" applyBorder="1" applyAlignment="1">
      <alignment horizontal="center" wrapText="1"/>
    </xf>
    <xf numFmtId="0" fontId="5" fillId="0" borderId="23" xfId="0" applyFont="1" applyBorder="1" applyAlignment="1">
      <alignment horizontal="center" wrapText="1"/>
    </xf>
    <xf numFmtId="0" fontId="5" fillId="2" borderId="26" xfId="0" applyFont="1" applyFill="1" applyBorder="1" applyAlignment="1">
      <alignment horizontal="left" wrapText="1"/>
    </xf>
    <xf numFmtId="0" fontId="5" fillId="2" borderId="27" xfId="0" applyFont="1" applyFill="1" applyBorder="1" applyAlignment="1">
      <alignment horizontal="left" wrapText="1"/>
    </xf>
    <xf numFmtId="0" fontId="5" fillId="2" borderId="28" xfId="0" applyFont="1" applyFill="1" applyBorder="1" applyAlignment="1">
      <alignment horizontal="left" wrapText="1"/>
    </xf>
    <xf numFmtId="0" fontId="23" fillId="0" borderId="63" xfId="0" applyFont="1" applyBorder="1" applyAlignment="1">
      <alignment horizontal="center" wrapText="1"/>
    </xf>
    <xf numFmtId="0" fontId="23" fillId="0" borderId="39" xfId="0" applyFont="1" applyBorder="1" applyAlignment="1">
      <alignment horizontal="center" wrapText="1"/>
    </xf>
    <xf numFmtId="0" fontId="23" fillId="0" borderId="40" xfId="0" applyFont="1" applyBorder="1" applyAlignment="1">
      <alignment horizontal="center" wrapText="1"/>
    </xf>
    <xf numFmtId="0" fontId="6" fillId="2" borderId="38" xfId="0" applyFont="1" applyFill="1" applyBorder="1" applyAlignment="1">
      <alignment horizontal="left" vertical="center" wrapText="1"/>
    </xf>
    <xf numFmtId="0" fontId="6" fillId="2" borderId="40" xfId="0" applyFont="1" applyFill="1" applyBorder="1" applyAlignment="1">
      <alignment horizontal="left" vertical="center" wrapText="1"/>
    </xf>
    <xf numFmtId="0" fontId="6" fillId="2" borderId="8" xfId="0" applyFont="1" applyFill="1" applyBorder="1" applyAlignment="1">
      <alignment horizontal="left" vertical="center" wrapText="1"/>
    </xf>
    <xf numFmtId="0" fontId="6" fillId="2" borderId="14" xfId="0" applyFont="1" applyFill="1" applyBorder="1" applyAlignment="1">
      <alignment horizontal="left" vertical="center" wrapText="1"/>
    </xf>
    <xf numFmtId="0" fontId="5" fillId="2" borderId="26" xfId="0" applyFont="1" applyFill="1" applyBorder="1" applyAlignment="1">
      <alignment horizontal="left" vertical="center" wrapText="1"/>
    </xf>
    <xf numFmtId="0" fontId="5" fillId="2" borderId="27" xfId="0" applyFont="1" applyFill="1" applyBorder="1" applyAlignment="1">
      <alignment horizontal="left" vertical="center" wrapText="1"/>
    </xf>
    <xf numFmtId="0" fontId="5" fillId="2" borderId="28" xfId="0" applyFont="1" applyFill="1" applyBorder="1" applyAlignment="1">
      <alignment horizontal="left" vertical="center" wrapText="1"/>
    </xf>
    <xf numFmtId="164" fontId="5" fillId="0" borderId="46" xfId="1" applyFont="1" applyBorder="1" applyAlignment="1">
      <alignment horizontal="center" wrapText="1"/>
    </xf>
    <xf numFmtId="164" fontId="5" fillId="0" borderId="0" xfId="1" applyFont="1" applyBorder="1" applyAlignment="1">
      <alignment horizontal="center" wrapText="1"/>
    </xf>
    <xf numFmtId="164" fontId="5" fillId="0" borderId="44" xfId="1" applyFont="1" applyBorder="1" applyAlignment="1">
      <alignment horizontal="center" wrapText="1"/>
    </xf>
    <xf numFmtId="0" fontId="6" fillId="0" borderId="44" xfId="0" applyFont="1" applyBorder="1" applyAlignment="1">
      <alignment horizontal="left" vertical="top" wrapText="1"/>
    </xf>
    <xf numFmtId="164" fontId="5" fillId="0" borderId="12" xfId="1" applyFont="1" applyBorder="1" applyAlignment="1">
      <alignment horizontal="left" wrapText="1"/>
    </xf>
    <xf numFmtId="0" fontId="5" fillId="0" borderId="41" xfId="0" applyFont="1" applyBorder="1" applyAlignment="1">
      <alignment horizontal="center" wrapText="1"/>
    </xf>
    <xf numFmtId="0" fontId="5" fillId="2" borderId="26" xfId="0" applyFont="1" applyFill="1" applyBorder="1" applyAlignment="1">
      <alignment horizontal="left" vertical="top" wrapText="1"/>
    </xf>
    <xf numFmtId="0" fontId="5" fillId="2" borderId="27" xfId="0" applyFont="1" applyFill="1" applyBorder="1" applyAlignment="1">
      <alignment horizontal="left" vertical="top" wrapText="1"/>
    </xf>
    <xf numFmtId="0" fontId="5" fillId="2" borderId="9" xfId="0" applyFont="1" applyFill="1" applyBorder="1" applyAlignment="1">
      <alignment horizontal="left" vertical="top" wrapText="1"/>
    </xf>
    <xf numFmtId="0" fontId="5" fillId="2" borderId="10" xfId="0" applyFont="1" applyFill="1" applyBorder="1" applyAlignment="1">
      <alignment horizontal="left" vertical="top" wrapText="1"/>
    </xf>
    <xf numFmtId="0" fontId="23" fillId="0" borderId="45" xfId="0" applyFont="1" applyBorder="1" applyAlignment="1">
      <alignment horizontal="center" wrapText="1"/>
    </xf>
    <xf numFmtId="0" fontId="5" fillId="0" borderId="12" xfId="0" applyFont="1" applyBorder="1" applyAlignment="1">
      <alignment horizontal="left" wrapText="1"/>
    </xf>
    <xf numFmtId="0" fontId="6" fillId="2" borderId="22" xfId="0" applyFont="1" applyFill="1" applyBorder="1" applyAlignment="1">
      <alignment horizontal="left" vertical="center" wrapText="1"/>
    </xf>
    <xf numFmtId="0" fontId="6" fillId="2" borderId="23" xfId="0" applyFont="1" applyFill="1" applyBorder="1" applyAlignment="1">
      <alignment horizontal="left" vertical="center" wrapText="1"/>
    </xf>
    <xf numFmtId="0" fontId="6" fillId="2" borderId="26" xfId="0" applyFont="1" applyFill="1" applyBorder="1" applyAlignment="1">
      <alignment horizontal="left" vertical="top" wrapText="1"/>
    </xf>
    <xf numFmtId="0" fontId="6" fillId="2" borderId="27" xfId="0" applyFont="1" applyFill="1" applyBorder="1" applyAlignment="1">
      <alignment horizontal="left" vertical="top" wrapText="1"/>
    </xf>
    <xf numFmtId="0" fontId="6" fillId="2" borderId="9" xfId="0" applyFont="1" applyFill="1" applyBorder="1" applyAlignment="1">
      <alignment horizontal="left" vertical="top" wrapText="1"/>
    </xf>
    <xf numFmtId="0" fontId="6" fillId="2" borderId="10" xfId="0" applyFont="1" applyFill="1" applyBorder="1" applyAlignment="1">
      <alignment horizontal="left" vertical="top" wrapText="1"/>
    </xf>
    <xf numFmtId="0" fontId="6" fillId="0" borderId="22" xfId="0" applyFont="1" applyBorder="1" applyAlignment="1">
      <alignment horizontal="center" wrapText="1"/>
    </xf>
    <xf numFmtId="0" fontId="6" fillId="0" borderId="27" xfId="0" applyFont="1" applyBorder="1" applyAlignment="1">
      <alignment horizontal="center" wrapText="1"/>
    </xf>
    <xf numFmtId="0" fontId="6" fillId="0" borderId="23" xfId="0" applyFont="1" applyBorder="1" applyAlignment="1">
      <alignment horizontal="center" wrapText="1"/>
    </xf>
    <xf numFmtId="0" fontId="6" fillId="2" borderId="31" xfId="0" applyFont="1" applyFill="1" applyBorder="1" applyAlignment="1">
      <alignment horizontal="left" vertical="top" wrapText="1"/>
    </xf>
    <xf numFmtId="0" fontId="6" fillId="2" borderId="44" xfId="0" applyFont="1" applyFill="1" applyBorder="1" applyAlignment="1">
      <alignment horizontal="left" vertical="top" wrapText="1"/>
    </xf>
    <xf numFmtId="0" fontId="5" fillId="0" borderId="46" xfId="0" applyFont="1" applyBorder="1" applyAlignment="1">
      <alignment horizontal="left"/>
    </xf>
    <xf numFmtId="0" fontId="5" fillId="0" borderId="0" xfId="0" applyFont="1" applyAlignment="1">
      <alignment horizontal="left"/>
    </xf>
    <xf numFmtId="0" fontId="5" fillId="0" borderId="44" xfId="0" applyFont="1" applyBorder="1" applyAlignment="1">
      <alignment horizontal="left"/>
    </xf>
    <xf numFmtId="0" fontId="5" fillId="0" borderId="31" xfId="0" applyFont="1" applyBorder="1" applyAlignment="1">
      <alignment horizontal="left" wrapText="1"/>
    </xf>
    <xf numFmtId="165" fontId="5" fillId="0" borderId="46" xfId="2" applyNumberFormat="1" applyFont="1" applyBorder="1" applyAlignment="1">
      <alignment horizontal="center" wrapText="1"/>
    </xf>
    <xf numFmtId="165" fontId="5" fillId="0" borderId="44" xfId="2" applyNumberFormat="1" applyFont="1" applyBorder="1" applyAlignment="1">
      <alignment horizontal="center" wrapText="1"/>
    </xf>
    <xf numFmtId="0" fontId="6" fillId="2" borderId="39" xfId="0" applyFont="1" applyFill="1" applyBorder="1" applyAlignment="1">
      <alignment horizontal="left" vertical="center" wrapText="1"/>
    </xf>
    <xf numFmtId="0" fontId="5" fillId="0" borderId="46" xfId="2" applyNumberFormat="1" applyFont="1" applyBorder="1" applyAlignment="1">
      <alignment horizontal="right" wrapText="1"/>
    </xf>
    <xf numFmtId="0" fontId="5" fillId="0" borderId="44" xfId="2" applyNumberFormat="1" applyFont="1" applyBorder="1" applyAlignment="1">
      <alignment horizontal="right" wrapText="1"/>
    </xf>
    <xf numFmtId="0" fontId="5" fillId="2" borderId="10" xfId="0" applyFont="1" applyFill="1" applyBorder="1" applyAlignment="1">
      <alignment horizontal="left" vertical="center" wrapText="1"/>
    </xf>
    <xf numFmtId="164" fontId="23" fillId="0" borderId="63" xfId="1" applyFont="1" applyBorder="1" applyAlignment="1">
      <alignment horizontal="center" wrapText="1"/>
    </xf>
    <xf numFmtId="164" fontId="23" fillId="0" borderId="40" xfId="1" applyFont="1" applyBorder="1" applyAlignment="1">
      <alignment horizontal="center" wrapText="1"/>
    </xf>
    <xf numFmtId="0" fontId="5" fillId="2" borderId="31" xfId="0" applyFont="1" applyFill="1" applyBorder="1" applyAlignment="1">
      <alignment horizontal="left" vertical="top" wrapText="1"/>
    </xf>
    <xf numFmtId="0" fontId="5" fillId="2" borderId="0" xfId="0" applyFont="1" applyFill="1" applyAlignment="1">
      <alignment horizontal="left" vertical="top" wrapText="1"/>
    </xf>
    <xf numFmtId="0" fontId="5" fillId="2" borderId="52" xfId="0" applyFont="1" applyFill="1" applyBorder="1" applyAlignment="1">
      <alignment horizontal="left" vertical="top" wrapText="1"/>
    </xf>
    <xf numFmtId="164" fontId="23" fillId="0" borderId="46" xfId="1" applyFont="1" applyBorder="1" applyAlignment="1">
      <alignment horizontal="center" wrapText="1"/>
    </xf>
    <xf numFmtId="164" fontId="23" fillId="0" borderId="44" xfId="1" applyFont="1" applyBorder="1" applyAlignment="1">
      <alignment horizontal="center" wrapText="1"/>
    </xf>
    <xf numFmtId="49" fontId="29" fillId="0" borderId="12" xfId="1" applyNumberFormat="1" applyFont="1" applyFill="1" applyBorder="1" applyAlignment="1">
      <alignment horizontal="left" wrapText="1"/>
    </xf>
    <xf numFmtId="49" fontId="29" fillId="0" borderId="13" xfId="1" applyNumberFormat="1" applyFont="1" applyFill="1" applyBorder="1" applyAlignment="1">
      <alignment horizontal="left" wrapText="1"/>
    </xf>
    <xf numFmtId="0" fontId="23" fillId="0" borderId="46" xfId="0" applyFont="1" applyBorder="1" applyAlignment="1">
      <alignment horizontal="center" wrapText="1"/>
    </xf>
    <xf numFmtId="0" fontId="23" fillId="0" borderId="0" xfId="0" applyFont="1" applyAlignment="1">
      <alignment horizontal="center" wrapText="1"/>
    </xf>
    <xf numFmtId="0" fontId="23" fillId="0" borderId="44" xfId="0" applyFont="1" applyBorder="1" applyAlignment="1">
      <alignment horizontal="center" wrapText="1"/>
    </xf>
    <xf numFmtId="0" fontId="6" fillId="0" borderId="63" xfId="0" applyFont="1" applyBorder="1" applyAlignment="1">
      <alignment horizontal="center" wrapText="1"/>
    </xf>
    <xf numFmtId="0" fontId="6" fillId="0" borderId="39" xfId="0" applyFont="1" applyBorder="1" applyAlignment="1">
      <alignment horizontal="center" wrapText="1"/>
    </xf>
    <xf numFmtId="0" fontId="6" fillId="0" borderId="40" xfId="0" applyFont="1" applyBorder="1" applyAlignment="1">
      <alignment horizontal="center" wrapText="1"/>
    </xf>
    <xf numFmtId="0" fontId="26" fillId="0" borderId="31" xfId="0" applyFont="1" applyBorder="1" applyAlignment="1">
      <alignment horizontal="left" vertical="top" wrapText="1"/>
    </xf>
    <xf numFmtId="0" fontId="5" fillId="0" borderId="44" xfId="0" applyFont="1" applyBorder="1" applyAlignment="1">
      <alignment horizontal="left" vertical="top" wrapText="1"/>
    </xf>
    <xf numFmtId="0" fontId="5" fillId="0" borderId="39" xfId="0" applyFont="1" applyBorder="1" applyAlignment="1">
      <alignment horizontal="center" wrapText="1"/>
    </xf>
    <xf numFmtId="0" fontId="6" fillId="0" borderId="31" xfId="0" applyFont="1" applyBorder="1" applyAlignment="1">
      <alignment horizontal="left" wrapText="1"/>
    </xf>
    <xf numFmtId="0" fontId="5" fillId="2" borderId="5" xfId="0" applyFont="1" applyFill="1" applyBorder="1" applyAlignment="1">
      <alignment horizontal="left" vertical="top" wrapText="1"/>
    </xf>
    <xf numFmtId="0" fontId="5" fillId="2" borderId="6" xfId="0" applyFont="1" applyFill="1" applyBorder="1" applyAlignment="1">
      <alignment horizontal="left" vertical="top" wrapText="1"/>
    </xf>
    <xf numFmtId="0" fontId="5" fillId="2" borderId="12" xfId="0" applyFont="1" applyFill="1" applyBorder="1" applyAlignment="1">
      <alignment horizontal="left" vertical="top" wrapText="1"/>
    </xf>
    <xf numFmtId="0" fontId="5" fillId="2" borderId="13" xfId="0" applyFont="1" applyFill="1" applyBorder="1" applyAlignment="1">
      <alignment horizontal="left" vertical="top" wrapText="1"/>
    </xf>
    <xf numFmtId="0" fontId="5" fillId="7" borderId="31" xfId="0" applyFont="1" applyFill="1" applyBorder="1" applyAlignment="1">
      <alignment horizontal="left" wrapText="1"/>
    </xf>
    <xf numFmtId="0" fontId="5" fillId="7" borderId="0" xfId="0" applyFont="1" applyFill="1" applyAlignment="1">
      <alignment horizontal="left" wrapText="1"/>
    </xf>
    <xf numFmtId="0" fontId="5" fillId="7" borderId="44" xfId="0" applyFont="1" applyFill="1" applyBorder="1" applyAlignment="1">
      <alignment horizontal="left" wrapText="1"/>
    </xf>
    <xf numFmtId="0" fontId="6" fillId="2" borderId="5" xfId="0" applyFont="1" applyFill="1" applyBorder="1" applyAlignment="1">
      <alignment horizontal="left" vertical="top" wrapText="1"/>
    </xf>
    <xf numFmtId="0" fontId="6" fillId="2" borderId="6" xfId="0" applyFont="1" applyFill="1" applyBorder="1" applyAlignment="1">
      <alignment horizontal="left" vertical="top" wrapText="1"/>
    </xf>
    <xf numFmtId="0" fontId="6" fillId="2" borderId="12" xfId="0" applyFont="1" applyFill="1" applyBorder="1" applyAlignment="1">
      <alignment horizontal="left" vertical="top" wrapText="1"/>
    </xf>
    <xf numFmtId="0" fontId="6" fillId="2" borderId="13" xfId="0" applyFont="1" applyFill="1" applyBorder="1" applyAlignment="1">
      <alignment horizontal="left" vertical="top" wrapText="1"/>
    </xf>
    <xf numFmtId="164" fontId="5" fillId="0" borderId="8" xfId="1" applyFont="1" applyBorder="1" applyAlignment="1">
      <alignment horizontal="center" wrapText="1"/>
    </xf>
    <xf numFmtId="0" fontId="5" fillId="0" borderId="10" xfId="0" applyFont="1" applyBorder="1" applyAlignment="1">
      <alignment horizontal="center" wrapText="1"/>
    </xf>
    <xf numFmtId="164" fontId="5" fillId="0" borderId="12" xfId="1" applyFont="1" applyBorder="1" applyAlignment="1">
      <alignment horizontal="center" wrapText="1"/>
    </xf>
    <xf numFmtId="0" fontId="5" fillId="0" borderId="13" xfId="0" applyFont="1" applyBorder="1" applyAlignment="1">
      <alignment wrapText="1"/>
    </xf>
    <xf numFmtId="0" fontId="5" fillId="0" borderId="38" xfId="0" applyFont="1" applyBorder="1" applyAlignment="1">
      <alignment horizontal="left" wrapText="1"/>
    </xf>
    <xf numFmtId="0" fontId="5" fillId="0" borderId="39" xfId="0" applyFont="1" applyBorder="1" applyAlignment="1">
      <alignment horizontal="left" wrapText="1"/>
    </xf>
    <xf numFmtId="0" fontId="5" fillId="0" borderId="40" xfId="0" applyFont="1" applyBorder="1" applyAlignment="1">
      <alignment horizontal="left" wrapText="1"/>
    </xf>
    <xf numFmtId="0" fontId="5" fillId="0" borderId="63" xfId="0" applyFont="1" applyBorder="1" applyAlignment="1">
      <alignment horizontal="left" wrapText="1"/>
    </xf>
    <xf numFmtId="0" fontId="5" fillId="0" borderId="52" xfId="0" applyFont="1" applyBorder="1" applyAlignment="1">
      <alignment horizontal="left" wrapText="1"/>
    </xf>
    <xf numFmtId="0" fontId="5" fillId="0" borderId="63" xfId="0" applyFont="1" applyBorder="1" applyAlignment="1">
      <alignment horizontal="center" wrapText="1"/>
    </xf>
    <xf numFmtId="0" fontId="5" fillId="0" borderId="40" xfId="0" applyFont="1" applyBorder="1" applyAlignment="1">
      <alignment horizontal="center" wrapText="1"/>
    </xf>
    <xf numFmtId="0" fontId="5" fillId="0" borderId="46" xfId="4" applyFont="1" applyBorder="1" applyAlignment="1">
      <alignment horizontal="center" wrapText="1"/>
    </xf>
    <xf numFmtId="0" fontId="5" fillId="0" borderId="0" xfId="4" applyFont="1" applyAlignment="1">
      <alignment horizontal="center" wrapText="1"/>
    </xf>
    <xf numFmtId="0" fontId="5" fillId="0" borderId="44" xfId="4" applyFont="1" applyBorder="1" applyAlignment="1">
      <alignment horizontal="center" wrapText="1"/>
    </xf>
    <xf numFmtId="0" fontId="6" fillId="2" borderId="9" xfId="0" applyFont="1" applyFill="1" applyBorder="1" applyAlignment="1">
      <alignment horizontal="left" vertical="center" wrapText="1"/>
    </xf>
    <xf numFmtId="0" fontId="5" fillId="2" borderId="28" xfId="0" applyFont="1" applyFill="1" applyBorder="1" applyAlignment="1">
      <alignment horizontal="left" vertical="top" wrapText="1"/>
    </xf>
    <xf numFmtId="0" fontId="5" fillId="0" borderId="33" xfId="0" applyFont="1" applyBorder="1" applyAlignment="1">
      <alignment horizontal="left" wrapText="1"/>
    </xf>
    <xf numFmtId="0" fontId="5" fillId="0" borderId="34" xfId="0" applyFont="1" applyBorder="1" applyAlignment="1">
      <alignment horizontal="left" wrapText="1"/>
    </xf>
    <xf numFmtId="0" fontId="5" fillId="0" borderId="35" xfId="0" applyFont="1" applyBorder="1" applyAlignment="1">
      <alignment horizontal="left" wrapText="1"/>
    </xf>
    <xf numFmtId="0" fontId="5" fillId="0" borderId="32" xfId="0" applyFont="1" applyBorder="1" applyAlignment="1">
      <alignment horizontal="center" wrapText="1"/>
    </xf>
    <xf numFmtId="0" fontId="5" fillId="0" borderId="32" xfId="0" applyFont="1" applyBorder="1" applyAlignment="1">
      <alignment horizontal="left" vertical="top" wrapText="1"/>
    </xf>
    <xf numFmtId="0" fontId="20" fillId="0" borderId="36" xfId="0" applyFont="1" applyBorder="1" applyAlignment="1">
      <alignment horizontal="center" vertical="center" wrapText="1"/>
    </xf>
    <xf numFmtId="0" fontId="20" fillId="0" borderId="5" xfId="0" applyFont="1" applyBorder="1" applyAlignment="1">
      <alignment horizontal="center" vertical="center" wrapText="1"/>
    </xf>
    <xf numFmtId="164" fontId="20" fillId="0" borderId="64" xfId="1" applyFont="1" applyBorder="1" applyAlignment="1">
      <alignment horizontal="center" vertical="center" wrapText="1"/>
    </xf>
    <xf numFmtId="164" fontId="20" fillId="0" borderId="55" xfId="1" applyFont="1" applyBorder="1" applyAlignment="1">
      <alignment horizontal="center" vertical="center" wrapText="1"/>
    </xf>
    <xf numFmtId="164" fontId="20" fillId="0" borderId="60" xfId="1" applyFont="1" applyBorder="1" applyAlignment="1">
      <alignment horizontal="center" vertical="center" wrapText="1"/>
    </xf>
    <xf numFmtId="164" fontId="20" fillId="0" borderId="22" xfId="1" applyFont="1" applyBorder="1" applyAlignment="1">
      <alignment horizontal="center" vertical="center" wrapText="1"/>
    </xf>
    <xf numFmtId="164" fontId="20" fillId="0" borderId="27" xfId="1" applyFont="1" applyBorder="1" applyAlignment="1">
      <alignment horizontal="center" vertical="center" wrapText="1"/>
    </xf>
    <xf numFmtId="164" fontId="20" fillId="0" borderId="23" xfId="1" applyFont="1" applyBorder="1" applyAlignment="1">
      <alignment horizontal="center" vertical="center" wrapText="1"/>
    </xf>
    <xf numFmtId="164" fontId="20" fillId="0" borderId="37" xfId="1" applyFont="1" applyBorder="1" applyAlignment="1">
      <alignment horizontal="center" vertical="center" wrapText="1"/>
    </xf>
    <xf numFmtId="164" fontId="20" fillId="0" borderId="7" xfId="1" applyFont="1" applyBorder="1" applyAlignment="1">
      <alignment horizontal="center" vertical="center" wrapText="1"/>
    </xf>
    <xf numFmtId="0" fontId="20" fillId="0" borderId="29"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10" xfId="0" applyFont="1" applyBorder="1" applyAlignment="1">
      <alignment horizontal="center" vertical="center" wrapText="1"/>
    </xf>
    <xf numFmtId="0" fontId="20" fillId="0" borderId="67" xfId="0" applyFont="1" applyBorder="1" applyAlignment="1">
      <alignment horizontal="center" vertical="center" wrapText="1"/>
    </xf>
    <xf numFmtId="0" fontId="20" fillId="0" borderId="68" xfId="0" applyFont="1" applyBorder="1" applyAlignment="1">
      <alignment horizontal="center" vertical="center" wrapText="1"/>
    </xf>
    <xf numFmtId="0" fontId="20" fillId="0" borderId="69" xfId="0" applyFont="1" applyBorder="1" applyAlignment="1">
      <alignment horizontal="center" vertical="center" wrapText="1"/>
    </xf>
    <xf numFmtId="0" fontId="5" fillId="0" borderId="26" xfId="0" applyFont="1" applyBorder="1" applyAlignment="1">
      <alignment horizontal="center" vertical="top" wrapText="1"/>
    </xf>
    <xf numFmtId="0" fontId="5" fillId="0" borderId="27" xfId="0" applyFont="1" applyBorder="1" applyAlignment="1">
      <alignment horizontal="center" vertical="top" wrapText="1"/>
    </xf>
    <xf numFmtId="0" fontId="5" fillId="0" borderId="28" xfId="0" applyFont="1" applyBorder="1" applyAlignment="1">
      <alignment horizontal="center" vertical="top" wrapText="1"/>
    </xf>
    <xf numFmtId="0" fontId="5" fillId="0" borderId="8" xfId="0" applyFont="1" applyBorder="1" applyAlignment="1">
      <alignment horizontal="center" wrapText="1"/>
    </xf>
    <xf numFmtId="0" fontId="5" fillId="0" borderId="14" xfId="0" applyFont="1" applyBorder="1" applyAlignment="1">
      <alignment horizontal="center" wrapText="1"/>
    </xf>
    <xf numFmtId="0" fontId="5" fillId="0" borderId="12" xfId="0" applyFont="1" applyBorder="1" applyAlignment="1">
      <alignment horizontal="center" wrapText="1"/>
    </xf>
    <xf numFmtId="0" fontId="5" fillId="0" borderId="19" xfId="0" applyFont="1" applyBorder="1" applyAlignment="1">
      <alignment horizontal="center" wrapText="1"/>
    </xf>
    <xf numFmtId="0" fontId="5" fillId="0" borderId="30" xfId="0" applyFont="1" applyBorder="1" applyAlignment="1">
      <alignment horizontal="center" wrapText="1"/>
    </xf>
    <xf numFmtId="0" fontId="5" fillId="0" borderId="24" xfId="0" applyFont="1" applyBorder="1" applyAlignment="1">
      <alignment horizontal="center" wrapText="1"/>
    </xf>
    <xf numFmtId="0" fontId="10" fillId="0" borderId="66" xfId="0" applyFont="1" applyBorder="1" applyAlignment="1">
      <alignment horizontal="center" wrapText="1"/>
    </xf>
    <xf numFmtId="0" fontId="10" fillId="0" borderId="1" xfId="0" applyFont="1" applyBorder="1" applyAlignment="1">
      <alignment horizontal="center" wrapText="1"/>
    </xf>
    <xf numFmtId="0" fontId="10" fillId="0" borderId="69" xfId="0" applyFont="1" applyBorder="1" applyAlignment="1">
      <alignment horizontal="center" wrapText="1"/>
    </xf>
    <xf numFmtId="0" fontId="5" fillId="0" borderId="26" xfId="0" applyFont="1" applyBorder="1" applyAlignment="1">
      <alignment horizontal="left" vertical="center" wrapText="1"/>
    </xf>
    <xf numFmtId="0" fontId="5" fillId="0" borderId="27" xfId="0" applyFont="1" applyBorder="1" applyAlignment="1">
      <alignment horizontal="left" vertical="center" wrapText="1"/>
    </xf>
    <xf numFmtId="0" fontId="5" fillId="0" borderId="23" xfId="0" applyFont="1" applyBorder="1" applyAlignment="1">
      <alignment horizontal="left" vertical="center" wrapText="1"/>
    </xf>
    <xf numFmtId="0" fontId="6" fillId="0" borderId="32" xfId="0" applyFont="1" applyBorder="1" applyAlignment="1">
      <alignment horizontal="left"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5" fillId="0" borderId="9" xfId="0" applyFont="1" applyBorder="1" applyAlignment="1">
      <alignment horizontal="center" wrapText="1"/>
    </xf>
    <xf numFmtId="0" fontId="10" fillId="0" borderId="31" xfId="0" applyFont="1" applyBorder="1" applyAlignment="1">
      <alignment horizontal="center" wrapText="1"/>
    </xf>
    <xf numFmtId="0" fontId="10" fillId="0" borderId="0" xfId="0" applyFont="1" applyAlignment="1">
      <alignment horizontal="center" wrapText="1"/>
    </xf>
    <xf numFmtId="0" fontId="10" fillId="0" borderId="32" xfId="0" applyFont="1" applyBorder="1" applyAlignment="1">
      <alignment horizontal="center" wrapText="1"/>
    </xf>
    <xf numFmtId="0" fontId="12" fillId="0" borderId="12" xfId="0" applyFont="1" applyBorder="1" applyAlignment="1">
      <alignment horizontal="center" vertical="center" wrapText="1"/>
    </xf>
    <xf numFmtId="0" fontId="12" fillId="0" borderId="8"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8" xfId="0" applyFont="1" applyBorder="1" applyAlignment="1">
      <alignment horizontal="center" vertical="center" wrapText="1"/>
    </xf>
    <xf numFmtId="0" fontId="6" fillId="0" borderId="9" xfId="0" applyFont="1" applyBorder="1" applyAlignment="1">
      <alignment horizontal="left" wrapText="1"/>
    </xf>
    <xf numFmtId="0" fontId="5" fillId="0" borderId="9" xfId="0" applyFont="1" applyBorder="1" applyAlignment="1">
      <alignment horizontal="left" vertical="center" wrapText="1"/>
    </xf>
    <xf numFmtId="0" fontId="5" fillId="0" borderId="12" xfId="1" applyNumberFormat="1" applyFont="1" applyFill="1" applyBorder="1" applyAlignment="1">
      <alignment horizontal="left" vertical="center" wrapText="1"/>
    </xf>
    <xf numFmtId="0" fontId="6" fillId="0" borderId="14" xfId="0" applyFont="1" applyBorder="1" applyAlignment="1">
      <alignment horizontal="left" wrapText="1"/>
    </xf>
    <xf numFmtId="49" fontId="5" fillId="0" borderId="8" xfId="0" applyNumberFormat="1" applyFont="1" applyBorder="1" applyAlignment="1">
      <alignment horizontal="left" wrapText="1"/>
    </xf>
    <xf numFmtId="49" fontId="5" fillId="0" borderId="9" xfId="0" applyNumberFormat="1" applyFont="1" applyBorder="1" applyAlignment="1">
      <alignment horizontal="left" wrapText="1"/>
    </xf>
    <xf numFmtId="49" fontId="5" fillId="0" borderId="8" xfId="0" applyNumberFormat="1" applyFont="1" applyBorder="1" applyAlignment="1">
      <alignment horizontal="right" wrapText="1"/>
    </xf>
    <xf numFmtId="49" fontId="5" fillId="0" borderId="14" xfId="0" applyNumberFormat="1" applyFont="1" applyBorder="1" applyAlignment="1">
      <alignment horizontal="right" wrapText="1"/>
    </xf>
    <xf numFmtId="49" fontId="5" fillId="0" borderId="8" xfId="2" applyNumberFormat="1" applyFont="1" applyBorder="1" applyAlignment="1">
      <alignment horizontal="left" wrapText="1"/>
    </xf>
    <xf numFmtId="49" fontId="5" fillId="0" borderId="9" xfId="2" applyNumberFormat="1" applyFont="1" applyBorder="1" applyAlignment="1">
      <alignment horizontal="left" wrapText="1"/>
    </xf>
    <xf numFmtId="0" fontId="5" fillId="0" borderId="9" xfId="0" applyFont="1" applyBorder="1" applyAlignment="1">
      <alignment horizontal="left" wrapText="1"/>
    </xf>
    <xf numFmtId="49" fontId="5" fillId="0" borderId="14" xfId="0" applyNumberFormat="1" applyFont="1" applyBorder="1" applyAlignment="1">
      <alignment horizontal="left" wrapText="1"/>
    </xf>
    <xf numFmtId="49" fontId="5" fillId="0" borderId="14" xfId="2" applyNumberFormat="1" applyFont="1" applyBorder="1" applyAlignment="1">
      <alignment horizontal="left" wrapText="1"/>
    </xf>
    <xf numFmtId="0" fontId="26" fillId="0" borderId="9" xfId="0" applyFont="1" applyBorder="1" applyAlignment="1">
      <alignment horizontal="center" wrapText="1"/>
    </xf>
    <xf numFmtId="49" fontId="5" fillId="0" borderId="24" xfId="0" applyNumberFormat="1" applyFont="1" applyBorder="1" applyAlignment="1">
      <alignment horizontal="center" wrapText="1"/>
    </xf>
    <xf numFmtId="49" fontId="5" fillId="0" borderId="19" xfId="0" applyNumberFormat="1" applyFont="1" applyBorder="1" applyAlignment="1">
      <alignment horizontal="center" wrapText="1"/>
    </xf>
    <xf numFmtId="0" fontId="16" fillId="0" borderId="62" xfId="0" applyFont="1" applyBorder="1" applyAlignment="1">
      <alignment horizontal="center" vertical="center" wrapText="1"/>
    </xf>
    <xf numFmtId="0" fontId="6" fillId="2" borderId="27" xfId="0" applyFont="1" applyFill="1" applyBorder="1" applyAlignment="1">
      <alignment horizontal="left" vertical="center" wrapText="1"/>
    </xf>
    <xf numFmtId="49" fontId="5" fillId="0" borderId="12" xfId="0" applyNumberFormat="1" applyFont="1" applyBorder="1" applyAlignment="1">
      <alignment horizontal="left" wrapText="1"/>
    </xf>
    <xf numFmtId="49" fontId="5" fillId="0" borderId="12" xfId="2" applyNumberFormat="1" applyFont="1" applyBorder="1" applyAlignment="1">
      <alignment horizontal="left" wrapText="1"/>
    </xf>
    <xf numFmtId="0" fontId="16" fillId="0" borderId="23" xfId="0" applyFont="1" applyBorder="1" applyAlignment="1">
      <alignment horizontal="center" vertical="center" wrapText="1"/>
    </xf>
    <xf numFmtId="0" fontId="16" fillId="0" borderId="14" xfId="0" applyFont="1" applyBorder="1" applyAlignment="1">
      <alignment horizontal="center" vertical="center" wrapText="1"/>
    </xf>
    <xf numFmtId="49" fontId="5" fillId="0" borderId="22" xfId="0" applyNumberFormat="1" applyFont="1" applyBorder="1" applyAlignment="1">
      <alignment horizontal="left" wrapText="1"/>
    </xf>
    <xf numFmtId="49" fontId="5" fillId="0" borderId="23" xfId="0" applyNumberFormat="1" applyFont="1" applyBorder="1" applyAlignment="1">
      <alignment horizontal="left" wrapText="1"/>
    </xf>
    <xf numFmtId="49" fontId="5" fillId="0" borderId="22" xfId="2" applyNumberFormat="1" applyFont="1" applyBorder="1" applyAlignment="1">
      <alignment horizontal="left" wrapText="1"/>
    </xf>
    <xf numFmtId="49" fontId="5" fillId="0" borderId="23" xfId="2" applyNumberFormat="1" applyFont="1" applyBorder="1" applyAlignment="1">
      <alignment horizontal="left" wrapText="1"/>
    </xf>
    <xf numFmtId="49" fontId="6" fillId="0" borderId="8" xfId="2" applyNumberFormat="1" applyFont="1" applyBorder="1" applyAlignment="1">
      <alignment horizontal="left" wrapText="1"/>
    </xf>
    <xf numFmtId="49" fontId="6" fillId="0" borderId="14" xfId="2" applyNumberFormat="1" applyFont="1" applyBorder="1" applyAlignment="1">
      <alignment horizontal="left" wrapText="1"/>
    </xf>
    <xf numFmtId="49" fontId="5" fillId="0" borderId="20" xfId="0" applyNumberFormat="1" applyFont="1" applyBorder="1" applyAlignment="1">
      <alignment horizontal="center" wrapText="1"/>
    </xf>
    <xf numFmtId="49" fontId="5" fillId="0" borderId="62" xfId="0" applyNumberFormat="1" applyFont="1" applyBorder="1" applyAlignment="1">
      <alignment horizontal="center" wrapText="1"/>
    </xf>
    <xf numFmtId="49" fontId="5" fillId="0" borderId="8" xfId="2" applyNumberFormat="1" applyFont="1" applyBorder="1" applyAlignment="1">
      <alignment wrapText="1"/>
    </xf>
    <xf numFmtId="49" fontId="5" fillId="0" borderId="14" xfId="2" applyNumberFormat="1" applyFont="1" applyBorder="1" applyAlignment="1">
      <alignment wrapText="1"/>
    </xf>
    <xf numFmtId="0" fontId="16" fillId="0" borderId="71" xfId="0" applyFont="1" applyBorder="1" applyAlignment="1">
      <alignment horizontal="center" vertical="center" wrapText="1"/>
    </xf>
    <xf numFmtId="0" fontId="16" fillId="0" borderId="44" xfId="0" applyFont="1" applyBorder="1" applyAlignment="1">
      <alignment horizontal="center" vertical="center" wrapText="1"/>
    </xf>
    <xf numFmtId="49" fontId="6" fillId="0" borderId="8" xfId="2" applyNumberFormat="1" applyFont="1" applyBorder="1" applyAlignment="1">
      <alignment wrapText="1"/>
    </xf>
    <xf numFmtId="49" fontId="6" fillId="0" borderId="14" xfId="2" applyNumberFormat="1" applyFont="1" applyBorder="1" applyAlignment="1">
      <alignment wrapText="1"/>
    </xf>
    <xf numFmtId="164" fontId="6" fillId="0" borderId="0" xfId="1" applyFont="1" applyBorder="1" applyAlignment="1">
      <alignment horizontal="center" vertical="top" wrapText="1"/>
    </xf>
    <xf numFmtId="164" fontId="5" fillId="0" borderId="0" xfId="1" applyFont="1" applyBorder="1" applyAlignment="1">
      <alignment horizontal="center" vertical="top" wrapText="1"/>
    </xf>
    <xf numFmtId="164" fontId="36" fillId="0" borderId="0" xfId="1" applyFont="1" applyBorder="1" applyAlignment="1">
      <alignment horizontal="center" vertical="center" wrapText="1"/>
    </xf>
    <xf numFmtId="0" fontId="8" fillId="0" borderId="0" xfId="0" applyFont="1" applyAlignment="1">
      <alignment horizontal="left" wrapText="1"/>
    </xf>
    <xf numFmtId="0" fontId="6" fillId="0" borderId="8" xfId="1" applyNumberFormat="1" applyFont="1" applyBorder="1" applyAlignment="1">
      <alignment horizontal="right" vertical="center" wrapText="1"/>
    </xf>
    <xf numFmtId="0" fontId="6" fillId="0" borderId="14" xfId="1" applyNumberFormat="1" applyFont="1" applyBorder="1" applyAlignment="1">
      <alignment horizontal="right" vertical="center" wrapText="1"/>
    </xf>
    <xf numFmtId="0" fontId="5" fillId="0" borderId="8" xfId="1" applyNumberFormat="1" applyFont="1" applyFill="1" applyBorder="1" applyAlignment="1">
      <alignment horizontal="left" vertical="center" wrapText="1"/>
    </xf>
    <xf numFmtId="0" fontId="5" fillId="0" borderId="32" xfId="0" applyFont="1" applyBorder="1" applyAlignment="1">
      <alignment horizontal="left" wrapText="1"/>
    </xf>
    <xf numFmtId="0" fontId="8" fillId="0" borderId="1" xfId="0" applyFont="1" applyBorder="1" applyAlignment="1">
      <alignment horizontal="left" wrapText="1"/>
    </xf>
    <xf numFmtId="0" fontId="6" fillId="2" borderId="3" xfId="0" applyFont="1" applyFill="1" applyBorder="1" applyAlignment="1">
      <alignment horizontal="center" vertical="center" wrapText="1"/>
    </xf>
    <xf numFmtId="0" fontId="15" fillId="0" borderId="12" xfId="3" applyNumberFormat="1" applyFont="1" applyBorder="1" applyAlignment="1">
      <alignment horizontal="left" vertical="center" wrapText="1"/>
    </xf>
    <xf numFmtId="0" fontId="5" fillId="0" borderId="12" xfId="1" applyNumberFormat="1" applyFont="1" applyBorder="1" applyAlignment="1">
      <alignment horizontal="left" vertical="center" wrapText="1"/>
    </xf>
    <xf numFmtId="0" fontId="5" fillId="0" borderId="8" xfId="1" applyNumberFormat="1" applyFont="1" applyBorder="1" applyAlignment="1">
      <alignment horizontal="left" vertical="center" wrapText="1"/>
    </xf>
    <xf numFmtId="0" fontId="6" fillId="0" borderId="8" xfId="1" applyNumberFormat="1" applyFont="1" applyBorder="1" applyAlignment="1">
      <alignment horizontal="left" vertical="center" wrapText="1"/>
    </xf>
    <xf numFmtId="0" fontId="6" fillId="0" borderId="9" xfId="1" applyNumberFormat="1" applyFont="1" applyBorder="1" applyAlignment="1">
      <alignment horizontal="left" vertical="center" wrapText="1"/>
    </xf>
    <xf numFmtId="0" fontId="5" fillId="0" borderId="10" xfId="0" applyFont="1" applyBorder="1" applyAlignment="1">
      <alignment horizontal="left" wrapText="1"/>
    </xf>
    <xf numFmtId="0" fontId="5" fillId="0" borderId="27" xfId="0" applyFont="1" applyBorder="1" applyAlignment="1">
      <alignment horizontal="left" wrapText="1"/>
    </xf>
    <xf numFmtId="0" fontId="5" fillId="0" borderId="28" xfId="0" applyFont="1" applyBorder="1" applyAlignment="1">
      <alignment horizontal="left" wrapText="1"/>
    </xf>
    <xf numFmtId="164" fontId="5" fillId="0" borderId="27" xfId="0" applyNumberFormat="1" applyFont="1" applyBorder="1" applyAlignment="1">
      <alignment horizontal="center" wrapText="1"/>
    </xf>
    <xf numFmtId="0" fontId="5" fillId="0" borderId="28" xfId="0" applyFont="1" applyBorder="1" applyAlignment="1">
      <alignment horizontal="center" wrapText="1"/>
    </xf>
    <xf numFmtId="164" fontId="6" fillId="0" borderId="61" xfId="1" applyFont="1" applyBorder="1" applyAlignment="1">
      <alignment horizontal="left" vertical="center" wrapText="1"/>
    </xf>
    <xf numFmtId="164" fontId="6" fillId="0" borderId="51" xfId="1" applyFont="1" applyBorder="1" applyAlignment="1">
      <alignment horizontal="left" vertical="center" wrapText="1"/>
    </xf>
    <xf numFmtId="164" fontId="6" fillId="0" borderId="70" xfId="1" applyFont="1" applyBorder="1" applyAlignment="1">
      <alignment horizontal="left" vertical="center" wrapText="1"/>
    </xf>
    <xf numFmtId="164" fontId="26" fillId="0" borderId="8" xfId="1" applyFont="1" applyBorder="1" applyAlignment="1">
      <alignment horizontal="center" vertical="center" wrapText="1"/>
    </xf>
    <xf numFmtId="164" fontId="26" fillId="0" borderId="9" xfId="1" applyFont="1" applyBorder="1" applyAlignment="1">
      <alignment horizontal="center" vertical="center" wrapText="1"/>
    </xf>
    <xf numFmtId="0" fontId="5" fillId="0" borderId="54" xfId="0" applyFont="1" applyBorder="1" applyAlignment="1">
      <alignment horizontal="center" wrapText="1"/>
    </xf>
    <xf numFmtId="0" fontId="5" fillId="0" borderId="55" xfId="0" applyFont="1" applyBorder="1" applyAlignment="1">
      <alignment horizontal="center" wrapText="1"/>
    </xf>
    <xf numFmtId="0" fontId="5" fillId="0" borderId="56" xfId="0" applyFont="1" applyBorder="1" applyAlignment="1">
      <alignment horizontal="center" wrapText="1"/>
    </xf>
    <xf numFmtId="0" fontId="14" fillId="0" borderId="12" xfId="3" applyNumberFormat="1" applyBorder="1" applyAlignment="1">
      <alignment horizontal="left" vertical="center" wrapText="1"/>
    </xf>
    <xf numFmtId="0" fontId="5" fillId="5" borderId="12" xfId="0" applyFont="1" applyFill="1" applyBorder="1" applyAlignment="1">
      <alignment horizontal="left" wrapText="1"/>
    </xf>
    <xf numFmtId="0" fontId="5" fillId="5" borderId="8" xfId="0" applyFont="1" applyFill="1" applyBorder="1" applyAlignment="1">
      <alignment horizontal="left" wrapText="1"/>
    </xf>
    <xf numFmtId="49" fontId="5" fillId="0" borderId="15" xfId="0" applyNumberFormat="1" applyFont="1" applyBorder="1" applyAlignment="1">
      <alignment horizontal="left" wrapText="1"/>
    </xf>
    <xf numFmtId="49" fontId="5" fillId="0" borderId="16" xfId="0" applyNumberFormat="1" applyFont="1" applyBorder="1" applyAlignment="1">
      <alignment horizontal="left" wrapText="1"/>
    </xf>
    <xf numFmtId="49" fontId="5" fillId="0" borderId="15" xfId="2" applyNumberFormat="1" applyFont="1" applyBorder="1" applyAlignment="1">
      <alignment wrapText="1"/>
    </xf>
    <xf numFmtId="49" fontId="5" fillId="0" borderId="16" xfId="2" applyNumberFormat="1" applyFont="1" applyBorder="1" applyAlignment="1">
      <alignment wrapText="1"/>
    </xf>
    <xf numFmtId="49" fontId="5" fillId="0" borderId="22" xfId="2" applyNumberFormat="1" applyFont="1" applyBorder="1" applyAlignment="1">
      <alignment wrapText="1"/>
    </xf>
    <xf numFmtId="49" fontId="5" fillId="0" borderId="23" xfId="2" applyNumberFormat="1" applyFont="1" applyBorder="1" applyAlignment="1">
      <alignment wrapText="1"/>
    </xf>
    <xf numFmtId="49" fontId="5" fillId="0" borderId="8" xfId="1" applyNumberFormat="1" applyFont="1" applyBorder="1" applyAlignment="1">
      <alignment horizontal="center" wrapText="1"/>
    </xf>
    <xf numFmtId="49" fontId="5" fillId="0" borderId="9" xfId="1" applyNumberFormat="1" applyFont="1" applyBorder="1" applyAlignment="1">
      <alignment horizontal="center" wrapText="1"/>
    </xf>
    <xf numFmtId="0" fontId="5" fillId="2" borderId="39" xfId="0" applyFont="1" applyFill="1" applyBorder="1" applyAlignment="1">
      <alignment horizontal="left" vertical="top" wrapText="1"/>
    </xf>
    <xf numFmtId="0" fontId="6" fillId="0" borderId="64" xfId="1" applyNumberFormat="1" applyFont="1" applyBorder="1" applyAlignment="1">
      <alignment horizontal="left" wrapText="1"/>
    </xf>
    <xf numFmtId="0" fontId="6" fillId="0" borderId="55" xfId="1" applyNumberFormat="1" applyFont="1" applyBorder="1" applyAlignment="1">
      <alignment horizontal="left" wrapText="1"/>
    </xf>
    <xf numFmtId="0" fontId="6" fillId="0" borderId="61" xfId="1" applyNumberFormat="1" applyFont="1" applyBorder="1" applyAlignment="1">
      <alignment horizontal="left" wrapText="1"/>
    </xf>
    <xf numFmtId="0" fontId="6" fillId="0" borderId="70" xfId="1" applyNumberFormat="1" applyFont="1" applyBorder="1" applyAlignment="1">
      <alignment horizontal="left" wrapText="1"/>
    </xf>
    <xf numFmtId="0" fontId="5" fillId="0" borderId="8" xfId="1" applyNumberFormat="1" applyFont="1" applyBorder="1" applyAlignment="1">
      <alignment wrapText="1"/>
    </xf>
    <xf numFmtId="0" fontId="5" fillId="0" borderId="9" xfId="1" applyNumberFormat="1" applyFont="1" applyBorder="1" applyAlignment="1">
      <alignment wrapText="1"/>
    </xf>
    <xf numFmtId="0" fontId="5" fillId="0" borderId="22" xfId="1" applyNumberFormat="1" applyFont="1" applyBorder="1" applyAlignment="1">
      <alignment wrapText="1"/>
    </xf>
    <xf numFmtId="0" fontId="5" fillId="0" borderId="27" xfId="1" applyNumberFormat="1" applyFont="1" applyBorder="1" applyAlignment="1">
      <alignment wrapText="1"/>
    </xf>
    <xf numFmtId="0" fontId="5" fillId="0" borderId="14" xfId="1" applyNumberFormat="1" applyFont="1" applyBorder="1" applyAlignment="1">
      <alignment wrapText="1"/>
    </xf>
    <xf numFmtId="0" fontId="6" fillId="0" borderId="51" xfId="1" applyNumberFormat="1" applyFont="1" applyBorder="1" applyAlignment="1">
      <alignment horizontal="left" wrapText="1"/>
    </xf>
    <xf numFmtId="0" fontId="29" fillId="4" borderId="0" xfId="5" applyFont="1" applyFill="1" applyAlignment="1">
      <alignment horizontal="left"/>
    </xf>
    <xf numFmtId="0" fontId="29" fillId="4" borderId="27" xfId="5" applyFont="1" applyFill="1" applyBorder="1" applyAlignment="1">
      <alignment horizontal="center"/>
    </xf>
    <xf numFmtId="49" fontId="29" fillId="4" borderId="0" xfId="5" applyNumberFormat="1" applyFont="1" applyFill="1" applyAlignment="1">
      <alignment horizontal="left" vertical="top" wrapText="1"/>
    </xf>
    <xf numFmtId="49" fontId="37" fillId="4" borderId="0" xfId="5" applyNumberFormat="1" applyFont="1" applyFill="1" applyAlignment="1">
      <alignment horizontal="center"/>
    </xf>
    <xf numFmtId="0" fontId="29" fillId="4" borderId="27" xfId="5" applyFont="1" applyFill="1" applyBorder="1" applyAlignment="1">
      <alignment horizontal="left"/>
    </xf>
    <xf numFmtId="0" fontId="29" fillId="4" borderId="0" xfId="5" applyFont="1" applyFill="1" applyAlignment="1">
      <alignment horizontal="left" vertical="top" wrapText="1"/>
    </xf>
    <xf numFmtId="49" fontId="29" fillId="4" borderId="0" xfId="0" applyNumberFormat="1" applyFont="1" applyFill="1" applyAlignment="1">
      <alignment horizontal="left" wrapText="1"/>
    </xf>
    <xf numFmtId="0" fontId="29" fillId="4" borderId="0" xfId="5" applyFont="1" applyFill="1" applyAlignment="1">
      <alignment horizontal="left" wrapText="1"/>
    </xf>
    <xf numFmtId="0" fontId="39" fillId="4" borderId="0" xfId="5" applyFont="1" applyFill="1" applyAlignment="1">
      <alignment horizontal="left" vertical="top"/>
    </xf>
    <xf numFmtId="0" fontId="39" fillId="4" borderId="27" xfId="5" applyFont="1" applyFill="1" applyBorder="1" applyAlignment="1">
      <alignment horizontal="center" vertical="top"/>
    </xf>
    <xf numFmtId="0" fontId="43" fillId="4" borderId="0" xfId="5" applyFont="1" applyFill="1" applyAlignment="1">
      <alignment horizontal="left" vertical="top"/>
    </xf>
    <xf numFmtId="0" fontId="39" fillId="0" borderId="12" xfId="8" applyFont="1" applyBorder="1"/>
    <xf numFmtId="0" fontId="29" fillId="4" borderId="12" xfId="5" applyFont="1" applyFill="1" applyBorder="1" applyAlignment="1">
      <alignment horizontal="left" wrapText="1"/>
    </xf>
    <xf numFmtId="49" fontId="29" fillId="4" borderId="0" xfId="8" applyNumberFormat="1" applyFont="1" applyFill="1" applyAlignment="1">
      <alignment horizontal="left" wrapText="1"/>
    </xf>
    <xf numFmtId="0" fontId="29" fillId="4" borderId="27" xfId="8" applyFont="1" applyFill="1" applyBorder="1" applyAlignment="1">
      <alignment horizontal="left" wrapText="1"/>
    </xf>
    <xf numFmtId="0" fontId="29" fillId="4" borderId="9" xfId="8" applyFont="1" applyFill="1" applyBorder="1" applyAlignment="1">
      <alignment horizontal="left" wrapText="1"/>
    </xf>
    <xf numFmtId="0" fontId="29" fillId="4" borderId="0" xfId="5" applyFont="1" applyFill="1" applyAlignment="1">
      <alignment horizontal="left" vertical="top"/>
    </xf>
    <xf numFmtId="49" fontId="39" fillId="4" borderId="0" xfId="5" applyNumberFormat="1" applyFont="1" applyFill="1" applyAlignment="1">
      <alignment horizontal="center"/>
    </xf>
    <xf numFmtId="49" fontId="29" fillId="4" borderId="0" xfId="5" applyNumberFormat="1" applyFont="1" applyFill="1" applyAlignment="1">
      <alignment horizontal="left" wrapText="1"/>
    </xf>
    <xf numFmtId="22" fontId="29" fillId="4" borderId="27" xfId="5" applyNumberFormat="1" applyFont="1" applyFill="1" applyBorder="1" applyAlignment="1">
      <alignment horizontal="center"/>
    </xf>
    <xf numFmtId="0" fontId="37" fillId="4" borderId="0" xfId="5" applyFont="1" applyFill="1" applyAlignment="1">
      <alignment horizontal="left" vertical="top"/>
    </xf>
    <xf numFmtId="0" fontId="29" fillId="4" borderId="27" xfId="5" applyFont="1" applyFill="1" applyBorder="1" applyAlignment="1">
      <alignment horizontal="center" wrapText="1"/>
    </xf>
    <xf numFmtId="0" fontId="38" fillId="4" borderId="0" xfId="5" applyFont="1" applyFill="1" applyAlignment="1">
      <alignment horizontal="left" vertical="top" wrapText="1"/>
    </xf>
    <xf numFmtId="49" fontId="29" fillId="4" borderId="0" xfId="5" quotePrefix="1" applyNumberFormat="1" applyFont="1" applyFill="1" applyAlignment="1">
      <alignment horizontal="left"/>
    </xf>
    <xf numFmtId="0" fontId="29" fillId="4" borderId="9" xfId="5" applyFont="1" applyFill="1" applyBorder="1" applyAlignment="1">
      <alignment horizontal="center" wrapText="1"/>
    </xf>
    <xf numFmtId="49" fontId="29" fillId="4" borderId="0" xfId="5" applyNumberFormat="1" applyFont="1" applyFill="1" applyAlignment="1">
      <alignment horizontal="left" vertical="top"/>
    </xf>
    <xf numFmtId="49" fontId="29" fillId="4" borderId="0" xfId="5" applyNumberFormat="1" applyFont="1" applyFill="1" applyAlignment="1">
      <alignment horizontal="center" wrapText="1"/>
    </xf>
    <xf numFmtId="49" fontId="29" fillId="4" borderId="0" xfId="5" applyNumberFormat="1" applyFont="1" applyFill="1" applyAlignment="1">
      <alignment horizontal="left"/>
    </xf>
    <xf numFmtId="49" fontId="29" fillId="4" borderId="0" xfId="8" quotePrefix="1" applyNumberFormat="1" applyFont="1" applyFill="1" applyAlignment="1">
      <alignment horizontal="left"/>
    </xf>
    <xf numFmtId="49" fontId="39" fillId="4" borderId="45" xfId="8" applyNumberFormat="1" applyFont="1" applyFill="1" applyBorder="1" applyAlignment="1">
      <alignment horizontal="left" vertical="center"/>
    </xf>
    <xf numFmtId="49" fontId="39" fillId="4" borderId="45" xfId="8" applyNumberFormat="1" applyFont="1" applyFill="1" applyBorder="1" applyAlignment="1">
      <alignment horizontal="left" vertical="center" wrapText="1"/>
    </xf>
    <xf numFmtId="0" fontId="29" fillId="4" borderId="12" xfId="8" applyFont="1" applyFill="1" applyBorder="1" applyAlignment="1">
      <alignment wrapText="1"/>
    </xf>
    <xf numFmtId="0" fontId="29" fillId="4" borderId="27" xfId="8" applyFont="1" applyFill="1" applyBorder="1" applyAlignment="1">
      <alignment horizontal="center" wrapText="1"/>
    </xf>
    <xf numFmtId="0" fontId="29" fillId="4" borderId="9" xfId="8" applyFont="1" applyFill="1" applyBorder="1" applyAlignment="1">
      <alignment horizontal="center" wrapText="1"/>
    </xf>
    <xf numFmtId="49" fontId="29" fillId="4" borderId="0" xfId="8" applyNumberFormat="1" applyFont="1" applyFill="1" applyAlignment="1">
      <alignment horizontal="left"/>
    </xf>
    <xf numFmtId="49" fontId="29" fillId="4" borderId="0" xfId="8" applyNumberFormat="1" applyFont="1" applyFill="1" applyAlignment="1">
      <alignment horizontal="center" wrapText="1"/>
    </xf>
    <xf numFmtId="49" fontId="29" fillId="4" borderId="27" xfId="8" applyNumberFormat="1" applyFont="1" applyFill="1" applyBorder="1" applyAlignment="1">
      <alignment horizontal="left" vertical="top"/>
    </xf>
    <xf numFmtId="49" fontId="29" fillId="4" borderId="9" xfId="8" applyNumberFormat="1" applyFont="1" applyFill="1" applyBorder="1" applyAlignment="1">
      <alignment horizontal="left" vertical="top"/>
    </xf>
    <xf numFmtId="0" fontId="29" fillId="4" borderId="0" xfId="8" applyFont="1" applyFill="1" applyAlignment="1">
      <alignment horizontal="left" vertical="top" wrapText="1"/>
    </xf>
    <xf numFmtId="0" fontId="43" fillId="4" borderId="0" xfId="8" applyFont="1" applyFill="1" applyAlignment="1">
      <alignment horizontal="left" vertical="top" wrapText="1"/>
    </xf>
    <xf numFmtId="0" fontId="43" fillId="4" borderId="0" xfId="8" applyFont="1" applyFill="1" applyAlignment="1">
      <alignment horizontal="left" vertical="top"/>
    </xf>
    <xf numFmtId="49" fontId="29" fillId="4" borderId="0" xfId="8" applyNumberFormat="1" applyFont="1" applyFill="1" applyAlignment="1">
      <alignment horizontal="left" vertical="top"/>
    </xf>
    <xf numFmtId="49" fontId="29" fillId="4" borderId="0" xfId="8" applyNumberFormat="1" applyFont="1" applyFill="1" applyAlignment="1">
      <alignment horizontal="left" vertical="top" wrapText="1"/>
    </xf>
    <xf numFmtId="49" fontId="39" fillId="4" borderId="0" xfId="8" applyNumberFormat="1" applyFont="1" applyFill="1" applyAlignment="1">
      <alignment horizontal="left" vertical="top"/>
    </xf>
    <xf numFmtId="0" fontId="29" fillId="4" borderId="0" xfId="8" applyFont="1" applyFill="1" applyAlignment="1">
      <alignment horizontal="left" vertical="top"/>
    </xf>
    <xf numFmtId="0" fontId="29" fillId="4" borderId="9" xfId="8" applyFont="1" applyFill="1" applyBorder="1" applyAlignment="1">
      <alignment horizontal="left" vertical="top" wrapText="1"/>
    </xf>
    <xf numFmtId="0" fontId="29" fillId="4" borderId="27" xfId="8" applyFont="1" applyFill="1" applyBorder="1" applyAlignment="1">
      <alignment horizontal="left" vertical="top" wrapText="1"/>
    </xf>
    <xf numFmtId="0" fontId="29" fillId="4" borderId="39" xfId="8" applyFont="1" applyFill="1" applyBorder="1" applyAlignment="1">
      <alignment horizontal="left"/>
    </xf>
    <xf numFmtId="0" fontId="29" fillId="0" borderId="9" xfId="8" applyFont="1" applyBorder="1" applyAlignment="1">
      <alignment horizontal="left"/>
    </xf>
    <xf numFmtId="0" fontId="29" fillId="4" borderId="9" xfId="8" applyFont="1" applyFill="1" applyBorder="1" applyAlignment="1">
      <alignment horizontal="left"/>
    </xf>
    <xf numFmtId="0" fontId="29" fillId="4" borderId="0" xfId="8" applyFont="1" applyFill="1" applyAlignment="1">
      <alignment horizontal="left"/>
    </xf>
    <xf numFmtId="0" fontId="29" fillId="4" borderId="27" xfId="8" applyFont="1" applyFill="1" applyBorder="1" applyAlignment="1">
      <alignment horizontal="left"/>
    </xf>
    <xf numFmtId="49" fontId="37" fillId="4" borderId="0" xfId="8" applyNumberFormat="1" applyFont="1" applyFill="1" applyAlignment="1">
      <alignment horizontal="center"/>
    </xf>
    <xf numFmtId="0" fontId="29" fillId="4" borderId="0" xfId="8" applyFont="1" applyFill="1" applyAlignment="1">
      <alignment horizontal="center"/>
    </xf>
    <xf numFmtId="0" fontId="39" fillId="4" borderId="0" xfId="8" applyFont="1" applyFill="1" applyAlignment="1">
      <alignment horizontal="left"/>
    </xf>
    <xf numFmtId="0" fontId="29" fillId="4" borderId="0" xfId="8" applyFont="1" applyFill="1" applyAlignment="1">
      <alignment horizontal="left" wrapText="1"/>
    </xf>
    <xf numFmtId="0" fontId="29" fillId="4" borderId="27" xfId="8" applyFont="1" applyFill="1" applyBorder="1" applyAlignment="1">
      <alignment horizontal="center"/>
    </xf>
  </cellXfs>
  <cellStyles count="9">
    <cellStyle name="Currency" xfId="1" builtinId="4"/>
    <cellStyle name="Currency 2" xfId="7" xr:uid="{00000000-0005-0000-0000-000001000000}"/>
    <cellStyle name="Hyperlink" xfId="3" builtinId="8"/>
    <cellStyle name="Normal" xfId="0" builtinId="0"/>
    <cellStyle name="Normal 2" xfId="4" xr:uid="{00000000-0005-0000-0000-000004000000}"/>
    <cellStyle name="Normal 3" xfId="5" xr:uid="{00000000-0005-0000-0000-000005000000}"/>
    <cellStyle name="Normal 3 2" xfId="8" xr:uid="{00000000-0005-0000-0000-000006000000}"/>
    <cellStyle name="Normal 4" xfId="6" xr:uid="{00000000-0005-0000-0000-000007000000}"/>
    <cellStyle name="Percent" xfId="2" builtinId="5"/>
  </cellStyles>
  <dxfs count="3">
    <dxf>
      <fill>
        <patternFill>
          <bgColor theme="9" tint="0.59996337778862885"/>
        </patternFill>
      </fill>
    </dxf>
    <dxf>
      <fill>
        <patternFill>
          <bgColor theme="9" tint="0.59996337778862885"/>
        </patternFill>
      </fill>
    </dxf>
    <dxf>
      <fill>
        <patternFill>
          <bgColor theme="9" tint="0.59996337778862885"/>
        </patternFill>
      </fill>
    </dxf>
  </dxfs>
  <tableStyles count="0" defaultTableStyle="TableStyleMedium2" defaultPivotStyle="PivotStyleLight16"/>
  <colors>
    <mruColors>
      <color rgb="FFFBC29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activeX1.xml><?xml version="1.0" encoding="utf-8"?>
<ax:ocx xmlns:ax="http://schemas.microsoft.com/office/2006/activeX" xmlns:r="http://schemas.openxmlformats.org/officeDocument/2006/relationships" ax:classid="{8BD21D30-EC42-11CE-9E0D-00AA006002F3}" ax:persistence="persistStreamInit" r:id="rId1"/>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13" Type="http://schemas.openxmlformats.org/officeDocument/2006/relationships/image" Target="../media/image13.jpeg"/><Relationship Id="rId3" Type="http://schemas.openxmlformats.org/officeDocument/2006/relationships/image" Target="../media/image3.png"/><Relationship Id="rId7" Type="http://schemas.openxmlformats.org/officeDocument/2006/relationships/image" Target="../media/image7.png"/><Relationship Id="rId12" Type="http://schemas.openxmlformats.org/officeDocument/2006/relationships/image" Target="../media/image12.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5" Type="http://schemas.openxmlformats.org/officeDocument/2006/relationships/image" Target="../media/image5.pn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png"/></Relationships>
</file>

<file path=xl/drawings/_rels/drawing2.xml.rels><?xml version="1.0" encoding="UTF-8" standalone="yes"?>
<Relationships xmlns="http://schemas.openxmlformats.org/package/2006/relationships"><Relationship Id="rId3" Type="http://schemas.openxmlformats.org/officeDocument/2006/relationships/image" Target="../media/image17.emf"/><Relationship Id="rId2" Type="http://schemas.openxmlformats.org/officeDocument/2006/relationships/image" Target="../media/image16.emf"/><Relationship Id="rId1" Type="http://schemas.openxmlformats.org/officeDocument/2006/relationships/image" Target="../media/image15.emf"/></Relationships>
</file>

<file path=xl/drawings/_rels/drawing3.xml.rels><?xml version="1.0" encoding="UTF-8" standalone="yes"?>
<Relationships xmlns="http://schemas.openxmlformats.org/package/2006/relationships"><Relationship Id="rId2" Type="http://schemas.openxmlformats.org/officeDocument/2006/relationships/image" Target="../media/image15.emf"/><Relationship Id="rId1" Type="http://schemas.openxmlformats.org/officeDocument/2006/relationships/image" Target="../media/image21.emf"/></Relationships>
</file>

<file path=xl/drawings/_rels/drawing4.xml.rels><?xml version="1.0" encoding="UTF-8" standalone="yes"?>
<Relationships xmlns="http://schemas.openxmlformats.org/package/2006/relationships"><Relationship Id="rId2" Type="http://schemas.openxmlformats.org/officeDocument/2006/relationships/image" Target="../media/image15.emf"/><Relationship Id="rId1" Type="http://schemas.openxmlformats.org/officeDocument/2006/relationships/image" Target="../media/image16.emf"/></Relationships>
</file>

<file path=xl/drawings/_rels/drawing5.xml.rels><?xml version="1.0" encoding="UTF-8" standalone="yes"?>
<Relationships xmlns="http://schemas.openxmlformats.org/package/2006/relationships"><Relationship Id="rId2" Type="http://schemas.openxmlformats.org/officeDocument/2006/relationships/image" Target="../media/image15.emf"/><Relationship Id="rId1" Type="http://schemas.openxmlformats.org/officeDocument/2006/relationships/image" Target="../media/image17.emf"/></Relationships>
</file>

<file path=xl/drawings/_rels/drawing6.xml.rels><?xml version="1.0" encoding="UTF-8" standalone="yes"?>
<Relationships xmlns="http://schemas.openxmlformats.org/package/2006/relationships"><Relationship Id="rId2" Type="http://schemas.openxmlformats.org/officeDocument/2006/relationships/image" Target="../media/image15.emf"/><Relationship Id="rId1" Type="http://schemas.openxmlformats.org/officeDocument/2006/relationships/image" Target="../media/image17.emf"/></Relationships>
</file>

<file path=xl/drawings/_rels/vmlDrawing1.vml.rels><?xml version="1.0" encoding="UTF-8" standalone="yes"?>
<Relationships xmlns="http://schemas.openxmlformats.org/package/2006/relationships"><Relationship Id="rId3" Type="http://schemas.openxmlformats.org/officeDocument/2006/relationships/image" Target="../media/image19.emf"/><Relationship Id="rId2" Type="http://schemas.openxmlformats.org/officeDocument/2006/relationships/image" Target="../media/image18.emf"/><Relationship Id="rId1" Type="http://schemas.openxmlformats.org/officeDocument/2006/relationships/image" Target="../media/image14.emf"/><Relationship Id="rId4" Type="http://schemas.openxmlformats.org/officeDocument/2006/relationships/image" Target="../media/image20.emf"/></Relationships>
</file>

<file path=xl/drawings/_rels/vmlDrawing2.vml.rels><?xml version="1.0" encoding="UTF-8" standalone="yes"?>
<Relationships xmlns="http://schemas.openxmlformats.org/package/2006/relationships"><Relationship Id="rId2" Type="http://schemas.openxmlformats.org/officeDocument/2006/relationships/image" Target="../media/image18.emf"/><Relationship Id="rId1" Type="http://schemas.openxmlformats.org/officeDocument/2006/relationships/image" Target="../media/image22.emf"/></Relationships>
</file>

<file path=xl/drawings/_rels/vmlDrawing3.vml.rels><?xml version="1.0" encoding="UTF-8" standalone="yes"?>
<Relationships xmlns="http://schemas.openxmlformats.org/package/2006/relationships"><Relationship Id="rId2" Type="http://schemas.openxmlformats.org/officeDocument/2006/relationships/image" Target="../media/image18.emf"/><Relationship Id="rId1" Type="http://schemas.openxmlformats.org/officeDocument/2006/relationships/image" Target="../media/image19.emf"/></Relationships>
</file>

<file path=xl/drawings/_rels/vmlDrawing4.vml.rels><?xml version="1.0" encoding="UTF-8" standalone="yes"?>
<Relationships xmlns="http://schemas.openxmlformats.org/package/2006/relationships"><Relationship Id="rId2" Type="http://schemas.openxmlformats.org/officeDocument/2006/relationships/image" Target="../media/image18.emf"/><Relationship Id="rId1" Type="http://schemas.openxmlformats.org/officeDocument/2006/relationships/image" Target="../media/image20.emf"/></Relationships>
</file>

<file path=xl/drawings/_rels/vmlDrawing5.vml.rels><?xml version="1.0" encoding="UTF-8" standalone="yes"?>
<Relationships xmlns="http://schemas.openxmlformats.org/package/2006/relationships"><Relationship Id="rId2" Type="http://schemas.openxmlformats.org/officeDocument/2006/relationships/image" Target="../media/image18.emf"/><Relationship Id="rId1" Type="http://schemas.openxmlformats.org/officeDocument/2006/relationships/image" Target="../media/image20.emf"/></Relationships>
</file>

<file path=xl/drawings/drawing1.xml><?xml version="1.0" encoding="utf-8"?>
<xdr:wsDr xmlns:xdr="http://schemas.openxmlformats.org/drawingml/2006/spreadsheetDrawing" xmlns:a="http://schemas.openxmlformats.org/drawingml/2006/main">
  <xdr:twoCellAnchor editAs="oneCell">
    <xdr:from>
      <xdr:col>2</xdr:col>
      <xdr:colOff>494147</xdr:colOff>
      <xdr:row>11</xdr:row>
      <xdr:rowOff>1778936</xdr:rowOff>
    </xdr:from>
    <xdr:to>
      <xdr:col>2</xdr:col>
      <xdr:colOff>2073701</xdr:colOff>
      <xdr:row>12</xdr:row>
      <xdr:rowOff>1505645</xdr:rowOff>
    </xdr:to>
    <xdr:pic>
      <xdr:nvPicPr>
        <xdr:cNvPr id="14" name="Picture 13">
          <a:extLst>
            <a:ext uri="{FF2B5EF4-FFF2-40B4-BE49-F238E27FC236}">
              <a16:creationId xmlns:a16="http://schemas.microsoft.com/office/drawing/2014/main" id="{00000000-0008-0000-0000-00000E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b="19914"/>
        <a:stretch/>
      </xdr:blipFill>
      <xdr:spPr>
        <a:xfrm>
          <a:off x="7721941" y="18565348"/>
          <a:ext cx="1573839" cy="1553267"/>
        </a:xfrm>
        <a:prstGeom prst="rect">
          <a:avLst/>
        </a:prstGeom>
      </xdr:spPr>
    </xdr:pic>
    <xdr:clientData/>
  </xdr:twoCellAnchor>
  <xdr:twoCellAnchor editAs="oneCell">
    <xdr:from>
      <xdr:col>2</xdr:col>
      <xdr:colOff>69524</xdr:colOff>
      <xdr:row>2</xdr:row>
      <xdr:rowOff>0</xdr:rowOff>
    </xdr:from>
    <xdr:to>
      <xdr:col>2</xdr:col>
      <xdr:colOff>2680040</xdr:colOff>
      <xdr:row>2</xdr:row>
      <xdr:rowOff>1396367</xdr:rowOff>
    </xdr:to>
    <xdr:pic>
      <xdr:nvPicPr>
        <xdr:cNvPr id="15" name="Picture 14">
          <a:extLst>
            <a:ext uri="{FF2B5EF4-FFF2-40B4-BE49-F238E27FC236}">
              <a16:creationId xmlns:a16="http://schemas.microsoft.com/office/drawing/2014/main" id="{00000000-0008-0000-0000-00000F000000}"/>
            </a:ext>
          </a:extLst>
        </xdr:cNvPr>
        <xdr:cNvPicPr>
          <a:picLocks noChangeAspect="1"/>
        </xdr:cNvPicPr>
      </xdr:nvPicPr>
      <xdr:blipFill rotWithShape="1">
        <a:blip xmlns:r="http://schemas.openxmlformats.org/officeDocument/2006/relationships" r:embed="rId2"/>
        <a:srcRect r="1909" b="30143"/>
        <a:stretch/>
      </xdr:blipFill>
      <xdr:spPr>
        <a:xfrm>
          <a:off x="7297318" y="2173941"/>
          <a:ext cx="2606706" cy="1400177"/>
        </a:xfrm>
        <a:prstGeom prst="rect">
          <a:avLst/>
        </a:prstGeom>
      </xdr:spPr>
    </xdr:pic>
    <xdr:clientData/>
  </xdr:twoCellAnchor>
  <xdr:twoCellAnchor editAs="oneCell">
    <xdr:from>
      <xdr:col>2</xdr:col>
      <xdr:colOff>0</xdr:colOff>
      <xdr:row>4</xdr:row>
      <xdr:rowOff>1781176</xdr:rowOff>
    </xdr:from>
    <xdr:to>
      <xdr:col>2</xdr:col>
      <xdr:colOff>2745755</xdr:colOff>
      <xdr:row>5</xdr:row>
      <xdr:rowOff>1504951</xdr:rowOff>
    </xdr:to>
    <xdr:pic>
      <xdr:nvPicPr>
        <xdr:cNvPr id="16" name="Picture 15">
          <a:extLst>
            <a:ext uri="{FF2B5EF4-FFF2-40B4-BE49-F238E27FC236}">
              <a16:creationId xmlns:a16="http://schemas.microsoft.com/office/drawing/2014/main" id="{00000000-0008-0000-0000-000010000000}"/>
            </a:ext>
          </a:extLst>
        </xdr:cNvPr>
        <xdr:cNvPicPr>
          <a:picLocks noChangeAspect="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b="28155"/>
        <a:stretch/>
      </xdr:blipFill>
      <xdr:spPr>
        <a:xfrm>
          <a:off x="7227794" y="7608235"/>
          <a:ext cx="2745755" cy="1550334"/>
        </a:xfrm>
        <a:prstGeom prst="rect">
          <a:avLst/>
        </a:prstGeom>
      </xdr:spPr>
    </xdr:pic>
    <xdr:clientData/>
  </xdr:twoCellAnchor>
  <xdr:twoCellAnchor editAs="oneCell">
    <xdr:from>
      <xdr:col>2</xdr:col>
      <xdr:colOff>246794</xdr:colOff>
      <xdr:row>5</xdr:row>
      <xdr:rowOff>1790841</xdr:rowOff>
    </xdr:from>
    <xdr:to>
      <xdr:col>2</xdr:col>
      <xdr:colOff>2498961</xdr:colOff>
      <xdr:row>6</xdr:row>
      <xdr:rowOff>1257996</xdr:rowOff>
    </xdr:to>
    <xdr:pic>
      <xdr:nvPicPr>
        <xdr:cNvPr id="17" name="Picture 16">
          <a:extLst>
            <a:ext uri="{FF2B5EF4-FFF2-40B4-BE49-F238E27FC236}">
              <a16:creationId xmlns:a16="http://schemas.microsoft.com/office/drawing/2014/main" id="{00000000-0008-0000-0000-000011000000}"/>
            </a:ext>
          </a:extLst>
        </xdr:cNvPr>
        <xdr:cNvPicPr>
          <a:picLocks noChangeAspect="1"/>
        </xdr:cNvPicPr>
      </xdr:nvPicPr>
      <xdr:blipFill rotWithShape="1">
        <a:blip xmlns:r="http://schemas.openxmlformats.org/officeDocument/2006/relationships" r:embed="rId4">
          <a:extLst>
            <a:ext uri="{28A0092B-C50C-407E-A947-70E740481C1C}">
              <a14:useLocalDpi xmlns:a14="http://schemas.microsoft.com/office/drawing/2010/main" val="0"/>
            </a:ext>
          </a:extLst>
        </a:blip>
        <a:srcRect b="32653"/>
        <a:stretch/>
      </xdr:blipFill>
      <xdr:spPr>
        <a:xfrm>
          <a:off x="7474588" y="9444459"/>
          <a:ext cx="2252167" cy="1293713"/>
        </a:xfrm>
        <a:prstGeom prst="rect">
          <a:avLst/>
        </a:prstGeom>
      </xdr:spPr>
    </xdr:pic>
    <xdr:clientData/>
  </xdr:twoCellAnchor>
  <xdr:twoCellAnchor editAs="oneCell">
    <xdr:from>
      <xdr:col>2</xdr:col>
      <xdr:colOff>354311</xdr:colOff>
      <xdr:row>8</xdr:row>
      <xdr:rowOff>22412</xdr:rowOff>
    </xdr:from>
    <xdr:to>
      <xdr:col>2</xdr:col>
      <xdr:colOff>2387634</xdr:colOff>
      <xdr:row>8</xdr:row>
      <xdr:rowOff>1316578</xdr:rowOff>
    </xdr:to>
    <xdr:pic>
      <xdr:nvPicPr>
        <xdr:cNvPr id="18" name="Picture 17">
          <a:extLst>
            <a:ext uri="{FF2B5EF4-FFF2-40B4-BE49-F238E27FC236}">
              <a16:creationId xmlns:a16="http://schemas.microsoft.com/office/drawing/2014/main" id="{00000000-0008-0000-0000-000012000000}"/>
            </a:ext>
          </a:extLst>
        </xdr:cNvPr>
        <xdr:cNvPicPr>
          <a:picLocks noChangeAspect="1"/>
        </xdr:cNvPicPr>
      </xdr:nvPicPr>
      <xdr:blipFill rotWithShape="1">
        <a:blip xmlns:r="http://schemas.openxmlformats.org/officeDocument/2006/relationships" r:embed="rId5">
          <a:extLst>
            <a:ext uri="{28A0092B-C50C-407E-A947-70E740481C1C}">
              <a14:useLocalDpi xmlns:a14="http://schemas.microsoft.com/office/drawing/2010/main" val="0"/>
            </a:ext>
          </a:extLst>
        </a:blip>
        <a:srcRect b="33784"/>
        <a:stretch/>
      </xdr:blipFill>
      <xdr:spPr>
        <a:xfrm>
          <a:off x="7582105" y="13155706"/>
          <a:ext cx="2037133" cy="1299881"/>
        </a:xfrm>
        <a:prstGeom prst="rect">
          <a:avLst/>
        </a:prstGeom>
      </xdr:spPr>
    </xdr:pic>
    <xdr:clientData/>
  </xdr:twoCellAnchor>
  <xdr:twoCellAnchor editAs="oneCell">
    <xdr:from>
      <xdr:col>2</xdr:col>
      <xdr:colOff>252399</xdr:colOff>
      <xdr:row>8</xdr:row>
      <xdr:rowOff>1781176</xdr:rowOff>
    </xdr:from>
    <xdr:to>
      <xdr:col>2</xdr:col>
      <xdr:colOff>2493355</xdr:colOff>
      <xdr:row>9</xdr:row>
      <xdr:rowOff>1466851</xdr:rowOff>
    </xdr:to>
    <xdr:pic>
      <xdr:nvPicPr>
        <xdr:cNvPr id="19" name="Picture 18">
          <a:extLst>
            <a:ext uri="{FF2B5EF4-FFF2-40B4-BE49-F238E27FC236}">
              <a16:creationId xmlns:a16="http://schemas.microsoft.com/office/drawing/2014/main" id="{00000000-0008-0000-0000-000013000000}"/>
            </a:ext>
          </a:extLst>
        </xdr:cNvPr>
        <xdr:cNvPicPr>
          <a:picLocks noChangeAspect="1"/>
        </xdr:cNvPicPr>
      </xdr:nvPicPr>
      <xdr:blipFill rotWithShape="1">
        <a:blip xmlns:r="http://schemas.openxmlformats.org/officeDocument/2006/relationships" r:embed="rId6">
          <a:extLst>
            <a:ext uri="{28A0092B-C50C-407E-A947-70E740481C1C}">
              <a14:useLocalDpi xmlns:a14="http://schemas.microsoft.com/office/drawing/2010/main" val="0"/>
            </a:ext>
          </a:extLst>
        </a:blip>
        <a:srcRect b="26000"/>
        <a:stretch/>
      </xdr:blipFill>
      <xdr:spPr>
        <a:xfrm>
          <a:off x="7480193" y="13087911"/>
          <a:ext cx="2240956" cy="1512234"/>
        </a:xfrm>
        <a:prstGeom prst="rect">
          <a:avLst/>
        </a:prstGeom>
      </xdr:spPr>
    </xdr:pic>
    <xdr:clientData/>
  </xdr:twoCellAnchor>
  <xdr:twoCellAnchor editAs="oneCell">
    <xdr:from>
      <xdr:col>2</xdr:col>
      <xdr:colOff>147686</xdr:colOff>
      <xdr:row>9</xdr:row>
      <xdr:rowOff>1778936</xdr:rowOff>
    </xdr:from>
    <xdr:to>
      <xdr:col>2</xdr:col>
      <xdr:colOff>2601879</xdr:colOff>
      <xdr:row>10</xdr:row>
      <xdr:rowOff>1104902</xdr:rowOff>
    </xdr:to>
    <xdr:pic>
      <xdr:nvPicPr>
        <xdr:cNvPr id="20" name="Picture 19">
          <a:extLst>
            <a:ext uri="{FF2B5EF4-FFF2-40B4-BE49-F238E27FC236}">
              <a16:creationId xmlns:a16="http://schemas.microsoft.com/office/drawing/2014/main" id="{00000000-0008-0000-0000-000014000000}"/>
            </a:ext>
          </a:extLst>
        </xdr:cNvPr>
        <xdr:cNvPicPr>
          <a:picLocks noChangeAspect="1"/>
        </xdr:cNvPicPr>
      </xdr:nvPicPr>
      <xdr:blipFill rotWithShape="1">
        <a:blip xmlns:r="http://schemas.openxmlformats.org/officeDocument/2006/relationships" r:embed="rId7">
          <a:extLst>
            <a:ext uri="{28A0092B-C50C-407E-A947-70E740481C1C}">
              <a14:useLocalDpi xmlns:a14="http://schemas.microsoft.com/office/drawing/2010/main" val="0"/>
            </a:ext>
          </a:extLst>
        </a:blip>
        <a:srcRect b="33242"/>
        <a:stretch/>
      </xdr:blipFill>
      <xdr:spPr>
        <a:xfrm>
          <a:off x="7375480" y="14912230"/>
          <a:ext cx="2450383" cy="1152525"/>
        </a:xfrm>
        <a:prstGeom prst="rect">
          <a:avLst/>
        </a:prstGeom>
      </xdr:spPr>
    </xdr:pic>
    <xdr:clientData/>
  </xdr:twoCellAnchor>
  <xdr:twoCellAnchor editAs="oneCell">
    <xdr:from>
      <xdr:col>2</xdr:col>
      <xdr:colOff>254938</xdr:colOff>
      <xdr:row>12</xdr:row>
      <xdr:rowOff>1817036</xdr:rowOff>
    </xdr:from>
    <xdr:to>
      <xdr:col>2</xdr:col>
      <xdr:colOff>2307195</xdr:colOff>
      <xdr:row>13</xdr:row>
      <xdr:rowOff>1082042</xdr:rowOff>
    </xdr:to>
    <xdr:pic>
      <xdr:nvPicPr>
        <xdr:cNvPr id="21" name="Picture 20">
          <a:extLst>
            <a:ext uri="{FF2B5EF4-FFF2-40B4-BE49-F238E27FC236}">
              <a16:creationId xmlns:a16="http://schemas.microsoft.com/office/drawing/2014/main" id="{00000000-0008-0000-0000-000015000000}"/>
            </a:ext>
          </a:extLst>
        </xdr:cNvPr>
        <xdr:cNvPicPr>
          <a:picLocks noChangeAspect="1"/>
        </xdr:cNvPicPr>
      </xdr:nvPicPr>
      <xdr:blipFill rotWithShape="1">
        <a:blip xmlns:r="http://schemas.openxmlformats.org/officeDocument/2006/relationships" r:embed="rId8">
          <a:extLst>
            <a:ext uri="{28A0092B-C50C-407E-A947-70E740481C1C}">
              <a14:useLocalDpi xmlns:a14="http://schemas.microsoft.com/office/drawing/2010/main" val="0"/>
            </a:ext>
          </a:extLst>
        </a:blip>
        <a:srcRect b="45055"/>
        <a:stretch/>
      </xdr:blipFill>
      <xdr:spPr>
        <a:xfrm>
          <a:off x="7482732" y="20430007"/>
          <a:ext cx="2052257" cy="1085850"/>
        </a:xfrm>
        <a:prstGeom prst="rect">
          <a:avLst/>
        </a:prstGeom>
      </xdr:spPr>
    </xdr:pic>
    <xdr:clientData/>
  </xdr:twoCellAnchor>
  <xdr:twoCellAnchor editAs="oneCell">
    <xdr:from>
      <xdr:col>2</xdr:col>
      <xdr:colOff>254081</xdr:colOff>
      <xdr:row>3</xdr:row>
      <xdr:rowOff>1783697</xdr:rowOff>
    </xdr:from>
    <xdr:to>
      <xdr:col>2</xdr:col>
      <xdr:colOff>2499294</xdr:colOff>
      <xdr:row>4</xdr:row>
      <xdr:rowOff>1358267</xdr:rowOff>
    </xdr:to>
    <xdr:pic>
      <xdr:nvPicPr>
        <xdr:cNvPr id="22" name="Picture 21">
          <a:extLst>
            <a:ext uri="{FF2B5EF4-FFF2-40B4-BE49-F238E27FC236}">
              <a16:creationId xmlns:a16="http://schemas.microsoft.com/office/drawing/2014/main" id="{00000000-0008-0000-0000-000016000000}"/>
            </a:ext>
          </a:extLst>
        </xdr:cNvPr>
        <xdr:cNvPicPr>
          <a:picLocks noChangeAspect="1"/>
        </xdr:cNvPicPr>
      </xdr:nvPicPr>
      <xdr:blipFill rotWithShape="1">
        <a:blip xmlns:r="http://schemas.openxmlformats.org/officeDocument/2006/relationships" r:embed="rId9">
          <a:extLst>
            <a:ext uri="{28A0092B-C50C-407E-A947-70E740481C1C}">
              <a14:useLocalDpi xmlns:a14="http://schemas.microsoft.com/office/drawing/2010/main" val="0"/>
            </a:ext>
          </a:extLst>
        </a:blip>
        <a:srcRect b="31274"/>
        <a:stretch/>
      </xdr:blipFill>
      <xdr:spPr>
        <a:xfrm>
          <a:off x="7481875" y="5784197"/>
          <a:ext cx="2237593" cy="1404939"/>
        </a:xfrm>
        <a:prstGeom prst="rect">
          <a:avLst/>
        </a:prstGeom>
      </xdr:spPr>
    </xdr:pic>
    <xdr:clientData/>
  </xdr:twoCellAnchor>
  <xdr:twoCellAnchor editAs="oneCell">
    <xdr:from>
      <xdr:col>2</xdr:col>
      <xdr:colOff>269373</xdr:colOff>
      <xdr:row>2</xdr:row>
      <xdr:rowOff>1778936</xdr:rowOff>
    </xdr:from>
    <xdr:to>
      <xdr:col>2</xdr:col>
      <xdr:colOff>2476382</xdr:colOff>
      <xdr:row>3</xdr:row>
      <xdr:rowOff>1352552</xdr:rowOff>
    </xdr:to>
    <xdr:pic>
      <xdr:nvPicPr>
        <xdr:cNvPr id="23" name="Picture 22">
          <a:extLst>
            <a:ext uri="{FF2B5EF4-FFF2-40B4-BE49-F238E27FC236}">
              <a16:creationId xmlns:a16="http://schemas.microsoft.com/office/drawing/2014/main" id="{00000000-0008-0000-0000-000017000000}"/>
            </a:ext>
          </a:extLst>
        </xdr:cNvPr>
        <xdr:cNvPicPr>
          <a:picLocks noChangeAspect="1"/>
        </xdr:cNvPicPr>
      </xdr:nvPicPr>
      <xdr:blipFill rotWithShape="1">
        <a:blip xmlns:r="http://schemas.openxmlformats.org/officeDocument/2006/relationships" r:embed="rId10">
          <a:extLst>
            <a:ext uri="{28A0092B-C50C-407E-A947-70E740481C1C}">
              <a14:useLocalDpi xmlns:a14="http://schemas.microsoft.com/office/drawing/2010/main" val="0"/>
            </a:ext>
          </a:extLst>
        </a:blip>
        <a:srcRect b="31386"/>
        <a:stretch/>
      </xdr:blipFill>
      <xdr:spPr>
        <a:xfrm>
          <a:off x="7497167" y="3952877"/>
          <a:ext cx="2207009" cy="1400175"/>
        </a:xfrm>
        <a:prstGeom prst="rect">
          <a:avLst/>
        </a:prstGeom>
      </xdr:spPr>
    </xdr:pic>
    <xdr:clientData/>
  </xdr:twoCellAnchor>
  <xdr:twoCellAnchor editAs="oneCell">
    <xdr:from>
      <xdr:col>2</xdr:col>
      <xdr:colOff>494147</xdr:colOff>
      <xdr:row>10</xdr:row>
      <xdr:rowOff>1778936</xdr:rowOff>
    </xdr:from>
    <xdr:to>
      <xdr:col>2</xdr:col>
      <xdr:colOff>2073701</xdr:colOff>
      <xdr:row>11</xdr:row>
      <xdr:rowOff>1505644</xdr:rowOff>
    </xdr:to>
    <xdr:pic>
      <xdr:nvPicPr>
        <xdr:cNvPr id="24" name="Picture 23">
          <a:extLst>
            <a:ext uri="{FF2B5EF4-FFF2-40B4-BE49-F238E27FC236}">
              <a16:creationId xmlns:a16="http://schemas.microsoft.com/office/drawing/2014/main" id="{00000000-0008-0000-0000-000018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b="19914"/>
        <a:stretch/>
      </xdr:blipFill>
      <xdr:spPr>
        <a:xfrm>
          <a:off x="7721941" y="16738789"/>
          <a:ext cx="1573839" cy="1553267"/>
        </a:xfrm>
        <a:prstGeom prst="rect">
          <a:avLst/>
        </a:prstGeom>
      </xdr:spPr>
    </xdr:pic>
    <xdr:clientData/>
  </xdr:twoCellAnchor>
  <xdr:oneCellAnchor>
    <xdr:from>
      <xdr:col>2</xdr:col>
      <xdr:colOff>246794</xdr:colOff>
      <xdr:row>6</xdr:row>
      <xdr:rowOff>1824459</xdr:rowOff>
    </xdr:from>
    <xdr:ext cx="2252167" cy="1293713"/>
    <xdr:pic>
      <xdr:nvPicPr>
        <xdr:cNvPr id="13" name="Picture 12">
          <a:extLst>
            <a:ext uri="{FF2B5EF4-FFF2-40B4-BE49-F238E27FC236}">
              <a16:creationId xmlns:a16="http://schemas.microsoft.com/office/drawing/2014/main" id="{00000000-0008-0000-0000-00000D000000}"/>
            </a:ext>
          </a:extLst>
        </xdr:cNvPr>
        <xdr:cNvPicPr>
          <a:picLocks noChangeAspect="1"/>
        </xdr:cNvPicPr>
      </xdr:nvPicPr>
      <xdr:blipFill rotWithShape="1">
        <a:blip xmlns:r="http://schemas.openxmlformats.org/officeDocument/2006/relationships" r:embed="rId4">
          <a:extLst>
            <a:ext uri="{28A0092B-C50C-407E-A947-70E740481C1C}">
              <a14:useLocalDpi xmlns:a14="http://schemas.microsoft.com/office/drawing/2010/main" val="0"/>
            </a:ext>
          </a:extLst>
        </a:blip>
        <a:srcRect b="32653"/>
        <a:stretch/>
      </xdr:blipFill>
      <xdr:spPr>
        <a:xfrm>
          <a:off x="7474588" y="11304635"/>
          <a:ext cx="2252167" cy="1293713"/>
        </a:xfrm>
        <a:prstGeom prst="rect">
          <a:avLst/>
        </a:prstGeom>
      </xdr:spPr>
    </xdr:pic>
    <xdr:clientData/>
  </xdr:oneCellAnchor>
  <xdr:twoCellAnchor editAs="oneCell">
    <xdr:from>
      <xdr:col>15</xdr:col>
      <xdr:colOff>67235</xdr:colOff>
      <xdr:row>1</xdr:row>
      <xdr:rowOff>336176</xdr:rowOff>
    </xdr:from>
    <xdr:to>
      <xdr:col>15</xdr:col>
      <xdr:colOff>1371983</xdr:colOff>
      <xdr:row>1</xdr:row>
      <xdr:rowOff>1602440</xdr:rowOff>
    </xdr:to>
    <xdr:pic>
      <xdr:nvPicPr>
        <xdr:cNvPr id="25" name="Picture 24">
          <a:extLst>
            <a:ext uri="{FF2B5EF4-FFF2-40B4-BE49-F238E27FC236}">
              <a16:creationId xmlns:a16="http://schemas.microsoft.com/office/drawing/2014/main" id="{00000000-0008-0000-0000-000019000000}"/>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33763323" y="683558"/>
          <a:ext cx="1304748" cy="1266264"/>
        </a:xfrm>
        <a:prstGeom prst="rect">
          <a:avLst/>
        </a:prstGeom>
      </xdr:spPr>
    </xdr:pic>
    <xdr:clientData/>
  </xdr:twoCellAnchor>
  <xdr:twoCellAnchor editAs="oneCell">
    <xdr:from>
      <xdr:col>2</xdr:col>
      <xdr:colOff>0</xdr:colOff>
      <xdr:row>15</xdr:row>
      <xdr:rowOff>459443</xdr:rowOff>
    </xdr:from>
    <xdr:to>
      <xdr:col>2</xdr:col>
      <xdr:colOff>2383620</xdr:colOff>
      <xdr:row>15</xdr:row>
      <xdr:rowOff>1292325</xdr:rowOff>
    </xdr:to>
    <xdr:pic>
      <xdr:nvPicPr>
        <xdr:cNvPr id="26" name="Picture 25" descr="Logo&#10;&#10;Description automatically generated">
          <a:extLst>
            <a:ext uri="{FF2B5EF4-FFF2-40B4-BE49-F238E27FC236}">
              <a16:creationId xmlns:a16="http://schemas.microsoft.com/office/drawing/2014/main" id="{00000000-0008-0000-0000-00001A000000}"/>
            </a:ext>
          </a:extLst>
        </xdr:cNvPr>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7227794" y="24552090"/>
          <a:ext cx="2376000" cy="832882"/>
        </a:xfrm>
        <a:prstGeom prst="rect">
          <a:avLst/>
        </a:prstGeom>
      </xdr:spPr>
    </xdr:pic>
    <xdr:clientData/>
  </xdr:twoCellAnchor>
  <xdr:twoCellAnchor editAs="oneCell">
    <xdr:from>
      <xdr:col>2</xdr:col>
      <xdr:colOff>381000</xdr:colOff>
      <xdr:row>14</xdr:row>
      <xdr:rowOff>19050</xdr:rowOff>
    </xdr:from>
    <xdr:to>
      <xdr:col>2</xdr:col>
      <xdr:colOff>2495550</xdr:colOff>
      <xdr:row>14</xdr:row>
      <xdr:rowOff>1589097</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7620000" y="24136350"/>
          <a:ext cx="2114550" cy="15738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1008528</xdr:colOff>
          <xdr:row>0</xdr:row>
          <xdr:rowOff>11205</xdr:rowOff>
        </xdr:from>
        <xdr:to>
          <xdr:col>6</xdr:col>
          <xdr:colOff>818029</xdr:colOff>
          <xdr:row>5</xdr:row>
          <xdr:rowOff>78440</xdr:rowOff>
        </xdr:to>
        <xdr:pic>
          <xdr:nvPicPr>
            <xdr:cNvPr id="4" name="Picture 3">
              <a:extLst>
                <a:ext uri="{FF2B5EF4-FFF2-40B4-BE49-F238E27FC236}">
                  <a16:creationId xmlns:a16="http://schemas.microsoft.com/office/drawing/2014/main" id="{00000000-0008-0000-0100-000004000000}"/>
                </a:ext>
              </a:extLst>
            </xdr:cNvPr>
            <xdr:cNvPicPr>
              <a:picLocks noChangeAspect="1"/>
              <a:extLst>
                <a:ext uri="{84589F7E-364E-4C9E-8A38-B11213B215E9}">
                  <a14:cameraTool cellRange="Admin_Logo" spid="_x0000_s22607"/>
                </a:ext>
              </a:extLst>
            </xdr:cNvPicPr>
          </xdr:nvPicPr>
          <xdr:blipFill rotWithShape="1">
            <a:blip xmlns:r="http://schemas.openxmlformats.org/officeDocument/2006/relationships" r:embed="rId1"/>
            <a:srcRect l="9375" t="9202" r="7812" b="8590"/>
            <a:stretch>
              <a:fillRect/>
            </a:stretch>
          </xdr:blipFill>
          <xdr:spPr>
            <a:xfrm>
              <a:off x="10690410" y="11205"/>
              <a:ext cx="1187825" cy="1501588"/>
            </a:xfrm>
            <a:prstGeom prst="rect">
              <a:avLst/>
            </a:prstGeom>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1120588</xdr:colOff>
          <xdr:row>0</xdr:row>
          <xdr:rowOff>68036</xdr:rowOff>
        </xdr:from>
        <xdr:to>
          <xdr:col>0</xdr:col>
          <xdr:colOff>3429000</xdr:colOff>
          <xdr:row>5</xdr:row>
          <xdr:rowOff>49688</xdr:rowOff>
        </xdr:to>
        <xdr:pic>
          <xdr:nvPicPr>
            <xdr:cNvPr id="11" name="Picture 10">
              <a:extLst>
                <a:ext uri="{FF2B5EF4-FFF2-40B4-BE49-F238E27FC236}">
                  <a16:creationId xmlns:a16="http://schemas.microsoft.com/office/drawing/2014/main" id="{00000000-0008-0000-0100-00000B000000}"/>
                </a:ext>
              </a:extLst>
            </xdr:cNvPr>
            <xdr:cNvPicPr>
              <a:picLocks noChangeAspect="1" noChangeArrowheads="1"/>
              <a:extLst>
                <a:ext uri="{84589F7E-364E-4C9E-8A38-B11213B215E9}">
                  <a14:cameraTool cellRange="logo" spid="_x0000_s22608"/>
                </a:ext>
              </a:extLst>
            </xdr:cNvPicPr>
          </xdr:nvPicPr>
          <xdr:blipFill rotWithShape="1">
            <a:blip xmlns:r="http://schemas.openxmlformats.org/officeDocument/2006/relationships" r:embed="rId2"/>
            <a:srcRect r="8947" b="14335"/>
            <a:stretch>
              <a:fillRect/>
            </a:stretch>
          </xdr:blipFill>
          <xdr:spPr bwMode="auto">
            <a:xfrm>
              <a:off x="1120588" y="68036"/>
              <a:ext cx="2308412" cy="1424009"/>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561975</xdr:colOff>
          <xdr:row>15</xdr:row>
          <xdr:rowOff>66675</xdr:rowOff>
        </xdr:from>
        <xdr:to>
          <xdr:col>0</xdr:col>
          <xdr:colOff>4267200</xdr:colOff>
          <xdr:row>15</xdr:row>
          <xdr:rowOff>352425</xdr:rowOff>
        </xdr:to>
        <xdr:sp macro="" textlink="">
          <xdr:nvSpPr>
            <xdr:cNvPr id="8268" name="ComboBox1" hidden="1">
              <a:extLst>
                <a:ext uri="{63B3BB69-23CF-44E3-9099-C40C66FF867C}">
                  <a14:compatExt spid="_x0000_s8268"/>
                </a:ext>
                <a:ext uri="{FF2B5EF4-FFF2-40B4-BE49-F238E27FC236}">
                  <a16:creationId xmlns:a16="http://schemas.microsoft.com/office/drawing/2014/main" id="{00000000-0008-0000-0100-00004C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1009650</xdr:colOff>
          <xdr:row>0</xdr:row>
          <xdr:rowOff>9525</xdr:rowOff>
        </xdr:from>
        <xdr:to>
          <xdr:col>6</xdr:col>
          <xdr:colOff>819150</xdr:colOff>
          <xdr:row>5</xdr:row>
          <xdr:rowOff>76200</xdr:rowOff>
        </xdr:to>
        <xdr:pic>
          <xdr:nvPicPr>
            <xdr:cNvPr id="8688" name="Picture 3">
              <a:extLst>
                <a:ext uri="{FF2B5EF4-FFF2-40B4-BE49-F238E27FC236}">
                  <a16:creationId xmlns:a16="http://schemas.microsoft.com/office/drawing/2014/main" id="{00000000-0008-0000-0100-0000F0210000}"/>
                </a:ext>
              </a:extLst>
            </xdr:cNvPr>
            <xdr:cNvPicPr>
              <a:picLocks noChangeAspect="1" noChangeArrowheads="1"/>
              <a:extLst>
                <a:ext uri="{84589F7E-364E-4C9E-8A38-B11213B215E9}">
                  <a14:cameraTool cellRange="Admin_Logo" spid="_x0000_s22609"/>
                </a:ext>
              </a:extLst>
            </xdr:cNvPicPr>
          </xdr:nvPicPr>
          <xdr:blipFill>
            <a:blip xmlns:r="http://schemas.openxmlformats.org/officeDocument/2006/relationships" r:embed="rId1"/>
            <a:srcRect l="9375" t="9203" r="7813" b="8591"/>
            <a:stretch>
              <a:fillRect/>
            </a:stretch>
          </xdr:blipFill>
          <xdr:spPr bwMode="auto">
            <a:xfrm>
              <a:off x="10687050" y="9525"/>
              <a:ext cx="1190625" cy="15144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1123950</xdr:colOff>
          <xdr:row>0</xdr:row>
          <xdr:rowOff>66675</xdr:rowOff>
        </xdr:from>
        <xdr:to>
          <xdr:col>0</xdr:col>
          <xdr:colOff>3429000</xdr:colOff>
          <xdr:row>5</xdr:row>
          <xdr:rowOff>47625</xdr:rowOff>
        </xdr:to>
        <xdr:pic>
          <xdr:nvPicPr>
            <xdr:cNvPr id="8689" name="Picture 10">
              <a:extLst>
                <a:ext uri="{FF2B5EF4-FFF2-40B4-BE49-F238E27FC236}">
                  <a16:creationId xmlns:a16="http://schemas.microsoft.com/office/drawing/2014/main" id="{00000000-0008-0000-0100-0000F1210000}"/>
                </a:ext>
              </a:extLst>
            </xdr:cNvPr>
            <xdr:cNvPicPr>
              <a:picLocks noChangeAspect="1" noChangeArrowheads="1"/>
              <a:extLst>
                <a:ext uri="{84589F7E-364E-4C9E-8A38-B11213B215E9}">
                  <a14:cameraTool cellRange="logo" spid="_x0000_s22610"/>
                </a:ext>
              </a:extLst>
            </xdr:cNvPicPr>
          </xdr:nvPicPr>
          <xdr:blipFill>
            <a:blip xmlns:r="http://schemas.openxmlformats.org/officeDocument/2006/relationships" r:embed="rId3"/>
            <a:srcRect r="8948" b="14336"/>
            <a:stretch>
              <a:fillRect/>
            </a:stretch>
          </xdr:blipFill>
          <xdr:spPr bwMode="auto">
            <a:xfrm>
              <a:off x="1123950" y="66675"/>
              <a:ext cx="2305050" cy="142875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38100</xdr:rowOff>
        </xdr:from>
        <xdr:to>
          <xdr:col>4</xdr:col>
          <xdr:colOff>333375</xdr:colOff>
          <xdr:row>8</xdr:row>
          <xdr:rowOff>85725</xdr:rowOff>
        </xdr:to>
        <xdr:pic>
          <xdr:nvPicPr>
            <xdr:cNvPr id="2421" name="Picture 2">
              <a:extLst>
                <a:ext uri="{FF2B5EF4-FFF2-40B4-BE49-F238E27FC236}">
                  <a16:creationId xmlns:a16="http://schemas.microsoft.com/office/drawing/2014/main" id="{00000000-0008-0000-0200-000075090000}"/>
                </a:ext>
              </a:extLst>
            </xdr:cNvPr>
            <xdr:cNvPicPr>
              <a:picLocks noChangeAspect="1" noChangeArrowheads="1"/>
              <a:extLst>
                <a:ext uri="{84589F7E-364E-4C9E-8A38-B11213B215E9}">
                  <a14:cameraTool cellRange="logo" spid="_x0000_s18485"/>
                </a:ext>
              </a:extLst>
            </xdr:cNvPicPr>
          </xdr:nvPicPr>
          <xdr:blipFill>
            <a:blip xmlns:r="http://schemas.openxmlformats.org/officeDocument/2006/relationships" r:embed="rId1"/>
            <a:srcRect r="11366" b="13712"/>
            <a:stretch>
              <a:fillRect/>
            </a:stretch>
          </xdr:blipFill>
          <xdr:spPr bwMode="auto">
            <a:xfrm>
              <a:off x="0" y="38100"/>
              <a:ext cx="2333625" cy="14954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0</xdr:row>
          <xdr:rowOff>38100</xdr:rowOff>
        </xdr:from>
        <xdr:to>
          <xdr:col>12</xdr:col>
          <xdr:colOff>152400</xdr:colOff>
          <xdr:row>8</xdr:row>
          <xdr:rowOff>95250</xdr:rowOff>
        </xdr:to>
        <xdr:pic>
          <xdr:nvPicPr>
            <xdr:cNvPr id="2422" name="Picture 4">
              <a:extLst>
                <a:ext uri="{FF2B5EF4-FFF2-40B4-BE49-F238E27FC236}">
                  <a16:creationId xmlns:a16="http://schemas.microsoft.com/office/drawing/2014/main" id="{00000000-0008-0000-0200-000076090000}"/>
                </a:ext>
              </a:extLst>
            </xdr:cNvPr>
            <xdr:cNvPicPr>
              <a:picLocks noChangeAspect="1" noChangeArrowheads="1"/>
              <a:extLst>
                <a:ext uri="{84589F7E-364E-4C9E-8A38-B11213B215E9}">
                  <a14:cameraTool cellRange="Admin_Logo" spid="_x0000_s18486"/>
                </a:ext>
              </a:extLst>
            </xdr:cNvPicPr>
          </xdr:nvPicPr>
          <xdr:blipFill>
            <a:blip xmlns:r="http://schemas.openxmlformats.org/officeDocument/2006/relationships" r:embed="rId2"/>
            <a:srcRect l="9375" t="9203" r="7813" b="8591"/>
            <a:stretch>
              <a:fillRect/>
            </a:stretch>
          </xdr:blipFill>
          <xdr:spPr bwMode="auto">
            <a:xfrm>
              <a:off x="5838825" y="38100"/>
              <a:ext cx="1190625" cy="150495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47625</xdr:colOff>
          <xdr:row>15</xdr:row>
          <xdr:rowOff>142875</xdr:rowOff>
        </xdr:from>
        <xdr:to>
          <xdr:col>0</xdr:col>
          <xdr:colOff>266700</xdr:colOff>
          <xdr:row>17</xdr:row>
          <xdr:rowOff>38100</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3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16</xdr:row>
          <xdr:rowOff>133350</xdr:rowOff>
        </xdr:from>
        <xdr:to>
          <xdr:col>0</xdr:col>
          <xdr:colOff>266700</xdr:colOff>
          <xdr:row>18</xdr:row>
          <xdr:rowOff>28575</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3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41</xdr:row>
          <xdr:rowOff>161925</xdr:rowOff>
        </xdr:from>
        <xdr:to>
          <xdr:col>0</xdr:col>
          <xdr:colOff>314325</xdr:colOff>
          <xdr:row>43</xdr:row>
          <xdr:rowOff>57150</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3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42</xdr:row>
          <xdr:rowOff>152400</xdr:rowOff>
        </xdr:from>
        <xdr:to>
          <xdr:col>0</xdr:col>
          <xdr:colOff>314325</xdr:colOff>
          <xdr:row>44</xdr:row>
          <xdr:rowOff>47625</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3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4</xdr:col>
          <xdr:colOff>381002</xdr:colOff>
          <xdr:row>8</xdr:row>
          <xdr:rowOff>38102</xdr:rowOff>
        </xdr:to>
        <xdr:pic>
          <xdr:nvPicPr>
            <xdr:cNvPr id="7" name="Picture 6">
              <a:extLst>
                <a:ext uri="{FF2B5EF4-FFF2-40B4-BE49-F238E27FC236}">
                  <a16:creationId xmlns:a16="http://schemas.microsoft.com/office/drawing/2014/main" id="{00000000-0008-0000-0300-000007000000}"/>
                </a:ext>
              </a:extLst>
            </xdr:cNvPr>
            <xdr:cNvPicPr>
              <a:picLocks noChangeAspect="1" noChangeArrowheads="1"/>
              <a:extLst>
                <a:ext uri="{84589F7E-364E-4C9E-8A38-B11213B215E9}">
                  <a14:cameraTool cellRange="logo" spid="_x0000_s7016"/>
                </a:ext>
              </a:extLst>
            </xdr:cNvPicPr>
          </xdr:nvPicPr>
          <xdr:blipFill rotWithShape="1">
            <a:blip xmlns:r="http://schemas.openxmlformats.org/officeDocument/2006/relationships" r:embed="rId1"/>
            <a:srcRect r="10642" b="14262"/>
            <a:stretch>
              <a:fillRect/>
            </a:stretch>
          </xdr:blipFill>
          <xdr:spPr bwMode="auto">
            <a:xfrm>
              <a:off x="0" y="0"/>
              <a:ext cx="2352677" cy="148590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0</xdr:row>
          <xdr:rowOff>0</xdr:rowOff>
        </xdr:from>
        <xdr:to>
          <xdr:col>12</xdr:col>
          <xdr:colOff>6725</xdr:colOff>
          <xdr:row>8</xdr:row>
          <xdr:rowOff>53788</xdr:rowOff>
        </xdr:to>
        <xdr:pic>
          <xdr:nvPicPr>
            <xdr:cNvPr id="8" name="Picture 7">
              <a:extLst>
                <a:ext uri="{FF2B5EF4-FFF2-40B4-BE49-F238E27FC236}">
                  <a16:creationId xmlns:a16="http://schemas.microsoft.com/office/drawing/2014/main" id="{00000000-0008-0000-0300-000008000000}"/>
                </a:ext>
              </a:extLst>
            </xdr:cNvPr>
            <xdr:cNvPicPr>
              <a:picLocks noChangeAspect="1"/>
              <a:extLst>
                <a:ext uri="{84589F7E-364E-4C9E-8A38-B11213B215E9}">
                  <a14:cameraTool cellRange="Admin_Logo" spid="_x0000_s7017"/>
                </a:ext>
              </a:extLst>
            </xdr:cNvPicPr>
          </xdr:nvPicPr>
          <xdr:blipFill rotWithShape="1">
            <a:blip xmlns:r="http://schemas.openxmlformats.org/officeDocument/2006/relationships" r:embed="rId2"/>
            <a:srcRect l="9375" t="9202" r="7812" b="8590"/>
            <a:stretch>
              <a:fillRect/>
            </a:stretch>
          </xdr:blipFill>
          <xdr:spPr>
            <a:xfrm>
              <a:off x="5781675" y="0"/>
              <a:ext cx="1187825" cy="1501588"/>
            </a:xfrm>
            <a:prstGeom prst="rect">
              <a:avLst/>
            </a:prstGeom>
          </xdr:spPr>
        </xdr:pic>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66675</xdr:rowOff>
        </xdr:from>
        <xdr:to>
          <xdr:col>4</xdr:col>
          <xdr:colOff>361952</xdr:colOff>
          <xdr:row>8</xdr:row>
          <xdr:rowOff>66677</xdr:rowOff>
        </xdr:to>
        <xdr:pic>
          <xdr:nvPicPr>
            <xdr:cNvPr id="3" name="Picture 2">
              <a:extLst>
                <a:ext uri="{FF2B5EF4-FFF2-40B4-BE49-F238E27FC236}">
                  <a16:creationId xmlns:a16="http://schemas.microsoft.com/office/drawing/2014/main" id="{00000000-0008-0000-0400-000003000000}"/>
                </a:ext>
              </a:extLst>
            </xdr:cNvPr>
            <xdr:cNvPicPr>
              <a:picLocks noChangeAspect="1" noChangeArrowheads="1"/>
              <a:extLst>
                <a:ext uri="{84589F7E-364E-4C9E-8A38-B11213B215E9}">
                  <a14:cameraTool cellRange="logo" spid="_x0000_s8028"/>
                </a:ext>
              </a:extLst>
            </xdr:cNvPicPr>
          </xdr:nvPicPr>
          <xdr:blipFill rotWithShape="1">
            <a:blip xmlns:r="http://schemas.openxmlformats.org/officeDocument/2006/relationships" r:embed="rId1"/>
            <a:srcRect r="11366" b="16460"/>
            <a:stretch>
              <a:fillRect/>
            </a:stretch>
          </xdr:blipFill>
          <xdr:spPr bwMode="auto">
            <a:xfrm>
              <a:off x="0" y="66675"/>
              <a:ext cx="2333627" cy="144780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0</xdr:row>
          <xdr:rowOff>66675</xdr:rowOff>
        </xdr:from>
        <xdr:to>
          <xdr:col>12</xdr:col>
          <xdr:colOff>44825</xdr:colOff>
          <xdr:row>8</xdr:row>
          <xdr:rowOff>120463</xdr:rowOff>
        </xdr:to>
        <xdr:pic>
          <xdr:nvPicPr>
            <xdr:cNvPr id="4" name="Picture 3">
              <a:extLst>
                <a:ext uri="{FF2B5EF4-FFF2-40B4-BE49-F238E27FC236}">
                  <a16:creationId xmlns:a16="http://schemas.microsoft.com/office/drawing/2014/main" id="{00000000-0008-0000-0400-000004000000}"/>
                </a:ext>
              </a:extLst>
            </xdr:cNvPr>
            <xdr:cNvPicPr>
              <a:picLocks noChangeAspect="1"/>
              <a:extLst>
                <a:ext uri="{84589F7E-364E-4C9E-8A38-B11213B215E9}">
                  <a14:cameraTool cellRange="Admin_Logo" spid="_x0000_s8029"/>
                </a:ext>
              </a:extLst>
            </xdr:cNvPicPr>
          </xdr:nvPicPr>
          <xdr:blipFill rotWithShape="1">
            <a:blip xmlns:r="http://schemas.openxmlformats.org/officeDocument/2006/relationships" r:embed="rId2"/>
            <a:srcRect l="9375" t="9202" r="7812" b="8590"/>
            <a:stretch>
              <a:fillRect/>
            </a:stretch>
          </xdr:blipFill>
          <xdr:spPr>
            <a:xfrm>
              <a:off x="5819775" y="66675"/>
              <a:ext cx="1187825" cy="1501588"/>
            </a:xfrm>
            <a:prstGeom prst="rect">
              <a:avLst/>
            </a:prstGeom>
          </xdr:spPr>
        </xdr:pic>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390525</xdr:colOff>
          <xdr:row>24</xdr:row>
          <xdr:rowOff>133350</xdr:rowOff>
        </xdr:from>
        <xdr:to>
          <xdr:col>2</xdr:col>
          <xdr:colOff>609600</xdr:colOff>
          <xdr:row>26</xdr:row>
          <xdr:rowOff>19050</xdr:rowOff>
        </xdr:to>
        <xdr:sp macro="" textlink="">
          <xdr:nvSpPr>
            <xdr:cNvPr id="12289" name="Check Box 1" hidden="1">
              <a:extLst>
                <a:ext uri="{63B3BB69-23CF-44E3-9099-C40C66FF867C}">
                  <a14:compatExt spid="_x0000_s12289"/>
                </a:ext>
                <a:ext uri="{FF2B5EF4-FFF2-40B4-BE49-F238E27FC236}">
                  <a16:creationId xmlns:a16="http://schemas.microsoft.com/office/drawing/2014/main" id="{00000000-0008-0000-0500-00000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561975</xdr:colOff>
          <xdr:row>24</xdr:row>
          <xdr:rowOff>142875</xdr:rowOff>
        </xdr:from>
        <xdr:to>
          <xdr:col>6</xdr:col>
          <xdr:colOff>171450</xdr:colOff>
          <xdr:row>26</xdr:row>
          <xdr:rowOff>28575</xdr:rowOff>
        </xdr:to>
        <xdr:sp macro="" textlink="">
          <xdr:nvSpPr>
            <xdr:cNvPr id="12290" name="Check Box 2" hidden="1">
              <a:extLst>
                <a:ext uri="{63B3BB69-23CF-44E3-9099-C40C66FF867C}">
                  <a14:compatExt spid="_x0000_s12290"/>
                </a:ext>
                <a:ext uri="{FF2B5EF4-FFF2-40B4-BE49-F238E27FC236}">
                  <a16:creationId xmlns:a16="http://schemas.microsoft.com/office/drawing/2014/main" id="{00000000-0008-0000-0500-00000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447675</xdr:colOff>
          <xdr:row>24</xdr:row>
          <xdr:rowOff>142875</xdr:rowOff>
        </xdr:from>
        <xdr:to>
          <xdr:col>10</xdr:col>
          <xdr:colOff>57150</xdr:colOff>
          <xdr:row>26</xdr:row>
          <xdr:rowOff>28575</xdr:rowOff>
        </xdr:to>
        <xdr:sp macro="" textlink="">
          <xdr:nvSpPr>
            <xdr:cNvPr id="12291" name="Check Box 3" hidden="1">
              <a:extLst>
                <a:ext uri="{63B3BB69-23CF-44E3-9099-C40C66FF867C}">
                  <a14:compatExt spid="_x0000_s12291"/>
                </a:ext>
                <a:ext uri="{FF2B5EF4-FFF2-40B4-BE49-F238E27FC236}">
                  <a16:creationId xmlns:a16="http://schemas.microsoft.com/office/drawing/2014/main" id="{00000000-0008-0000-0500-00000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381000</xdr:colOff>
          <xdr:row>80</xdr:row>
          <xdr:rowOff>152400</xdr:rowOff>
        </xdr:from>
        <xdr:to>
          <xdr:col>2</xdr:col>
          <xdr:colOff>180975</xdr:colOff>
          <xdr:row>82</xdr:row>
          <xdr:rowOff>47625</xdr:rowOff>
        </xdr:to>
        <xdr:sp macro="" textlink="">
          <xdr:nvSpPr>
            <xdr:cNvPr id="12292" name="Check Box 4" hidden="1">
              <a:extLst>
                <a:ext uri="{63B3BB69-23CF-44E3-9099-C40C66FF867C}">
                  <a14:compatExt spid="_x0000_s12292"/>
                </a:ext>
                <a:ext uri="{FF2B5EF4-FFF2-40B4-BE49-F238E27FC236}">
                  <a16:creationId xmlns:a16="http://schemas.microsoft.com/office/drawing/2014/main" id="{00000000-0008-0000-0500-00000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381000</xdr:colOff>
          <xdr:row>81</xdr:row>
          <xdr:rowOff>142875</xdr:rowOff>
        </xdr:from>
        <xdr:to>
          <xdr:col>2</xdr:col>
          <xdr:colOff>180975</xdr:colOff>
          <xdr:row>83</xdr:row>
          <xdr:rowOff>38100</xdr:rowOff>
        </xdr:to>
        <xdr:sp macro="" textlink="">
          <xdr:nvSpPr>
            <xdr:cNvPr id="12293" name="Check Box 5" hidden="1">
              <a:extLst>
                <a:ext uri="{63B3BB69-23CF-44E3-9099-C40C66FF867C}">
                  <a14:compatExt spid="_x0000_s12293"/>
                </a:ext>
                <a:ext uri="{FF2B5EF4-FFF2-40B4-BE49-F238E27FC236}">
                  <a16:creationId xmlns:a16="http://schemas.microsoft.com/office/drawing/2014/main" id="{00000000-0008-0000-0500-00000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381000</xdr:colOff>
          <xdr:row>82</xdr:row>
          <xdr:rowOff>133350</xdr:rowOff>
        </xdr:from>
        <xdr:to>
          <xdr:col>2</xdr:col>
          <xdr:colOff>180975</xdr:colOff>
          <xdr:row>84</xdr:row>
          <xdr:rowOff>28575</xdr:rowOff>
        </xdr:to>
        <xdr:sp macro="" textlink="">
          <xdr:nvSpPr>
            <xdr:cNvPr id="12294" name="Check Box 6" hidden="1">
              <a:extLst>
                <a:ext uri="{63B3BB69-23CF-44E3-9099-C40C66FF867C}">
                  <a14:compatExt spid="_x0000_s12294"/>
                </a:ext>
                <a:ext uri="{FF2B5EF4-FFF2-40B4-BE49-F238E27FC236}">
                  <a16:creationId xmlns:a16="http://schemas.microsoft.com/office/drawing/2014/main" id="{00000000-0008-0000-0500-00000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381000</xdr:colOff>
          <xdr:row>83</xdr:row>
          <xdr:rowOff>123825</xdr:rowOff>
        </xdr:from>
        <xdr:to>
          <xdr:col>2</xdr:col>
          <xdr:colOff>180975</xdr:colOff>
          <xdr:row>85</xdr:row>
          <xdr:rowOff>19050</xdr:rowOff>
        </xdr:to>
        <xdr:sp macro="" textlink="">
          <xdr:nvSpPr>
            <xdr:cNvPr id="12295" name="Check Box 7" hidden="1">
              <a:extLst>
                <a:ext uri="{63B3BB69-23CF-44E3-9099-C40C66FF867C}">
                  <a14:compatExt spid="_x0000_s12295"/>
                </a:ext>
                <a:ext uri="{FF2B5EF4-FFF2-40B4-BE49-F238E27FC236}">
                  <a16:creationId xmlns:a16="http://schemas.microsoft.com/office/drawing/2014/main" id="{00000000-0008-0000-0500-00000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361950</xdr:colOff>
          <xdr:row>68</xdr:row>
          <xdr:rowOff>133350</xdr:rowOff>
        </xdr:from>
        <xdr:to>
          <xdr:col>3</xdr:col>
          <xdr:colOff>600075</xdr:colOff>
          <xdr:row>70</xdr:row>
          <xdr:rowOff>28575</xdr:rowOff>
        </xdr:to>
        <xdr:sp macro="" textlink="">
          <xdr:nvSpPr>
            <xdr:cNvPr id="12296" name="Check Box 8" hidden="1">
              <a:extLst>
                <a:ext uri="{63B3BB69-23CF-44E3-9099-C40C66FF867C}">
                  <a14:compatExt spid="_x0000_s12296"/>
                </a:ext>
                <a:ext uri="{FF2B5EF4-FFF2-40B4-BE49-F238E27FC236}">
                  <a16:creationId xmlns:a16="http://schemas.microsoft.com/office/drawing/2014/main" id="{00000000-0008-0000-0500-00000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361950</xdr:colOff>
          <xdr:row>69</xdr:row>
          <xdr:rowOff>142875</xdr:rowOff>
        </xdr:from>
        <xdr:to>
          <xdr:col>3</xdr:col>
          <xdr:colOff>600075</xdr:colOff>
          <xdr:row>71</xdr:row>
          <xdr:rowOff>38100</xdr:rowOff>
        </xdr:to>
        <xdr:sp macro="" textlink="">
          <xdr:nvSpPr>
            <xdr:cNvPr id="12297" name="Check Box 9" hidden="1">
              <a:extLst>
                <a:ext uri="{63B3BB69-23CF-44E3-9099-C40C66FF867C}">
                  <a14:compatExt spid="_x0000_s12297"/>
                </a:ext>
                <a:ext uri="{FF2B5EF4-FFF2-40B4-BE49-F238E27FC236}">
                  <a16:creationId xmlns:a16="http://schemas.microsoft.com/office/drawing/2014/main" id="{00000000-0008-0000-0500-00000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361950</xdr:colOff>
          <xdr:row>70</xdr:row>
          <xdr:rowOff>142875</xdr:rowOff>
        </xdr:from>
        <xdr:to>
          <xdr:col>3</xdr:col>
          <xdr:colOff>600075</xdr:colOff>
          <xdr:row>72</xdr:row>
          <xdr:rowOff>38100</xdr:rowOff>
        </xdr:to>
        <xdr:sp macro="" textlink="">
          <xdr:nvSpPr>
            <xdr:cNvPr id="12298" name="Check Box 10" hidden="1">
              <a:extLst>
                <a:ext uri="{63B3BB69-23CF-44E3-9099-C40C66FF867C}">
                  <a14:compatExt spid="_x0000_s12298"/>
                </a:ext>
                <a:ext uri="{FF2B5EF4-FFF2-40B4-BE49-F238E27FC236}">
                  <a16:creationId xmlns:a16="http://schemas.microsoft.com/office/drawing/2014/main" id="{00000000-0008-0000-0500-00000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0</xdr:row>
          <xdr:rowOff>47625</xdr:rowOff>
        </xdr:from>
        <xdr:to>
          <xdr:col>4</xdr:col>
          <xdr:colOff>9527</xdr:colOff>
          <xdr:row>7</xdr:row>
          <xdr:rowOff>114302</xdr:rowOff>
        </xdr:to>
        <xdr:pic>
          <xdr:nvPicPr>
            <xdr:cNvPr id="14" name="Picture 13">
              <a:extLst>
                <a:ext uri="{FF2B5EF4-FFF2-40B4-BE49-F238E27FC236}">
                  <a16:creationId xmlns:a16="http://schemas.microsoft.com/office/drawing/2014/main" id="{00000000-0008-0000-0500-00000E000000}"/>
                </a:ext>
              </a:extLst>
            </xdr:cNvPr>
            <xdr:cNvPicPr>
              <a:picLocks noChangeAspect="1" noChangeArrowheads="1"/>
              <a:extLst>
                <a:ext uri="{84589F7E-364E-4C9E-8A38-B11213B215E9}">
                  <a14:cameraTool cellRange="logo" spid="_x0000_s13047"/>
                </a:ext>
              </a:extLst>
            </xdr:cNvPicPr>
          </xdr:nvPicPr>
          <xdr:blipFill rotWithShape="1">
            <a:blip xmlns:r="http://schemas.openxmlformats.org/officeDocument/2006/relationships" r:embed="rId1"/>
            <a:srcRect r="11366" b="16460"/>
            <a:stretch>
              <a:fillRect/>
            </a:stretch>
          </xdr:blipFill>
          <xdr:spPr bwMode="auto">
            <a:xfrm>
              <a:off x="19050" y="47625"/>
              <a:ext cx="2333627" cy="144780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590550</xdr:colOff>
          <xdr:row>0</xdr:row>
          <xdr:rowOff>47625</xdr:rowOff>
        </xdr:from>
        <xdr:to>
          <xdr:col>12</xdr:col>
          <xdr:colOff>444875</xdr:colOff>
          <xdr:row>7</xdr:row>
          <xdr:rowOff>168088</xdr:rowOff>
        </xdr:to>
        <xdr:pic>
          <xdr:nvPicPr>
            <xdr:cNvPr id="15" name="Picture 14">
              <a:extLst>
                <a:ext uri="{FF2B5EF4-FFF2-40B4-BE49-F238E27FC236}">
                  <a16:creationId xmlns:a16="http://schemas.microsoft.com/office/drawing/2014/main" id="{00000000-0008-0000-0500-00000F000000}"/>
                </a:ext>
              </a:extLst>
            </xdr:cNvPr>
            <xdr:cNvPicPr>
              <a:picLocks noChangeAspect="1"/>
              <a:extLst>
                <a:ext uri="{84589F7E-364E-4C9E-8A38-B11213B215E9}">
                  <a14:cameraTool cellRange="Admin_Logo" spid="_x0000_s13048"/>
                </a:ext>
              </a:extLst>
            </xdr:cNvPicPr>
          </xdr:nvPicPr>
          <xdr:blipFill rotWithShape="1">
            <a:blip xmlns:r="http://schemas.openxmlformats.org/officeDocument/2006/relationships" r:embed="rId2"/>
            <a:srcRect l="9375" t="9202" r="7812" b="8590"/>
            <a:stretch>
              <a:fillRect/>
            </a:stretch>
          </xdr:blipFill>
          <xdr:spPr>
            <a:xfrm>
              <a:off x="6096000" y="47625"/>
              <a:ext cx="1187825" cy="1501588"/>
            </a:xfrm>
            <a:prstGeom prst="rect">
              <a:avLst/>
            </a:prstGeom>
          </xdr:spPr>
        </xdr:pic>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tilana@fbrokers.co.za" TargetMode="External"/><Relationship Id="rId13" Type="http://schemas.openxmlformats.org/officeDocument/2006/relationships/hyperlink" Target="mailto:wanda@smitk.co.za" TargetMode="External"/><Relationship Id="rId3" Type="http://schemas.openxmlformats.org/officeDocument/2006/relationships/hyperlink" Target="mailto:desmond@smitk.co.za" TargetMode="External"/><Relationship Id="rId7" Type="http://schemas.openxmlformats.org/officeDocument/2006/relationships/hyperlink" Target="mailto:renske@smitk.co.za" TargetMode="External"/><Relationship Id="rId12" Type="http://schemas.openxmlformats.org/officeDocument/2006/relationships/hyperlink" Target="mailto:angelique@smitk.co.za)" TargetMode="External"/><Relationship Id="rId2" Type="http://schemas.openxmlformats.org/officeDocument/2006/relationships/hyperlink" Target="mailto:info@smitk.co.za" TargetMode="External"/><Relationship Id="rId16" Type="http://schemas.openxmlformats.org/officeDocument/2006/relationships/drawing" Target="../drawings/drawing1.xml"/><Relationship Id="rId1" Type="http://schemas.openxmlformats.org/officeDocument/2006/relationships/hyperlink" Target="mailto:info@zcp.co.za" TargetMode="External"/><Relationship Id="rId6" Type="http://schemas.openxmlformats.org/officeDocument/2006/relationships/hyperlink" Target="mailto:adele@smitk.co.za" TargetMode="External"/><Relationship Id="rId11" Type="http://schemas.openxmlformats.org/officeDocument/2006/relationships/hyperlink" Target="mailto:jeanette@smitk.co.za" TargetMode="External"/><Relationship Id="rId5" Type="http://schemas.openxmlformats.org/officeDocument/2006/relationships/hyperlink" Target="mailto:aj@smitk.co.za" TargetMode="External"/><Relationship Id="rId15" Type="http://schemas.openxmlformats.org/officeDocument/2006/relationships/printerSettings" Target="../printerSettings/printerSettings1.bin"/><Relationship Id="rId10" Type="http://schemas.openxmlformats.org/officeDocument/2006/relationships/hyperlink" Target="mailto:kayla@smitk.co.za" TargetMode="External"/><Relationship Id="rId4" Type="http://schemas.openxmlformats.org/officeDocument/2006/relationships/hyperlink" Target="mailto:jaco@smitk.co.za" TargetMode="External"/><Relationship Id="rId9" Type="http://schemas.openxmlformats.org/officeDocument/2006/relationships/hyperlink" Target="mailto:info@smitk.co.za" TargetMode="External"/><Relationship Id="rId14" Type="http://schemas.openxmlformats.org/officeDocument/2006/relationships/hyperlink" Target="mailto:bertus@smitk.co.za"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image" Target="../media/image14.emf"/><Relationship Id="rId4" Type="http://schemas.openxmlformats.org/officeDocument/2006/relationships/control" Target="../activeX/activeX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7" Type="http://schemas.openxmlformats.org/officeDocument/2006/relationships/ctrlProp" Target="../ctrlProps/ctrlProp4.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9.xml"/><Relationship Id="rId13" Type="http://schemas.openxmlformats.org/officeDocument/2006/relationships/ctrlProp" Target="../ctrlProps/ctrlProp14.xml"/><Relationship Id="rId3" Type="http://schemas.openxmlformats.org/officeDocument/2006/relationships/vmlDrawing" Target="../drawings/vmlDrawing5.vml"/><Relationship Id="rId7" Type="http://schemas.openxmlformats.org/officeDocument/2006/relationships/ctrlProp" Target="../ctrlProps/ctrlProp8.xml"/><Relationship Id="rId12" Type="http://schemas.openxmlformats.org/officeDocument/2006/relationships/ctrlProp" Target="../ctrlProps/ctrlProp13.xml"/><Relationship Id="rId2" Type="http://schemas.openxmlformats.org/officeDocument/2006/relationships/drawing" Target="../drawings/drawing6.xml"/><Relationship Id="rId1" Type="http://schemas.openxmlformats.org/officeDocument/2006/relationships/printerSettings" Target="../printerSettings/printerSettings6.bin"/><Relationship Id="rId6" Type="http://schemas.openxmlformats.org/officeDocument/2006/relationships/ctrlProp" Target="../ctrlProps/ctrlProp7.xml"/><Relationship Id="rId11" Type="http://schemas.openxmlformats.org/officeDocument/2006/relationships/ctrlProp" Target="../ctrlProps/ctrlProp12.xml"/><Relationship Id="rId5" Type="http://schemas.openxmlformats.org/officeDocument/2006/relationships/ctrlProp" Target="../ctrlProps/ctrlProp6.xml"/><Relationship Id="rId10" Type="http://schemas.openxmlformats.org/officeDocument/2006/relationships/ctrlProp" Target="../ctrlProps/ctrlProp11.xml"/><Relationship Id="rId4" Type="http://schemas.openxmlformats.org/officeDocument/2006/relationships/ctrlProp" Target="../ctrlProps/ctrlProp5.xml"/><Relationship Id="rId9" Type="http://schemas.openxmlformats.org/officeDocument/2006/relationships/ctrlProp" Target="../ctrlProps/ctrlProp1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P89"/>
  <sheetViews>
    <sheetView topLeftCell="A28" zoomScale="80" zoomScaleNormal="80" workbookViewId="0">
      <selection activeCell="A37" sqref="A37"/>
    </sheetView>
  </sheetViews>
  <sheetFormatPr defaultColWidth="9.140625" defaultRowHeight="12.75" x14ac:dyDescent="0.2"/>
  <cols>
    <col min="1" max="1" width="30.28515625" style="75" customWidth="1"/>
    <col min="2" max="2" width="78.140625" style="75" customWidth="1"/>
    <col min="3" max="9" width="41.85546875" style="75" customWidth="1"/>
    <col min="10" max="10" width="9.140625" style="75"/>
    <col min="11" max="11" width="31.85546875" style="75" customWidth="1"/>
    <col min="12" max="12" width="16.85546875" style="76" customWidth="1"/>
    <col min="13" max="14" width="9.140625" style="75"/>
    <col min="15" max="15" width="28.140625" style="75" customWidth="1"/>
    <col min="16" max="16" width="21.5703125" style="75" customWidth="1"/>
    <col min="17" max="16384" width="9.140625" style="75"/>
  </cols>
  <sheetData>
    <row r="1" spans="1:16" ht="27" thickBot="1" x14ac:dyDescent="0.45">
      <c r="A1" s="313" t="s">
        <v>740</v>
      </c>
      <c r="B1" s="313"/>
      <c r="C1" s="313"/>
      <c r="D1" s="313"/>
      <c r="E1" s="313"/>
      <c r="F1" s="313"/>
      <c r="G1" s="313"/>
      <c r="H1" s="313"/>
      <c r="I1" s="313"/>
      <c r="J1" s="79"/>
      <c r="K1" s="80"/>
      <c r="L1" s="89"/>
      <c r="O1" s="315" t="s">
        <v>832</v>
      </c>
      <c r="P1" s="315"/>
    </row>
    <row r="2" spans="1:16" ht="144" customHeight="1" x14ac:dyDescent="0.25">
      <c r="A2" s="79"/>
      <c r="B2" s="80" t="s">
        <v>688</v>
      </c>
      <c r="C2" s="80"/>
      <c r="D2" s="80"/>
      <c r="E2" s="97" t="s">
        <v>694</v>
      </c>
      <c r="F2" s="97" t="s">
        <v>695</v>
      </c>
      <c r="G2" s="97" t="s">
        <v>696</v>
      </c>
      <c r="H2" s="97" t="s">
        <v>697</v>
      </c>
      <c r="I2" s="97" t="s">
        <v>698</v>
      </c>
      <c r="J2" s="81" t="s">
        <v>682</v>
      </c>
      <c r="K2" s="90" t="s">
        <v>511</v>
      </c>
      <c r="L2" s="91">
        <v>0</v>
      </c>
      <c r="O2" s="75" t="s">
        <v>747</v>
      </c>
    </row>
    <row r="3" spans="1:16" ht="144" customHeight="1" x14ac:dyDescent="0.2">
      <c r="A3" s="81" t="s">
        <v>3</v>
      </c>
      <c r="B3" s="75" t="s">
        <v>636</v>
      </c>
      <c r="C3" s="77"/>
      <c r="D3" s="77">
        <v>15415</v>
      </c>
      <c r="E3" s="98" t="s">
        <v>699</v>
      </c>
      <c r="F3" s="98" t="s">
        <v>700</v>
      </c>
      <c r="G3" s="98" t="s">
        <v>701</v>
      </c>
      <c r="H3" s="98" t="s">
        <v>702</v>
      </c>
      <c r="I3" s="75" t="s">
        <v>703</v>
      </c>
      <c r="J3" s="81"/>
      <c r="L3" s="91">
        <v>5000000</v>
      </c>
    </row>
    <row r="4" spans="1:16" ht="144" customHeight="1" x14ac:dyDescent="0.2">
      <c r="A4" s="81"/>
      <c r="B4" s="75" t="s">
        <v>638</v>
      </c>
      <c r="C4" s="77"/>
      <c r="D4" s="77">
        <v>38838</v>
      </c>
      <c r="E4" s="98"/>
      <c r="F4" s="98"/>
      <c r="G4" s="98"/>
      <c r="J4" s="81"/>
      <c r="L4" s="91">
        <v>10000000</v>
      </c>
    </row>
    <row r="5" spans="1:16" ht="144" customHeight="1" x14ac:dyDescent="0.2">
      <c r="A5" s="81"/>
      <c r="B5" s="75" t="s">
        <v>644</v>
      </c>
      <c r="C5" s="77"/>
      <c r="D5" s="77">
        <v>12774</v>
      </c>
      <c r="E5" s="98" t="s">
        <v>704</v>
      </c>
      <c r="F5" s="98" t="s">
        <v>705</v>
      </c>
      <c r="G5" s="98" t="s">
        <v>706</v>
      </c>
      <c r="I5" s="75" t="s">
        <v>707</v>
      </c>
      <c r="J5" s="81"/>
      <c r="L5" s="91">
        <v>15000000</v>
      </c>
    </row>
    <row r="6" spans="1:16" ht="144" customHeight="1" x14ac:dyDescent="0.2">
      <c r="A6" s="81"/>
      <c r="B6" s="75" t="s">
        <v>637</v>
      </c>
      <c r="C6" s="77"/>
      <c r="D6" s="77">
        <v>1325</v>
      </c>
      <c r="E6" s="98" t="s">
        <v>708</v>
      </c>
      <c r="F6" s="98" t="s">
        <v>709</v>
      </c>
      <c r="G6" s="98" t="s">
        <v>710</v>
      </c>
      <c r="I6" s="75" t="s">
        <v>711</v>
      </c>
      <c r="J6" s="81"/>
      <c r="L6" s="91">
        <v>20000000</v>
      </c>
    </row>
    <row r="7" spans="1:16" ht="144" customHeight="1" x14ac:dyDescent="0.2">
      <c r="A7" s="81"/>
      <c r="B7" s="119" t="s">
        <v>806</v>
      </c>
      <c r="C7" s="77"/>
      <c r="D7" s="77">
        <v>29627</v>
      </c>
      <c r="E7" s="98" t="s">
        <v>808</v>
      </c>
      <c r="F7" s="98" t="s">
        <v>808</v>
      </c>
      <c r="G7" s="98" t="s">
        <v>807</v>
      </c>
      <c r="I7" s="75" t="s">
        <v>749</v>
      </c>
      <c r="J7" s="81"/>
      <c r="L7" s="91">
        <v>25000000</v>
      </c>
    </row>
    <row r="8" spans="1:16" ht="144" customHeight="1" x14ac:dyDescent="0.2">
      <c r="A8" s="81"/>
      <c r="B8" s="75" t="s">
        <v>639</v>
      </c>
      <c r="C8" s="77"/>
      <c r="D8" s="77">
        <v>29627</v>
      </c>
      <c r="E8" s="98" t="s">
        <v>810</v>
      </c>
      <c r="F8" s="98" t="s">
        <v>810</v>
      </c>
      <c r="G8" s="98" t="s">
        <v>809</v>
      </c>
      <c r="I8" s="75" t="s">
        <v>748</v>
      </c>
      <c r="J8" s="81"/>
      <c r="L8" s="91" t="s">
        <v>811</v>
      </c>
    </row>
    <row r="9" spans="1:16" ht="144" customHeight="1" x14ac:dyDescent="0.25">
      <c r="A9" s="81"/>
      <c r="B9" s="75" t="s">
        <v>641</v>
      </c>
      <c r="C9" s="77"/>
      <c r="D9" s="77">
        <v>44928</v>
      </c>
      <c r="E9" s="98" t="s">
        <v>712</v>
      </c>
      <c r="F9" s="98" t="s">
        <v>713</v>
      </c>
      <c r="G9" s="98" t="s">
        <v>714</v>
      </c>
      <c r="H9" s="98" t="s">
        <v>715</v>
      </c>
      <c r="I9" s="75" t="s">
        <v>716</v>
      </c>
      <c r="J9" s="81"/>
      <c r="K9" s="90" t="s">
        <v>512</v>
      </c>
      <c r="L9" s="91">
        <v>0</v>
      </c>
    </row>
    <row r="10" spans="1:16" ht="144" customHeight="1" x14ac:dyDescent="0.2">
      <c r="A10" s="81"/>
      <c r="B10" s="56" t="s">
        <v>642</v>
      </c>
      <c r="C10" s="77"/>
      <c r="D10" s="77">
        <v>46257</v>
      </c>
      <c r="E10" s="98" t="s">
        <v>717</v>
      </c>
      <c r="F10" s="98" t="s">
        <v>718</v>
      </c>
      <c r="G10" s="98" t="s">
        <v>719</v>
      </c>
      <c r="H10" s="98" t="s">
        <v>720</v>
      </c>
      <c r="I10" s="75" t="s">
        <v>721</v>
      </c>
      <c r="J10" s="81"/>
      <c r="L10" s="91">
        <v>5000000</v>
      </c>
    </row>
    <row r="11" spans="1:16" ht="144" customHeight="1" x14ac:dyDescent="0.2">
      <c r="A11" s="81"/>
      <c r="B11" s="75" t="s">
        <v>640</v>
      </c>
      <c r="C11" s="77"/>
      <c r="D11" s="77">
        <v>7709</v>
      </c>
      <c r="E11" s="98" t="s">
        <v>722</v>
      </c>
      <c r="F11" s="98" t="s">
        <v>723</v>
      </c>
      <c r="G11" s="75" t="s">
        <v>724</v>
      </c>
      <c r="I11" s="75" t="s">
        <v>725</v>
      </c>
      <c r="J11" s="81"/>
      <c r="L11" s="91">
        <v>10000000</v>
      </c>
    </row>
    <row r="12" spans="1:16" ht="144" customHeight="1" x14ac:dyDescent="0.2">
      <c r="A12" s="81"/>
      <c r="B12" s="75" t="s">
        <v>747</v>
      </c>
      <c r="C12" s="77"/>
      <c r="D12" s="77">
        <v>11184</v>
      </c>
      <c r="E12" s="98" t="s">
        <v>726</v>
      </c>
      <c r="F12" s="98" t="s">
        <v>727</v>
      </c>
      <c r="G12" s="98" t="s">
        <v>728</v>
      </c>
      <c r="H12" s="98" t="s">
        <v>729</v>
      </c>
      <c r="I12" s="75" t="s">
        <v>730</v>
      </c>
      <c r="J12" s="81"/>
      <c r="L12" s="76">
        <v>15000000</v>
      </c>
    </row>
    <row r="13" spans="1:16" ht="144" customHeight="1" x14ac:dyDescent="0.2">
      <c r="A13" s="81"/>
      <c r="B13" s="75" t="s">
        <v>502</v>
      </c>
      <c r="C13" s="77"/>
      <c r="D13" s="77">
        <v>43148</v>
      </c>
      <c r="E13" s="98" t="s">
        <v>447</v>
      </c>
      <c r="F13" s="98" t="s">
        <v>0</v>
      </c>
      <c r="G13" s="98" t="s">
        <v>731</v>
      </c>
      <c r="H13" s="98" t="s">
        <v>732</v>
      </c>
      <c r="I13" s="75" t="s">
        <v>733</v>
      </c>
      <c r="J13" s="81"/>
      <c r="L13" s="76">
        <v>20000000</v>
      </c>
    </row>
    <row r="14" spans="1:16" ht="144" customHeight="1" x14ac:dyDescent="0.2">
      <c r="A14" s="81"/>
      <c r="B14" s="75" t="s">
        <v>643</v>
      </c>
      <c r="C14" s="78"/>
      <c r="D14" s="78">
        <v>24709</v>
      </c>
      <c r="E14" s="98" t="s">
        <v>734</v>
      </c>
      <c r="F14" s="98" t="s">
        <v>735</v>
      </c>
      <c r="G14" s="98" t="s">
        <v>736</v>
      </c>
      <c r="H14" s="98"/>
      <c r="I14" s="75" t="s">
        <v>737</v>
      </c>
      <c r="J14" s="81"/>
      <c r="L14" s="76">
        <v>25000000</v>
      </c>
    </row>
    <row r="15" spans="1:16" ht="144" customHeight="1" x14ac:dyDescent="0.2">
      <c r="A15" s="81"/>
      <c r="B15" s="119" t="s">
        <v>1121</v>
      </c>
      <c r="C15" s="78"/>
      <c r="D15" s="78">
        <v>53138</v>
      </c>
      <c r="E15" s="98" t="s">
        <v>1122</v>
      </c>
      <c r="F15" s="98" t="s">
        <v>1122</v>
      </c>
      <c r="G15" s="309" t="s">
        <v>1123</v>
      </c>
      <c r="H15" s="98"/>
      <c r="I15" s="306" t="s">
        <v>730</v>
      </c>
      <c r="J15" s="81"/>
      <c r="L15" s="91" t="s">
        <v>811</v>
      </c>
    </row>
    <row r="16" spans="1:16" ht="144" customHeight="1" x14ac:dyDescent="0.2">
      <c r="A16" s="81"/>
      <c r="B16" s="119" t="s">
        <v>1054</v>
      </c>
      <c r="C16" s="78"/>
      <c r="D16" s="78">
        <v>52637</v>
      </c>
      <c r="E16" s="98" t="s">
        <v>1055</v>
      </c>
      <c r="F16" s="98"/>
      <c r="G16" s="98"/>
      <c r="H16" s="98"/>
      <c r="J16" s="81"/>
    </row>
    <row r="17" spans="1:12" x14ac:dyDescent="0.2">
      <c r="A17" s="81"/>
      <c r="J17" s="81"/>
    </row>
    <row r="18" spans="1:12" ht="15.75" thickBot="1" x14ac:dyDescent="0.3">
      <c r="A18" s="311" t="s">
        <v>689</v>
      </c>
      <c r="B18" s="312"/>
      <c r="C18" s="82"/>
      <c r="D18" s="82"/>
      <c r="E18" s="96"/>
      <c r="F18" s="96"/>
      <c r="G18" s="96"/>
      <c r="H18" s="96"/>
      <c r="I18" s="96"/>
      <c r="J18" s="81"/>
      <c r="K18" s="90" t="s">
        <v>496</v>
      </c>
      <c r="L18" s="92">
        <v>0</v>
      </c>
    </row>
    <row r="19" spans="1:12" ht="15" x14ac:dyDescent="0.25">
      <c r="A19" s="79" t="s">
        <v>685</v>
      </c>
      <c r="B19" s="80" t="s">
        <v>686</v>
      </c>
      <c r="C19" s="80"/>
      <c r="D19" s="80"/>
      <c r="J19" s="81"/>
      <c r="L19" s="92">
        <v>5000000</v>
      </c>
    </row>
    <row r="20" spans="1:12" ht="51" x14ac:dyDescent="0.2">
      <c r="A20" s="81" t="s">
        <v>636</v>
      </c>
      <c r="B20" s="83" t="s">
        <v>690</v>
      </c>
      <c r="C20" s="84"/>
      <c r="D20" s="84"/>
      <c r="E20" s="84"/>
      <c r="F20" s="84"/>
      <c r="G20" s="84"/>
      <c r="H20" s="84"/>
      <c r="I20" s="84"/>
      <c r="J20" s="81"/>
      <c r="L20" s="91"/>
    </row>
    <row r="21" spans="1:12" ht="51.75" x14ac:dyDescent="0.25">
      <c r="A21" s="85" t="s">
        <v>637</v>
      </c>
      <c r="B21" s="84" t="s">
        <v>687</v>
      </c>
      <c r="J21" s="81"/>
      <c r="K21" s="90" t="s">
        <v>497</v>
      </c>
      <c r="L21" s="91">
        <v>0</v>
      </c>
    </row>
    <row r="22" spans="1:12" ht="38.25" x14ac:dyDescent="0.2">
      <c r="A22" s="81" t="s">
        <v>641</v>
      </c>
      <c r="B22" s="84" t="s">
        <v>653</v>
      </c>
      <c r="J22" s="81"/>
      <c r="L22" s="91">
        <v>2500000</v>
      </c>
    </row>
    <row r="23" spans="1:12" ht="38.25" x14ac:dyDescent="0.2">
      <c r="A23" s="81" t="s">
        <v>640</v>
      </c>
      <c r="B23" s="83" t="s">
        <v>691</v>
      </c>
      <c r="J23" s="81"/>
      <c r="L23" s="91">
        <v>5000000</v>
      </c>
    </row>
    <row r="24" spans="1:12" ht="38.25" x14ac:dyDescent="0.2">
      <c r="A24" s="86" t="s">
        <v>692</v>
      </c>
      <c r="B24" s="83" t="s">
        <v>653</v>
      </c>
      <c r="J24" s="81"/>
      <c r="L24" s="91"/>
    </row>
    <row r="25" spans="1:12" ht="15.75" thickBot="1" x14ac:dyDescent="0.3">
      <c r="A25" s="87"/>
      <c r="B25" s="88"/>
      <c r="C25" s="88"/>
      <c r="D25" s="88"/>
      <c r="J25" s="81"/>
      <c r="K25" s="90" t="s">
        <v>498</v>
      </c>
      <c r="L25" s="91">
        <v>0</v>
      </c>
    </row>
    <row r="26" spans="1:12" x14ac:dyDescent="0.2">
      <c r="A26" s="314" t="s">
        <v>1147</v>
      </c>
      <c r="B26" s="314"/>
      <c r="J26" s="81"/>
      <c r="L26" s="91">
        <v>5000000</v>
      </c>
    </row>
    <row r="27" spans="1:12" ht="27" thickBot="1" x14ac:dyDescent="0.45">
      <c r="A27" s="313" t="s">
        <v>738</v>
      </c>
      <c r="B27" s="313"/>
      <c r="C27" s="313"/>
      <c r="D27" s="313"/>
      <c r="E27" s="313"/>
      <c r="F27" s="313"/>
      <c r="G27" s="313"/>
      <c r="H27" s="313"/>
      <c r="I27" s="313"/>
      <c r="J27" s="81"/>
      <c r="L27" s="91">
        <v>10000000</v>
      </c>
    </row>
    <row r="28" spans="1:12" ht="15" x14ac:dyDescent="0.25">
      <c r="A28" s="99" t="s">
        <v>739</v>
      </c>
      <c r="B28" s="99" t="s">
        <v>740</v>
      </c>
      <c r="C28" s="99" t="s">
        <v>741</v>
      </c>
      <c r="D28" s="99" t="s">
        <v>742</v>
      </c>
      <c r="E28" s="99" t="s">
        <v>698</v>
      </c>
      <c r="F28" s="99" t="s">
        <v>743</v>
      </c>
      <c r="G28" s="100" t="s">
        <v>744</v>
      </c>
      <c r="H28" s="101" t="s">
        <v>745</v>
      </c>
      <c r="J28" s="81"/>
      <c r="L28" s="91">
        <v>15000000</v>
      </c>
    </row>
    <row r="29" spans="1:12" x14ac:dyDescent="0.2">
      <c r="A29" s="305" t="s">
        <v>1107</v>
      </c>
      <c r="B29" s="75" t="s">
        <v>746</v>
      </c>
      <c r="C29" s="75" t="s">
        <v>747</v>
      </c>
      <c r="D29" s="119" t="s">
        <v>1086</v>
      </c>
      <c r="E29" s="306" t="s">
        <v>1108</v>
      </c>
      <c r="F29" s="119" t="s">
        <v>1109</v>
      </c>
      <c r="G29" s="119" t="s">
        <v>1110</v>
      </c>
      <c r="H29" s="75">
        <v>2023</v>
      </c>
      <c r="J29" s="81"/>
      <c r="L29" s="91"/>
    </row>
    <row r="30" spans="1:12" ht="14.25" x14ac:dyDescent="0.2">
      <c r="A30" s="305" t="s">
        <v>1126</v>
      </c>
      <c r="B30" s="56" t="s">
        <v>746</v>
      </c>
      <c r="C30" s="75" t="s">
        <v>747</v>
      </c>
      <c r="D30" s="119" t="s">
        <v>1111</v>
      </c>
      <c r="E30" s="306" t="s">
        <v>1127</v>
      </c>
      <c r="F30" s="119" t="s">
        <v>1128</v>
      </c>
      <c r="G30" s="119" t="s">
        <v>915</v>
      </c>
      <c r="H30" s="75">
        <v>2023</v>
      </c>
      <c r="J30" s="81"/>
      <c r="L30" s="91"/>
    </row>
    <row r="31" spans="1:12" ht="26.25" x14ac:dyDescent="0.25">
      <c r="A31" s="102" t="s">
        <v>910</v>
      </c>
      <c r="B31" s="56" t="s">
        <v>746</v>
      </c>
      <c r="C31" s="119" t="s">
        <v>747</v>
      </c>
      <c r="D31" s="56"/>
      <c r="E31" t="s">
        <v>911</v>
      </c>
      <c r="F31" s="56" t="s">
        <v>1015</v>
      </c>
      <c r="G31" s="103" t="s">
        <v>912</v>
      </c>
      <c r="H31" s="104">
        <v>2006</v>
      </c>
      <c r="J31" s="81"/>
      <c r="K31" s="93" t="s">
        <v>431</v>
      </c>
      <c r="L31" s="91">
        <v>0</v>
      </c>
    </row>
    <row r="32" spans="1:12" ht="14.25" x14ac:dyDescent="0.2">
      <c r="A32" s="102" t="s">
        <v>913</v>
      </c>
      <c r="B32" s="56" t="s">
        <v>746</v>
      </c>
      <c r="C32" s="75" t="s">
        <v>747</v>
      </c>
      <c r="D32" s="56"/>
      <c r="E32" t="s">
        <v>914</v>
      </c>
      <c r="F32" s="56" t="s">
        <v>1016</v>
      </c>
      <c r="G32" s="103" t="s">
        <v>915</v>
      </c>
      <c r="H32" s="104">
        <v>1988</v>
      </c>
      <c r="J32" s="81"/>
      <c r="L32" s="91">
        <v>1000000</v>
      </c>
    </row>
    <row r="33" spans="1:12" ht="14.25" x14ac:dyDescent="0.2">
      <c r="A33" s="102" t="s">
        <v>1139</v>
      </c>
      <c r="B33" s="56" t="s">
        <v>746</v>
      </c>
      <c r="C33" s="119" t="s">
        <v>747</v>
      </c>
      <c r="D33" s="56" t="s">
        <v>1086</v>
      </c>
      <c r="E33" s="306" t="s">
        <v>1140</v>
      </c>
      <c r="F33" s="56" t="s">
        <v>1141</v>
      </c>
      <c r="G33" s="103" t="s">
        <v>1142</v>
      </c>
      <c r="H33" s="104">
        <v>2024</v>
      </c>
      <c r="J33" s="81"/>
      <c r="L33" s="91"/>
    </row>
    <row r="34" spans="1:12" ht="14.25" x14ac:dyDescent="0.2">
      <c r="A34" s="102" t="s">
        <v>916</v>
      </c>
      <c r="B34" s="56" t="s">
        <v>746</v>
      </c>
      <c r="C34" s="75" t="s">
        <v>747</v>
      </c>
      <c r="D34" s="56"/>
      <c r="E34" t="s">
        <v>917</v>
      </c>
      <c r="F34" s="56" t="s">
        <v>1017</v>
      </c>
      <c r="G34" s="103" t="s">
        <v>915</v>
      </c>
      <c r="H34" s="104">
        <v>2017</v>
      </c>
      <c r="J34" s="81"/>
      <c r="L34" s="91">
        <v>2500000</v>
      </c>
    </row>
    <row r="35" spans="1:12" ht="14.25" x14ac:dyDescent="0.2">
      <c r="A35" s="102" t="s">
        <v>1147</v>
      </c>
      <c r="B35" s="102" t="s">
        <v>746</v>
      </c>
      <c r="C35" s="102" t="s">
        <v>747</v>
      </c>
      <c r="D35" s="102"/>
      <c r="E35" s="102" t="s">
        <v>1148</v>
      </c>
      <c r="F35" s="102" t="s">
        <v>1149</v>
      </c>
      <c r="G35" s="102" t="s">
        <v>1150</v>
      </c>
      <c r="H35" s="102">
        <v>2012</v>
      </c>
      <c r="J35" s="81"/>
      <c r="L35" s="91"/>
    </row>
    <row r="36" spans="1:12" ht="15" x14ac:dyDescent="0.25">
      <c r="A36" s="105" t="s">
        <v>918</v>
      </c>
      <c r="B36" s="56" t="s">
        <v>746</v>
      </c>
      <c r="C36" s="75" t="s">
        <v>747</v>
      </c>
      <c r="D36" s="56"/>
      <c r="E36" t="s">
        <v>919</v>
      </c>
      <c r="F36" s="56" t="s">
        <v>1018</v>
      </c>
      <c r="G36" s="103" t="s">
        <v>915</v>
      </c>
      <c r="H36" s="104">
        <v>2015</v>
      </c>
      <c r="J36" s="81"/>
      <c r="K36" s="90" t="s">
        <v>499</v>
      </c>
      <c r="L36" s="91">
        <v>0</v>
      </c>
    </row>
    <row r="37" spans="1:12" ht="14.25" x14ac:dyDescent="0.2">
      <c r="A37" s="102" t="s">
        <v>920</v>
      </c>
      <c r="B37" s="56" t="s">
        <v>921</v>
      </c>
      <c r="C37" s="56" t="s">
        <v>641</v>
      </c>
      <c r="D37" s="56"/>
      <c r="E37" t="s">
        <v>922</v>
      </c>
      <c r="F37" s="56" t="s">
        <v>1019</v>
      </c>
      <c r="G37" s="103" t="s">
        <v>923</v>
      </c>
      <c r="H37" s="104">
        <v>2004</v>
      </c>
      <c r="J37" s="81"/>
      <c r="L37" s="91">
        <v>2500000</v>
      </c>
    </row>
    <row r="38" spans="1:12" ht="14.25" x14ac:dyDescent="0.2">
      <c r="A38" s="102" t="s">
        <v>924</v>
      </c>
      <c r="B38" s="56" t="s">
        <v>746</v>
      </c>
      <c r="C38" s="75" t="s">
        <v>747</v>
      </c>
      <c r="D38" s="56"/>
      <c r="E38" t="s">
        <v>925</v>
      </c>
      <c r="F38" s="56" t="s">
        <v>1020</v>
      </c>
      <c r="G38" s="103" t="s">
        <v>915</v>
      </c>
      <c r="H38" s="104">
        <v>2011</v>
      </c>
      <c r="J38" s="81"/>
      <c r="L38" s="91">
        <v>5000000</v>
      </c>
    </row>
    <row r="39" spans="1:12" ht="28.5" x14ac:dyDescent="0.2">
      <c r="A39" s="102" t="s">
        <v>926</v>
      </c>
      <c r="B39" s="56" t="s">
        <v>746</v>
      </c>
      <c r="C39" s="75" t="s">
        <v>747</v>
      </c>
      <c r="D39" s="56"/>
      <c r="E39" t="s">
        <v>927</v>
      </c>
      <c r="F39" s="56" t="s">
        <v>1021</v>
      </c>
      <c r="G39" s="103" t="s">
        <v>928</v>
      </c>
      <c r="H39" s="104">
        <v>2006</v>
      </c>
      <c r="J39" s="81"/>
      <c r="L39" s="91"/>
    </row>
    <row r="40" spans="1:12" ht="15" x14ac:dyDescent="0.25">
      <c r="A40" s="102" t="s">
        <v>929</v>
      </c>
      <c r="B40" s="56" t="s">
        <v>746</v>
      </c>
      <c r="C40" s="75" t="s">
        <v>1121</v>
      </c>
      <c r="D40" s="56"/>
      <c r="E40" t="s">
        <v>930</v>
      </c>
      <c r="F40" s="56" t="s">
        <v>1112</v>
      </c>
      <c r="G40" s="103" t="s">
        <v>931</v>
      </c>
      <c r="H40" s="104">
        <v>2017</v>
      </c>
      <c r="J40" s="81"/>
      <c r="K40" s="90" t="s">
        <v>421</v>
      </c>
      <c r="L40" s="91">
        <v>0</v>
      </c>
    </row>
    <row r="41" spans="1:12" ht="14.25" x14ac:dyDescent="0.2">
      <c r="A41" s="102" t="s">
        <v>932</v>
      </c>
      <c r="B41" s="56" t="s">
        <v>746</v>
      </c>
      <c r="C41" s="56" t="s">
        <v>644</v>
      </c>
      <c r="D41" s="56"/>
      <c r="E41" t="s">
        <v>707</v>
      </c>
      <c r="F41" s="56" t="s">
        <v>1022</v>
      </c>
      <c r="G41" s="103" t="s">
        <v>933</v>
      </c>
      <c r="H41" s="104"/>
      <c r="J41" s="81"/>
      <c r="L41" s="91">
        <v>2500000</v>
      </c>
    </row>
    <row r="42" spans="1:12" ht="14.25" x14ac:dyDescent="0.2">
      <c r="A42" s="305" t="s">
        <v>1095</v>
      </c>
      <c r="B42" s="56" t="s">
        <v>746</v>
      </c>
      <c r="C42" s="75" t="s">
        <v>747</v>
      </c>
      <c r="D42" s="119" t="s">
        <v>1096</v>
      </c>
      <c r="E42" t="s">
        <v>1097</v>
      </c>
      <c r="F42" s="119" t="s">
        <v>1098</v>
      </c>
      <c r="G42" s="119" t="s">
        <v>915</v>
      </c>
      <c r="H42" s="307">
        <v>2023</v>
      </c>
      <c r="J42" s="81"/>
      <c r="L42" s="91"/>
    </row>
    <row r="43" spans="1:12" ht="15" x14ac:dyDescent="0.25">
      <c r="A43" s="102" t="s">
        <v>934</v>
      </c>
      <c r="B43" s="56" t="s">
        <v>746</v>
      </c>
      <c r="C43" s="56" t="s">
        <v>643</v>
      </c>
      <c r="D43" s="56"/>
      <c r="E43" t="s">
        <v>935</v>
      </c>
      <c r="F43" s="56" t="s">
        <v>1092</v>
      </c>
      <c r="G43" s="103" t="s">
        <v>936</v>
      </c>
      <c r="H43" s="104">
        <v>2012</v>
      </c>
      <c r="J43" s="81"/>
      <c r="K43" s="93" t="s">
        <v>513</v>
      </c>
      <c r="L43" s="91">
        <v>0</v>
      </c>
    </row>
    <row r="44" spans="1:12" ht="14.25" x14ac:dyDescent="0.2">
      <c r="A44" s="102" t="s">
        <v>937</v>
      </c>
      <c r="B44" s="56" t="s">
        <v>746</v>
      </c>
      <c r="C44" s="75" t="s">
        <v>747</v>
      </c>
      <c r="D44" s="56"/>
      <c r="E44" t="s">
        <v>938</v>
      </c>
      <c r="F44" s="56" t="s">
        <v>1023</v>
      </c>
      <c r="G44" s="103" t="s">
        <v>939</v>
      </c>
      <c r="H44" s="104">
        <v>2015</v>
      </c>
      <c r="J44" s="81"/>
      <c r="L44" s="91">
        <v>5000000</v>
      </c>
    </row>
    <row r="45" spans="1:12" ht="15" thickBot="1" x14ac:dyDescent="0.25">
      <c r="A45" s="102" t="s">
        <v>940</v>
      </c>
      <c r="B45" s="56" t="s">
        <v>746</v>
      </c>
      <c r="C45" s="75" t="s">
        <v>747</v>
      </c>
      <c r="D45" s="56"/>
      <c r="E45" t="s">
        <v>941</v>
      </c>
      <c r="F45" s="56" t="s">
        <v>1024</v>
      </c>
      <c r="G45" s="103" t="s">
        <v>923</v>
      </c>
      <c r="H45" s="104">
        <v>2016</v>
      </c>
      <c r="J45" s="87"/>
      <c r="L45" s="91"/>
    </row>
    <row r="46" spans="1:12" ht="15" x14ac:dyDescent="0.25">
      <c r="A46" s="102" t="s">
        <v>942</v>
      </c>
      <c r="B46" s="56" t="s">
        <v>746</v>
      </c>
      <c r="C46" s="75" t="s">
        <v>747</v>
      </c>
      <c r="D46" s="56" t="s">
        <v>1086</v>
      </c>
      <c r="E46" t="s">
        <v>943</v>
      </c>
      <c r="F46" s="56" t="s">
        <v>1025</v>
      </c>
      <c r="G46" s="103" t="s">
        <v>944</v>
      </c>
      <c r="H46" s="104">
        <v>2021</v>
      </c>
      <c r="K46" s="90" t="s">
        <v>501</v>
      </c>
      <c r="L46" s="91">
        <v>0</v>
      </c>
    </row>
    <row r="47" spans="1:12" ht="14.25" x14ac:dyDescent="0.2">
      <c r="A47" s="102" t="s">
        <v>945</v>
      </c>
      <c r="B47" s="56" t="s">
        <v>746</v>
      </c>
      <c r="C47" s="56" t="s">
        <v>946</v>
      </c>
      <c r="D47" s="56"/>
      <c r="E47" t="s">
        <v>947</v>
      </c>
      <c r="F47" s="56" t="s">
        <v>1026</v>
      </c>
      <c r="G47" s="103" t="s">
        <v>923</v>
      </c>
      <c r="H47" s="104">
        <v>2015</v>
      </c>
      <c r="L47" s="91">
        <v>2500000</v>
      </c>
    </row>
    <row r="48" spans="1:12" ht="14.25" x14ac:dyDescent="0.2">
      <c r="A48" s="102" t="s">
        <v>948</v>
      </c>
      <c r="B48" s="56" t="s">
        <v>746</v>
      </c>
      <c r="C48" s="75" t="s">
        <v>747</v>
      </c>
      <c r="D48" s="56"/>
      <c r="E48" t="s">
        <v>949</v>
      </c>
      <c r="F48" s="56" t="s">
        <v>1027</v>
      </c>
      <c r="G48" s="103" t="s">
        <v>915</v>
      </c>
      <c r="H48" s="104">
        <v>1988</v>
      </c>
      <c r="L48" s="91">
        <v>5000000</v>
      </c>
    </row>
    <row r="49" spans="1:12" ht="15" thickBot="1" x14ac:dyDescent="0.25">
      <c r="A49" s="102" t="s">
        <v>950</v>
      </c>
      <c r="B49" s="56" t="s">
        <v>746</v>
      </c>
      <c r="C49" s="75" t="s">
        <v>747</v>
      </c>
      <c r="D49" s="56"/>
      <c r="E49" t="s">
        <v>951</v>
      </c>
      <c r="F49" s="56" t="s">
        <v>1028</v>
      </c>
      <c r="G49" s="103" t="s">
        <v>915</v>
      </c>
      <c r="H49" s="104">
        <v>2015</v>
      </c>
      <c r="K49" s="88"/>
      <c r="L49" s="94">
        <v>7500000</v>
      </c>
    </row>
    <row r="50" spans="1:12" ht="14.25" x14ac:dyDescent="0.2">
      <c r="A50" s="102" t="s">
        <v>952</v>
      </c>
      <c r="B50" s="56" t="s">
        <v>746</v>
      </c>
      <c r="C50" s="75" t="s">
        <v>747</v>
      </c>
      <c r="D50" s="56"/>
      <c r="E50" t="s">
        <v>953</v>
      </c>
      <c r="F50" s="56" t="s">
        <v>1029</v>
      </c>
      <c r="G50" s="103" t="s">
        <v>939</v>
      </c>
      <c r="H50" s="104">
        <v>2003</v>
      </c>
    </row>
    <row r="51" spans="1:12" ht="14.25" x14ac:dyDescent="0.2">
      <c r="A51" s="102" t="s">
        <v>954</v>
      </c>
      <c r="B51" s="56" t="s">
        <v>746</v>
      </c>
      <c r="C51" s="56" t="s">
        <v>643</v>
      </c>
      <c r="D51" s="56" t="s">
        <v>1087</v>
      </c>
      <c r="E51" t="s">
        <v>955</v>
      </c>
      <c r="F51" s="56" t="s">
        <v>1093</v>
      </c>
      <c r="G51" s="103" t="s">
        <v>936</v>
      </c>
      <c r="H51" s="104">
        <v>2021</v>
      </c>
      <c r="K51" s="84" t="s">
        <v>500</v>
      </c>
      <c r="L51" s="76">
        <v>0</v>
      </c>
    </row>
    <row r="52" spans="1:12" ht="14.25" x14ac:dyDescent="0.2">
      <c r="A52" s="102" t="s">
        <v>956</v>
      </c>
      <c r="B52" s="56" t="s">
        <v>746</v>
      </c>
      <c r="C52" s="56" t="s">
        <v>639</v>
      </c>
      <c r="D52" s="56"/>
      <c r="E52" t="s">
        <v>748</v>
      </c>
      <c r="F52" s="56" t="s">
        <v>1030</v>
      </c>
      <c r="G52" s="103" t="s">
        <v>957</v>
      </c>
      <c r="H52" s="104">
        <v>1995</v>
      </c>
      <c r="L52" s="76">
        <v>10000000</v>
      </c>
    </row>
    <row r="53" spans="1:12" ht="14.25" x14ac:dyDescent="0.2">
      <c r="A53" s="102" t="s">
        <v>958</v>
      </c>
      <c r="B53" s="56" t="s">
        <v>746</v>
      </c>
      <c r="C53" s="56" t="s">
        <v>806</v>
      </c>
      <c r="D53" s="56"/>
      <c r="E53" t="s">
        <v>749</v>
      </c>
      <c r="F53" s="56" t="s">
        <v>1031</v>
      </c>
      <c r="G53" s="103" t="s">
        <v>959</v>
      </c>
      <c r="H53" s="104">
        <v>2012</v>
      </c>
      <c r="L53" s="76">
        <v>12500000</v>
      </c>
    </row>
    <row r="54" spans="1:12" ht="14.25" x14ac:dyDescent="0.2">
      <c r="A54" s="305" t="s">
        <v>1099</v>
      </c>
      <c r="B54" s="56" t="s">
        <v>746</v>
      </c>
      <c r="C54" s="119" t="s">
        <v>642</v>
      </c>
      <c r="D54" s="119" t="s">
        <v>1129</v>
      </c>
      <c r="E54" t="s">
        <v>1100</v>
      </c>
      <c r="F54" s="119" t="s">
        <v>1101</v>
      </c>
      <c r="G54" s="119" t="s">
        <v>915</v>
      </c>
      <c r="H54" s="307">
        <v>2023</v>
      </c>
      <c r="L54" s="76">
        <v>15000000</v>
      </c>
    </row>
    <row r="55" spans="1:12" x14ac:dyDescent="0.2">
      <c r="A55" s="102" t="s">
        <v>960</v>
      </c>
      <c r="B55" s="56" t="s">
        <v>746</v>
      </c>
      <c r="C55" s="75" t="s">
        <v>747</v>
      </c>
      <c r="D55" s="56"/>
      <c r="E55" t="s">
        <v>961</v>
      </c>
      <c r="F55" s="56" t="s">
        <v>1032</v>
      </c>
      <c r="G55" s="103" t="s">
        <v>962</v>
      </c>
      <c r="H55" s="104">
        <v>2020</v>
      </c>
      <c r="L55" s="76">
        <v>17500000</v>
      </c>
    </row>
    <row r="56" spans="1:12" ht="14.25" x14ac:dyDescent="0.2">
      <c r="A56" s="308" t="s">
        <v>1089</v>
      </c>
      <c r="B56" s="75" t="s">
        <v>746</v>
      </c>
      <c r="C56" s="75" t="s">
        <v>642</v>
      </c>
      <c r="E56" s="75" t="s">
        <v>1091</v>
      </c>
      <c r="F56" s="75" t="s">
        <v>1090</v>
      </c>
      <c r="G56" s="75" t="s">
        <v>915</v>
      </c>
      <c r="H56" s="75">
        <v>2002</v>
      </c>
      <c r="L56" s="76">
        <v>20000000</v>
      </c>
    </row>
    <row r="57" spans="1:12" ht="14.25" x14ac:dyDescent="0.2">
      <c r="A57" s="102" t="s">
        <v>963</v>
      </c>
      <c r="B57" s="56" t="s">
        <v>746</v>
      </c>
      <c r="C57" s="56" t="s">
        <v>640</v>
      </c>
      <c r="D57" s="56"/>
      <c r="E57" t="s">
        <v>964</v>
      </c>
      <c r="F57" s="56" t="s">
        <v>1033</v>
      </c>
      <c r="G57" s="103" t="s">
        <v>923</v>
      </c>
      <c r="H57" s="104">
        <v>2004</v>
      </c>
    </row>
    <row r="58" spans="1:12" ht="14.25" x14ac:dyDescent="0.2">
      <c r="A58" s="102" t="s">
        <v>1133</v>
      </c>
      <c r="B58" s="56" t="s">
        <v>746</v>
      </c>
      <c r="C58" s="56" t="s">
        <v>747</v>
      </c>
      <c r="D58" s="56" t="s">
        <v>1134</v>
      </c>
      <c r="E58" s="310" t="s">
        <v>1135</v>
      </c>
      <c r="F58" s="56" t="s">
        <v>1136</v>
      </c>
      <c r="G58" s="103" t="s">
        <v>1137</v>
      </c>
      <c r="H58" s="104">
        <v>2024</v>
      </c>
      <c r="L58" s="76">
        <v>22500000</v>
      </c>
    </row>
    <row r="59" spans="1:12" ht="28.5" x14ac:dyDescent="0.2">
      <c r="A59" s="102" t="s">
        <v>965</v>
      </c>
      <c r="B59" s="56" t="s">
        <v>921</v>
      </c>
      <c r="C59" s="56" t="s">
        <v>636</v>
      </c>
      <c r="D59" s="56"/>
      <c r="E59" t="s">
        <v>966</v>
      </c>
      <c r="F59" s="56" t="s">
        <v>1034</v>
      </c>
      <c r="G59" s="103" t="s">
        <v>915</v>
      </c>
      <c r="H59" s="104">
        <v>2017</v>
      </c>
    </row>
    <row r="60" spans="1:12" ht="25.5" x14ac:dyDescent="0.2">
      <c r="A60" s="102" t="s">
        <v>967</v>
      </c>
      <c r="B60" s="56" t="s">
        <v>746</v>
      </c>
      <c r="C60" s="75" t="s">
        <v>747</v>
      </c>
      <c r="D60" s="56"/>
      <c r="E60" t="s">
        <v>968</v>
      </c>
      <c r="F60" s="56" t="s">
        <v>1035</v>
      </c>
      <c r="G60" s="103" t="s">
        <v>969</v>
      </c>
      <c r="H60" s="104">
        <v>1997</v>
      </c>
      <c r="K60" s="75" t="s">
        <v>812</v>
      </c>
      <c r="L60" s="76">
        <v>0</v>
      </c>
    </row>
    <row r="61" spans="1:12" ht="14.25" x14ac:dyDescent="0.2">
      <c r="A61" s="102" t="s">
        <v>970</v>
      </c>
      <c r="B61" s="56" t="s">
        <v>746</v>
      </c>
      <c r="C61" s="75" t="s">
        <v>747</v>
      </c>
      <c r="D61" s="56"/>
      <c r="E61" t="s">
        <v>971</v>
      </c>
      <c r="F61" s="56" t="s">
        <v>1036</v>
      </c>
      <c r="G61" s="103" t="s">
        <v>972</v>
      </c>
      <c r="H61" s="104">
        <v>2016</v>
      </c>
      <c r="L61" s="76">
        <v>2500000</v>
      </c>
    </row>
    <row r="62" spans="1:12" ht="14.25" x14ac:dyDescent="0.2">
      <c r="A62" s="102" t="s">
        <v>973</v>
      </c>
      <c r="B62" s="56" t="s">
        <v>746</v>
      </c>
      <c r="C62" s="56" t="s">
        <v>637</v>
      </c>
      <c r="D62" s="56"/>
      <c r="E62" t="s">
        <v>711</v>
      </c>
      <c r="F62" s="56" t="s">
        <v>1037</v>
      </c>
      <c r="G62" s="103" t="s">
        <v>974</v>
      </c>
      <c r="H62" s="104">
        <v>1988</v>
      </c>
    </row>
    <row r="63" spans="1:12" ht="14.25" x14ac:dyDescent="0.2">
      <c r="A63" s="102" t="s">
        <v>1130</v>
      </c>
      <c r="B63" s="56" t="s">
        <v>746</v>
      </c>
      <c r="C63" s="56" t="s">
        <v>747</v>
      </c>
      <c r="D63" s="56" t="s">
        <v>1131</v>
      </c>
      <c r="E63" s="310" t="s">
        <v>1132</v>
      </c>
      <c r="F63" s="56" t="s">
        <v>1138</v>
      </c>
      <c r="G63" s="103" t="s">
        <v>915</v>
      </c>
      <c r="H63" s="104">
        <v>2023</v>
      </c>
      <c r="L63" s="76">
        <v>5000000</v>
      </c>
    </row>
    <row r="64" spans="1:12" ht="14.25" x14ac:dyDescent="0.2">
      <c r="A64" s="102" t="s">
        <v>975</v>
      </c>
      <c r="B64" s="56" t="s">
        <v>746</v>
      </c>
      <c r="C64" s="75" t="s">
        <v>747</v>
      </c>
      <c r="D64" s="56"/>
      <c r="E64" t="s">
        <v>976</v>
      </c>
      <c r="F64" s="56" t="s">
        <v>1038</v>
      </c>
      <c r="G64" s="103" t="s">
        <v>915</v>
      </c>
      <c r="H64" s="104">
        <v>2004</v>
      </c>
    </row>
    <row r="65" spans="1:12" ht="14.25" x14ac:dyDescent="0.2">
      <c r="A65" s="102" t="s">
        <v>977</v>
      </c>
      <c r="B65" s="56" t="s">
        <v>746</v>
      </c>
      <c r="C65" s="75" t="s">
        <v>747</v>
      </c>
      <c r="D65" s="56"/>
      <c r="E65" t="s">
        <v>978</v>
      </c>
      <c r="F65" s="56" t="s">
        <v>1039</v>
      </c>
      <c r="G65" s="103" t="s">
        <v>915</v>
      </c>
      <c r="H65" s="104">
        <v>2010</v>
      </c>
      <c r="K65" s="75" t="s">
        <v>813</v>
      </c>
      <c r="L65" s="76">
        <v>0</v>
      </c>
    </row>
    <row r="66" spans="1:12" ht="14.25" x14ac:dyDescent="0.2">
      <c r="A66" s="102" t="s">
        <v>979</v>
      </c>
      <c r="B66" s="56" t="s">
        <v>746</v>
      </c>
      <c r="C66" s="56" t="s">
        <v>642</v>
      </c>
      <c r="D66" s="56"/>
      <c r="E66" t="s">
        <v>980</v>
      </c>
      <c r="F66" s="56" t="s">
        <v>1113</v>
      </c>
      <c r="G66" s="103" t="s">
        <v>915</v>
      </c>
      <c r="H66" s="104">
        <v>2004</v>
      </c>
      <c r="L66" s="76">
        <v>5000000</v>
      </c>
    </row>
    <row r="67" spans="1:12" ht="14.25" x14ac:dyDescent="0.2">
      <c r="A67" s="102" t="s">
        <v>981</v>
      </c>
      <c r="B67" s="56" t="s">
        <v>746</v>
      </c>
      <c r="C67" s="56" t="s">
        <v>642</v>
      </c>
      <c r="D67" s="56"/>
      <c r="E67" t="s">
        <v>982</v>
      </c>
      <c r="F67" s="56" t="s">
        <v>1114</v>
      </c>
      <c r="G67" s="103" t="s">
        <v>915</v>
      </c>
      <c r="H67" s="104">
        <v>2006</v>
      </c>
    </row>
    <row r="68" spans="1:12" ht="25.5" x14ac:dyDescent="0.2">
      <c r="A68" s="102" t="s">
        <v>983</v>
      </c>
      <c r="B68" s="56" t="s">
        <v>746</v>
      </c>
      <c r="C68" s="75" t="s">
        <v>747</v>
      </c>
      <c r="D68" s="56"/>
      <c r="E68" t="s">
        <v>984</v>
      </c>
      <c r="F68" s="56" t="s">
        <v>1040</v>
      </c>
      <c r="G68" s="103" t="s">
        <v>985</v>
      </c>
      <c r="H68" s="104">
        <v>2015</v>
      </c>
      <c r="K68" s="75" t="s">
        <v>814</v>
      </c>
      <c r="L68" s="76">
        <v>0</v>
      </c>
    </row>
    <row r="69" spans="1:12" ht="14.25" x14ac:dyDescent="0.2">
      <c r="A69" s="102" t="s">
        <v>986</v>
      </c>
      <c r="B69" s="56" t="s">
        <v>746</v>
      </c>
      <c r="C69" s="75" t="s">
        <v>747</v>
      </c>
      <c r="D69" s="56"/>
      <c r="E69" t="s">
        <v>987</v>
      </c>
      <c r="F69" s="56" t="s">
        <v>1041</v>
      </c>
      <c r="G69" s="103" t="s">
        <v>988</v>
      </c>
      <c r="H69" s="104">
        <v>2007</v>
      </c>
      <c r="L69" s="76">
        <v>1000000</v>
      </c>
    </row>
    <row r="70" spans="1:12" ht="25.5" x14ac:dyDescent="0.2">
      <c r="A70" s="105" t="s">
        <v>989</v>
      </c>
      <c r="B70" s="56" t="s">
        <v>921</v>
      </c>
      <c r="C70" s="56" t="s">
        <v>641</v>
      </c>
      <c r="D70" s="56"/>
      <c r="E70" t="s">
        <v>990</v>
      </c>
      <c r="F70" s="56" t="s">
        <v>1042</v>
      </c>
      <c r="G70" s="103" t="s">
        <v>923</v>
      </c>
      <c r="H70" s="104">
        <v>1981</v>
      </c>
    </row>
    <row r="71" spans="1:12" ht="14.25" x14ac:dyDescent="0.2">
      <c r="A71" s="102" t="s">
        <v>991</v>
      </c>
      <c r="B71" s="56" t="s">
        <v>746</v>
      </c>
      <c r="C71" s="75" t="s">
        <v>1054</v>
      </c>
      <c r="D71" s="56"/>
      <c r="E71" t="s">
        <v>992</v>
      </c>
      <c r="F71" s="56" t="s">
        <v>1043</v>
      </c>
      <c r="G71" s="103" t="s">
        <v>993</v>
      </c>
      <c r="H71" s="104">
        <v>2015</v>
      </c>
    </row>
    <row r="72" spans="1:12" ht="14.25" x14ac:dyDescent="0.2">
      <c r="A72" s="305" t="s">
        <v>1115</v>
      </c>
      <c r="B72" s="56" t="s">
        <v>746</v>
      </c>
      <c r="C72" s="75" t="s">
        <v>747</v>
      </c>
      <c r="D72" s="119" t="s">
        <v>1116</v>
      </c>
      <c r="E72" s="306" t="s">
        <v>1117</v>
      </c>
      <c r="F72" s="119" t="s">
        <v>1118</v>
      </c>
      <c r="G72" s="119" t="s">
        <v>915</v>
      </c>
      <c r="H72" s="75">
        <v>2023</v>
      </c>
    </row>
    <row r="73" spans="1:12" ht="14.25" x14ac:dyDescent="0.2">
      <c r="A73" s="102" t="s">
        <v>994</v>
      </c>
      <c r="B73" s="56" t="s">
        <v>746</v>
      </c>
      <c r="C73" s="75" t="s">
        <v>747</v>
      </c>
      <c r="D73" s="56"/>
      <c r="E73" t="s">
        <v>995</v>
      </c>
      <c r="F73" s="56" t="s">
        <v>1044</v>
      </c>
      <c r="G73" s="103" t="s">
        <v>915</v>
      </c>
      <c r="H73" s="104">
        <v>2011</v>
      </c>
    </row>
    <row r="74" spans="1:12" ht="14.25" x14ac:dyDescent="0.2">
      <c r="A74" s="102" t="s">
        <v>996</v>
      </c>
      <c r="B74" s="56" t="s">
        <v>746</v>
      </c>
      <c r="C74" s="75" t="s">
        <v>747</v>
      </c>
      <c r="D74" s="56"/>
      <c r="E74" t="s">
        <v>997</v>
      </c>
      <c r="F74" s="56" t="s">
        <v>1045</v>
      </c>
      <c r="G74" s="103" t="s">
        <v>998</v>
      </c>
      <c r="H74" s="104">
        <v>2017</v>
      </c>
    </row>
    <row r="75" spans="1:12" ht="25.5" x14ac:dyDescent="0.2">
      <c r="A75" s="102" t="s">
        <v>999</v>
      </c>
      <c r="B75" s="56" t="s">
        <v>746</v>
      </c>
      <c r="C75" s="56" t="s">
        <v>636</v>
      </c>
      <c r="D75" s="56" t="s">
        <v>1088</v>
      </c>
      <c r="E75" t="s">
        <v>1000</v>
      </c>
      <c r="F75" s="56" t="s">
        <v>1046</v>
      </c>
      <c r="G75" s="103" t="s">
        <v>915</v>
      </c>
      <c r="H75" s="104">
        <v>2022</v>
      </c>
    </row>
    <row r="76" spans="1:12" ht="14.25" x14ac:dyDescent="0.2">
      <c r="A76" s="102" t="s">
        <v>1001</v>
      </c>
      <c r="B76" s="56" t="s">
        <v>746</v>
      </c>
      <c r="C76" s="75" t="s">
        <v>747</v>
      </c>
      <c r="D76" s="56"/>
      <c r="E76" t="s">
        <v>1002</v>
      </c>
      <c r="F76" s="56" t="s">
        <v>1047</v>
      </c>
      <c r="G76" s="103" t="s">
        <v>1003</v>
      </c>
      <c r="H76" s="104">
        <v>2003</v>
      </c>
    </row>
    <row r="77" spans="1:12" ht="14.25" x14ac:dyDescent="0.2">
      <c r="A77" s="102" t="s">
        <v>1004</v>
      </c>
      <c r="B77" s="56" t="s">
        <v>921</v>
      </c>
      <c r="C77" s="56" t="s">
        <v>641</v>
      </c>
      <c r="D77" s="56"/>
      <c r="E77" t="s">
        <v>1005</v>
      </c>
      <c r="F77" s="56" t="s">
        <v>1048</v>
      </c>
      <c r="G77" s="103" t="s">
        <v>923</v>
      </c>
      <c r="H77" s="104">
        <v>1963</v>
      </c>
    </row>
    <row r="78" spans="1:12" ht="14.25" x14ac:dyDescent="0.2">
      <c r="A78" s="102" t="s">
        <v>1006</v>
      </c>
      <c r="B78" s="56" t="s">
        <v>746</v>
      </c>
      <c r="C78" s="56" t="s">
        <v>637</v>
      </c>
      <c r="D78" s="56"/>
      <c r="E78" s="306" t="s">
        <v>1119</v>
      </c>
      <c r="F78" s="56" t="s">
        <v>1049</v>
      </c>
      <c r="G78" s="103" t="s">
        <v>974</v>
      </c>
      <c r="H78" s="104">
        <v>2014</v>
      </c>
    </row>
    <row r="79" spans="1:12" ht="14.25" x14ac:dyDescent="0.2">
      <c r="A79" s="102" t="s">
        <v>1007</v>
      </c>
      <c r="B79" s="56" t="s">
        <v>746</v>
      </c>
      <c r="C79" s="75" t="s">
        <v>747</v>
      </c>
      <c r="D79" s="56"/>
      <c r="E79" t="s">
        <v>1008</v>
      </c>
      <c r="F79" s="56" t="s">
        <v>1050</v>
      </c>
      <c r="G79" s="103" t="s">
        <v>936</v>
      </c>
      <c r="H79" s="104">
        <v>2020</v>
      </c>
    </row>
    <row r="80" spans="1:12" ht="25.5" x14ac:dyDescent="0.2">
      <c r="A80" s="102" t="s">
        <v>1143</v>
      </c>
      <c r="B80" s="56" t="s">
        <v>746</v>
      </c>
      <c r="C80" s="75" t="s">
        <v>747</v>
      </c>
      <c r="D80" s="56"/>
      <c r="E80" s="306" t="s">
        <v>1144</v>
      </c>
      <c r="F80" s="56" t="s">
        <v>1145</v>
      </c>
      <c r="G80" s="103" t="s">
        <v>1146</v>
      </c>
      <c r="H80" s="104">
        <v>2004</v>
      </c>
    </row>
    <row r="81" spans="1:8" ht="14.25" x14ac:dyDescent="0.2">
      <c r="A81" s="102" t="s">
        <v>1009</v>
      </c>
      <c r="B81" s="56" t="s">
        <v>746</v>
      </c>
      <c r="C81" s="75" t="s">
        <v>747</v>
      </c>
      <c r="D81" s="56"/>
      <c r="E81" t="s">
        <v>1010</v>
      </c>
      <c r="F81" s="56" t="s">
        <v>1051</v>
      </c>
      <c r="G81" s="103" t="s">
        <v>1105</v>
      </c>
      <c r="H81" s="104">
        <v>2001</v>
      </c>
    </row>
    <row r="82" spans="1:8" ht="14.25" x14ac:dyDescent="0.2">
      <c r="A82" s="102" t="s">
        <v>1011</v>
      </c>
      <c r="B82" s="56" t="s">
        <v>746</v>
      </c>
      <c r="C82" s="75" t="s">
        <v>747</v>
      </c>
      <c r="D82" s="56"/>
      <c r="E82" t="s">
        <v>1012</v>
      </c>
      <c r="F82" s="56" t="s">
        <v>1052</v>
      </c>
      <c r="G82" s="103" t="s">
        <v>923</v>
      </c>
      <c r="H82" s="104">
        <v>2017</v>
      </c>
    </row>
    <row r="83" spans="1:8" ht="14.25" x14ac:dyDescent="0.2">
      <c r="A83" s="102" t="s">
        <v>1013</v>
      </c>
      <c r="B83" s="56" t="s">
        <v>746</v>
      </c>
      <c r="C83" s="56" t="s">
        <v>643</v>
      </c>
      <c r="D83" s="56"/>
      <c r="E83" t="s">
        <v>1014</v>
      </c>
      <c r="F83" s="56" t="s">
        <v>1094</v>
      </c>
      <c r="G83" s="103" t="s">
        <v>936</v>
      </c>
      <c r="H83" s="104">
        <v>2003</v>
      </c>
    </row>
    <row r="89" spans="1:8" x14ac:dyDescent="0.2">
      <c r="G89" s="119"/>
    </row>
  </sheetData>
  <sheetProtection algorithmName="SHA-512" hashValue="38nU2JP/vJcQz8ieipvkYzTqRf5XJlZ4/4ARHRW1grq2Q8hiKQ87IBJynVw2kiiJtA3F95OSPTtO94LxLb1cOQ==" saltValue="nkP98UfJ/djgysm7SdmX9g==" spinCount="100000" sheet="1" objects="1" scenarios="1"/>
  <autoFilter ref="A28:H82" xr:uid="{00000000-0009-0000-0000-000000000000}">
    <sortState xmlns:xlrd2="http://schemas.microsoft.com/office/spreadsheetml/2017/richdata2" ref="A29:H83">
      <sortCondition ref="A28:A82"/>
    </sortState>
  </autoFilter>
  <sortState xmlns:xlrd2="http://schemas.microsoft.com/office/spreadsheetml/2017/richdata2" ref="A17:B20">
    <sortCondition ref="A17:A20"/>
  </sortState>
  <mergeCells count="5">
    <mergeCell ref="A18:B18"/>
    <mergeCell ref="A27:I27"/>
    <mergeCell ref="A1:I1"/>
    <mergeCell ref="A26:B26"/>
    <mergeCell ref="O1:P1"/>
  </mergeCells>
  <conditionalFormatting sqref="A30:A33 A35:A69">
    <cfRule type="expression" dxfId="2" priority="3">
      <formula>IF(VLOOKUP(C30,$A$82:$B$88,2,FALSE)=B30,TRUE,FALSE)</formula>
    </cfRule>
  </conditionalFormatting>
  <conditionalFormatting sqref="A72:A79 A70">
    <cfRule type="expression" dxfId="1" priority="2">
      <formula>IF(VLOOKUP(C70,$A$83:$B$88,2,FALSE)=B70,TRUE,FALSE)</formula>
    </cfRule>
  </conditionalFormatting>
  <hyperlinks>
    <hyperlink ref="I14" r:id="rId1" xr:uid="{00000000-0004-0000-0000-000000000000}"/>
    <hyperlink ref="I12" r:id="rId2" xr:uid="{00000000-0004-0000-0000-000001000000}"/>
    <hyperlink ref="E42" r:id="rId3" xr:uid="{8DB71BD1-4ADE-4A07-B4E0-8EA66F351A60}"/>
    <hyperlink ref="E54" r:id="rId4" xr:uid="{E8A69969-5614-48C1-B105-4ACFB43CE523}"/>
    <hyperlink ref="E30" r:id="rId5" xr:uid="{7A538F09-D541-4206-9C47-043C665CE518}"/>
    <hyperlink ref="E29" r:id="rId6" xr:uid="{845ABA04-2ABB-4C1F-99FB-58B04F75B819}"/>
    <hyperlink ref="E72" r:id="rId7" xr:uid="{F359E85F-4223-403F-844A-6574E38573AC}"/>
    <hyperlink ref="E78" r:id="rId8" xr:uid="{232B535A-00AB-4C60-93A0-A24CC87ADF29}"/>
    <hyperlink ref="I15" r:id="rId9" xr:uid="{C7926C1C-36FE-497C-84C7-D49EBDFD7E73}"/>
    <hyperlink ref="E63" r:id="rId10" xr:uid="{DB7DD250-9736-4B67-8F45-4B590C5EA19E}"/>
    <hyperlink ref="E58" r:id="rId11" xr:uid="{E9FA5B5E-5644-4FE0-969C-CB6BED2F8C4B}"/>
    <hyperlink ref="E33" r:id="rId12" xr:uid="{3951B4D9-74BA-4D1E-A6A2-BE41487F2EA9}"/>
    <hyperlink ref="E80" r:id="rId13" xr:uid="{0838CC6E-8E02-42A4-A03E-53245E2290DF}"/>
    <hyperlink ref="E35" r:id="rId14" xr:uid="{BD21615D-48A8-4AE0-94D3-98748C520842}"/>
  </hyperlinks>
  <pageMargins left="0.7" right="0.7" top="0.75" bottom="0.75" header="0.3" footer="0.3"/>
  <pageSetup orientation="portrait" r:id="rId15"/>
  <drawing r:id="rId16"/>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rgb="FFFFFF00"/>
    <outlinePr summaryBelow="0" summaryRight="0"/>
    <pageSetUpPr fitToPage="1"/>
  </sheetPr>
  <dimension ref="A1:I1367"/>
  <sheetViews>
    <sheetView tabSelected="1" view="pageBreakPreview" zoomScale="85" zoomScaleNormal="85" zoomScaleSheetLayoutView="85" workbookViewId="0">
      <selection activeCell="B18" sqref="B18:G18"/>
    </sheetView>
  </sheetViews>
  <sheetFormatPr defaultColWidth="9.140625" defaultRowHeight="10.5" outlineLevelRow="2" x14ac:dyDescent="0.15"/>
  <cols>
    <col min="1" max="1" width="64.140625" style="11" customWidth="1"/>
    <col min="2" max="2" width="17" style="274" customWidth="1"/>
    <col min="3" max="3" width="31.28515625" style="275" customWidth="1"/>
    <col min="4" max="4" width="12.7109375" style="276" customWidth="1"/>
    <col min="5" max="5" width="20" style="275" customWidth="1"/>
    <col min="6" max="6" width="20.7109375" style="11" customWidth="1"/>
    <col min="7" max="7" width="27.85546875" style="275" customWidth="1"/>
    <col min="8" max="8" width="9.140625" style="11"/>
    <col min="9" max="9" width="9.140625" style="11" hidden="1" customWidth="1"/>
    <col min="10" max="16384" width="9.140625" style="11"/>
  </cols>
  <sheetData>
    <row r="1" spans="1:7" ht="27.75" customHeight="1" x14ac:dyDescent="0.15">
      <c r="A1" s="321"/>
      <c r="B1" s="549" t="s">
        <v>635</v>
      </c>
      <c r="C1" s="549"/>
      <c r="D1" s="549"/>
      <c r="E1" s="549"/>
      <c r="F1" s="547"/>
      <c r="G1" s="547"/>
    </row>
    <row r="2" spans="1:7" ht="27.75" customHeight="1" x14ac:dyDescent="0.15">
      <c r="A2" s="321"/>
      <c r="B2" s="548" t="str">
        <f>IF(VLOOKUP(Broker_House,Lists!$B$2:$I$16,4,FALSE)="","",VLOOKUP(Broker_House,Lists!$B$2:$I$16,4,FALSE))</f>
        <v>10 Windsor Str | Tzaneen | 0850</v>
      </c>
      <c r="C2" s="548"/>
      <c r="D2" s="548"/>
      <c r="E2" s="548"/>
      <c r="F2" s="547"/>
      <c r="G2" s="547"/>
    </row>
    <row r="3" spans="1:7" ht="20.100000000000001" customHeight="1" x14ac:dyDescent="0.2">
      <c r="A3" s="321"/>
      <c r="B3" s="385" t="str">
        <f>IF(B2="","",VLOOKUP(Broker_House,Lists!$B$2:$I$16,5,FALSE))</f>
        <v>Po Box 3314 | Tzaneen | 0850</v>
      </c>
      <c r="C3" s="385"/>
      <c r="D3" s="385"/>
      <c r="E3" s="385"/>
      <c r="F3" s="547"/>
      <c r="G3" s="547"/>
    </row>
    <row r="4" spans="1:7" ht="20.100000000000001" customHeight="1" x14ac:dyDescent="0.2">
      <c r="A4" s="321"/>
      <c r="B4" s="385" t="str">
        <f>IF(B2="","",IF(VLOOKUP(Broker_House,Lists!$B$2:$I$16,7,FALSE)="",CONCATENATE("Tel: ",VLOOKUP(Broker_House,Lists!$B$2:$I$16,6,FALSE)," / E-mail: ",VLOOKUP(Broker_House,Lists!$B$2:$I$16,8,FALSE)),CONCATENATE("Tel: ",VLOOKUP(Broker_House,Lists!$B$2:$I$16,6,FALSE)," / Fax : ",VLOOKUP(Broker_House,Lists!$B$2:$I$16,7,FALSE)," / E-mail: ",VLOOKUP(Broker_House,Lists!$B$2:$I$16,8,FALSE))))</f>
        <v>Tel: 015 307 5587 / Fax : 086 670 6536 / E-mail: info@smitk.co.za</v>
      </c>
      <c r="C4" s="385"/>
      <c r="D4" s="385"/>
      <c r="E4" s="385"/>
      <c r="F4" s="547"/>
      <c r="G4" s="547"/>
    </row>
    <row r="5" spans="1:7" ht="20.100000000000001" customHeight="1" x14ac:dyDescent="0.2">
      <c r="A5" s="321"/>
      <c r="B5" s="385" t="str">
        <f>IF(B2="","",CONCATENATE("FSP No: ",VLOOKUP(Broker_House,Lists!$B$2:$I$16,3,FALSE)))</f>
        <v>FSP No: 11184</v>
      </c>
      <c r="C5" s="385"/>
      <c r="D5" s="385"/>
      <c r="E5" s="385"/>
      <c r="F5" s="547"/>
      <c r="G5" s="547"/>
    </row>
    <row r="6" spans="1:7" ht="20.100000000000001" customHeight="1" x14ac:dyDescent="0.2">
      <c r="A6" s="144" t="str">
        <f>CONCATENATE("Advising Broker - FSP No. ",VLOOKUP(Broker_House,Lists!$B$2:$D$16,3,FALSE))</f>
        <v>Advising Broker - FSP No. 11184</v>
      </c>
      <c r="B6" s="343"/>
      <c r="C6" s="343"/>
      <c r="D6" s="343"/>
      <c r="E6" s="343"/>
      <c r="F6" s="343" t="str">
        <f>IF(Broker_House=Lists!$O$2,"","Administrator - FSP No. 11184")</f>
        <v/>
      </c>
      <c r="G6" s="343"/>
    </row>
    <row r="7" spans="1:7" ht="20.100000000000001" customHeight="1" thickBot="1" x14ac:dyDescent="0.25">
      <c r="A7" s="151"/>
      <c r="B7" s="151"/>
      <c r="C7" s="151"/>
      <c r="D7" s="151"/>
      <c r="E7" s="151"/>
      <c r="F7" s="151"/>
      <c r="G7" s="151"/>
    </row>
    <row r="8" spans="1:7" s="152" customFormat="1" ht="20.100000000000001" customHeight="1" outlineLevel="1" x14ac:dyDescent="0.2">
      <c r="A8" s="550" t="s">
        <v>503</v>
      </c>
      <c r="B8" s="550"/>
      <c r="C8" s="550"/>
      <c r="D8" s="550"/>
      <c r="E8" s="550"/>
      <c r="F8" s="550"/>
      <c r="G8" s="550"/>
    </row>
    <row r="9" spans="1:7" s="152" customFormat="1" ht="20.100000000000001" customHeight="1" outlineLevel="1" x14ac:dyDescent="0.2">
      <c r="A9" s="550" t="s">
        <v>837</v>
      </c>
      <c r="B9" s="550"/>
      <c r="C9" s="550"/>
      <c r="D9" s="550"/>
      <c r="E9" s="550"/>
      <c r="F9" s="550"/>
      <c r="G9" s="550"/>
    </row>
    <row r="10" spans="1:7" s="152" customFormat="1" ht="20.100000000000001" customHeight="1" outlineLevel="1" x14ac:dyDescent="0.2">
      <c r="A10" s="550" t="s">
        <v>448</v>
      </c>
      <c r="B10" s="550"/>
      <c r="C10" s="550"/>
      <c r="D10" s="550"/>
      <c r="E10" s="550"/>
      <c r="F10" s="550"/>
      <c r="G10" s="550"/>
    </row>
    <row r="11" spans="1:7" s="152" customFormat="1" ht="20.25" customHeight="1" outlineLevel="1" x14ac:dyDescent="0.2">
      <c r="A11" s="550" t="s">
        <v>1</v>
      </c>
      <c r="B11" s="550"/>
      <c r="C11" s="550"/>
      <c r="D11" s="550"/>
      <c r="E11" s="550"/>
      <c r="F11" s="550"/>
      <c r="G11" s="550"/>
    </row>
    <row r="12" spans="1:7" s="152" customFormat="1" ht="20.100000000000001" customHeight="1" outlineLevel="1" x14ac:dyDescent="0.2">
      <c r="A12" s="550" t="s">
        <v>443</v>
      </c>
      <c r="B12" s="550"/>
      <c r="C12" s="550"/>
      <c r="D12" s="550"/>
      <c r="E12" s="550"/>
      <c r="F12" s="550"/>
      <c r="G12" s="550"/>
    </row>
    <row r="13" spans="1:7" s="152" customFormat="1" ht="20.100000000000001" customHeight="1" thickBot="1" x14ac:dyDescent="0.25">
      <c r="A13" s="555" t="s">
        <v>2</v>
      </c>
      <c r="B13" s="555"/>
      <c r="C13" s="555"/>
      <c r="D13" s="555"/>
      <c r="E13" s="555"/>
      <c r="F13" s="555"/>
      <c r="G13" s="555"/>
    </row>
    <row r="14" spans="1:7" s="152" customFormat="1" ht="29.25" customHeight="1" thickBot="1" x14ac:dyDescent="0.25">
      <c r="A14" s="556" t="s">
        <v>838</v>
      </c>
      <c r="B14" s="556"/>
      <c r="C14" s="556"/>
      <c r="D14" s="556"/>
      <c r="E14" s="556"/>
      <c r="F14" s="556"/>
      <c r="G14" s="556"/>
    </row>
    <row r="15" spans="1:7" s="153" customFormat="1" ht="30" customHeight="1" thickBot="1" x14ac:dyDescent="0.25">
      <c r="A15" s="556" t="s">
        <v>439</v>
      </c>
      <c r="B15" s="556"/>
      <c r="C15" s="556"/>
      <c r="D15" s="556"/>
      <c r="E15" s="556"/>
      <c r="F15" s="556"/>
      <c r="G15" s="556"/>
    </row>
    <row r="16" spans="1:7" s="154" customFormat="1" ht="30" customHeight="1" x14ac:dyDescent="0.2">
      <c r="A16" s="124" t="s">
        <v>3</v>
      </c>
      <c r="B16" s="567" t="str">
        <f>VLOOKUP(Broker_Name,Broker_Table,3,FALSE)</f>
        <v>Smit &amp; Kie Brokers (Pty) Ltd</v>
      </c>
      <c r="C16" s="568"/>
      <c r="D16" s="568"/>
      <c r="E16" s="569"/>
      <c r="F16" s="1" t="s">
        <v>4</v>
      </c>
      <c r="G16" s="132"/>
    </row>
    <row r="17" spans="1:7" s="155" customFormat="1" ht="30" customHeight="1" x14ac:dyDescent="0.2">
      <c r="A17" s="125" t="s">
        <v>5</v>
      </c>
      <c r="B17" s="570"/>
      <c r="C17" s="571"/>
      <c r="D17" s="571"/>
      <c r="E17" s="571"/>
      <c r="F17" s="571"/>
      <c r="G17" s="571"/>
    </row>
    <row r="18" spans="1:7" s="154" customFormat="1" ht="30" customHeight="1" x14ac:dyDescent="0.2">
      <c r="A18" s="126" t="s">
        <v>6</v>
      </c>
      <c r="B18" s="558"/>
      <c r="C18" s="558"/>
      <c r="D18" s="558"/>
      <c r="E18" s="558"/>
      <c r="F18" s="558"/>
      <c r="G18" s="559"/>
    </row>
    <row r="19" spans="1:7" s="154" customFormat="1" ht="30" customHeight="1" x14ac:dyDescent="0.2">
      <c r="A19" s="126" t="s">
        <v>7</v>
      </c>
      <c r="B19" s="558"/>
      <c r="C19" s="558"/>
      <c r="D19" s="558"/>
      <c r="E19" s="558"/>
      <c r="F19" s="558"/>
      <c r="G19" s="559"/>
    </row>
    <row r="20" spans="1:7" s="154" customFormat="1" ht="30" customHeight="1" x14ac:dyDescent="0.2">
      <c r="A20" s="126" t="s">
        <v>8</v>
      </c>
      <c r="B20" s="558"/>
      <c r="C20" s="558"/>
      <c r="D20" s="558"/>
      <c r="E20" s="551" t="s">
        <v>9</v>
      </c>
      <c r="F20" s="552"/>
      <c r="G20" s="133"/>
    </row>
    <row r="21" spans="1:7" s="154" customFormat="1" ht="30" customHeight="1" x14ac:dyDescent="0.2">
      <c r="A21" s="126" t="s">
        <v>10</v>
      </c>
      <c r="B21" s="558"/>
      <c r="C21" s="558"/>
      <c r="D21" s="558"/>
      <c r="E21" s="551" t="s">
        <v>11</v>
      </c>
      <c r="F21" s="552"/>
      <c r="G21" s="134"/>
    </row>
    <row r="22" spans="1:7" s="154" customFormat="1" ht="30" customHeight="1" x14ac:dyDescent="0.2">
      <c r="A22" s="126" t="s">
        <v>12</v>
      </c>
      <c r="B22" s="558"/>
      <c r="C22" s="558"/>
      <c r="D22" s="558"/>
      <c r="E22" s="551" t="s">
        <v>13</v>
      </c>
      <c r="F22" s="552"/>
      <c r="G22" s="133"/>
    </row>
    <row r="23" spans="1:7" s="154" customFormat="1" ht="30" customHeight="1" x14ac:dyDescent="0.2">
      <c r="A23" s="126" t="s">
        <v>14</v>
      </c>
      <c r="B23" s="575"/>
      <c r="C23" s="558"/>
      <c r="D23" s="558"/>
      <c r="E23" s="551" t="s">
        <v>15</v>
      </c>
      <c r="F23" s="552"/>
      <c r="G23" s="133"/>
    </row>
    <row r="24" spans="1:7" s="154" customFormat="1" ht="30" customHeight="1" x14ac:dyDescent="0.2">
      <c r="A24" s="126" t="s">
        <v>16</v>
      </c>
      <c r="B24" s="557"/>
      <c r="C24" s="558"/>
      <c r="D24" s="558"/>
      <c r="E24" s="551" t="s">
        <v>17</v>
      </c>
      <c r="F24" s="552"/>
      <c r="G24" s="134"/>
    </row>
    <row r="25" spans="1:7" s="154" customFormat="1" ht="30" customHeight="1" thickBot="1" x14ac:dyDescent="0.25">
      <c r="A25" s="126" t="s">
        <v>18</v>
      </c>
      <c r="B25" s="558"/>
      <c r="C25" s="558"/>
      <c r="D25" s="558"/>
      <c r="E25" s="558"/>
      <c r="F25" s="558"/>
      <c r="G25" s="559"/>
    </row>
    <row r="26" spans="1:7" s="154" customFormat="1" ht="30" customHeight="1" thickBot="1" x14ac:dyDescent="0.25">
      <c r="A26" s="556" t="s">
        <v>825</v>
      </c>
      <c r="B26" s="556"/>
      <c r="C26" s="556"/>
      <c r="D26" s="556"/>
      <c r="E26" s="556"/>
      <c r="F26" s="556"/>
      <c r="G26" s="556"/>
    </row>
    <row r="27" spans="1:7" s="154" customFormat="1" ht="30" customHeight="1" x14ac:dyDescent="0.2">
      <c r="A27" s="121" t="s">
        <v>906</v>
      </c>
      <c r="B27" s="587" t="s">
        <v>664</v>
      </c>
      <c r="C27" s="588"/>
      <c r="D27" s="589" t="s">
        <v>826</v>
      </c>
      <c r="E27" s="590"/>
      <c r="F27" s="589" t="s">
        <v>827</v>
      </c>
      <c r="G27" s="596"/>
    </row>
    <row r="28" spans="1:7" s="154" customFormat="1" ht="30" customHeight="1" x14ac:dyDescent="0.2">
      <c r="A28" s="135" t="s">
        <v>22</v>
      </c>
      <c r="B28" s="591" t="s">
        <v>22</v>
      </c>
      <c r="C28" s="592"/>
      <c r="D28" s="591" t="s">
        <v>22</v>
      </c>
      <c r="E28" s="595"/>
      <c r="F28" s="591" t="s">
        <v>22</v>
      </c>
      <c r="G28" s="592"/>
    </row>
    <row r="29" spans="1:7" s="154" customFormat="1" ht="30" customHeight="1" x14ac:dyDescent="0.2">
      <c r="A29" s="135" t="s">
        <v>22</v>
      </c>
      <c r="B29" s="591" t="s">
        <v>22</v>
      </c>
      <c r="C29" s="592"/>
      <c r="D29" s="591" t="s">
        <v>22</v>
      </c>
      <c r="E29" s="595"/>
      <c r="F29" s="591" t="s">
        <v>22</v>
      </c>
      <c r="G29" s="592"/>
    </row>
    <row r="30" spans="1:7" s="154" customFormat="1" ht="30" customHeight="1" x14ac:dyDescent="0.2">
      <c r="A30" s="135" t="s">
        <v>22</v>
      </c>
      <c r="B30" s="593" t="s">
        <v>22</v>
      </c>
      <c r="C30" s="594"/>
      <c r="D30" s="591" t="s">
        <v>22</v>
      </c>
      <c r="E30" s="595"/>
      <c r="F30" s="591" t="s">
        <v>22</v>
      </c>
      <c r="G30" s="592"/>
    </row>
    <row r="31" spans="1:7" s="154" customFormat="1" ht="30" customHeight="1" x14ac:dyDescent="0.2">
      <c r="A31" s="135" t="s">
        <v>22</v>
      </c>
      <c r="B31" s="593" t="s">
        <v>22</v>
      </c>
      <c r="C31" s="594"/>
      <c r="D31" s="593" t="s">
        <v>22</v>
      </c>
      <c r="E31" s="594"/>
      <c r="F31" s="591" t="s">
        <v>22</v>
      </c>
      <c r="G31" s="592"/>
    </row>
    <row r="32" spans="1:7" s="154" customFormat="1" ht="30" customHeight="1" x14ac:dyDescent="0.2">
      <c r="A32" s="126" t="s">
        <v>19</v>
      </c>
      <c r="B32" s="560"/>
      <c r="C32" s="561"/>
      <c r="D32" s="561"/>
      <c r="E32" s="561"/>
      <c r="F32" s="561"/>
      <c r="G32" s="561"/>
    </row>
    <row r="33" spans="1:7" s="154" customFormat="1" ht="30" customHeight="1" x14ac:dyDescent="0.2">
      <c r="A33" s="126" t="s">
        <v>20</v>
      </c>
      <c r="B33" s="513"/>
      <c r="C33" s="513"/>
      <c r="D33" s="513"/>
      <c r="E33" s="513"/>
      <c r="F33" s="513"/>
      <c r="G33" s="553"/>
    </row>
    <row r="34" spans="1:7" s="154" customFormat="1" ht="30" customHeight="1" x14ac:dyDescent="0.2">
      <c r="A34" s="126" t="s">
        <v>21</v>
      </c>
      <c r="B34" s="513" t="s">
        <v>22</v>
      </c>
      <c r="C34" s="513"/>
      <c r="D34" s="513"/>
      <c r="E34" s="513"/>
      <c r="F34" s="513"/>
      <c r="G34" s="553"/>
    </row>
    <row r="35" spans="1:7" s="154" customFormat="1" ht="30" customHeight="1" x14ac:dyDescent="0.2">
      <c r="A35" s="126" t="s">
        <v>23</v>
      </c>
      <c r="B35" s="513" t="s">
        <v>22</v>
      </c>
      <c r="C35" s="513"/>
      <c r="D35" s="513"/>
      <c r="E35" s="513"/>
      <c r="F35" s="513"/>
      <c r="G35" s="553"/>
    </row>
    <row r="36" spans="1:7" s="153" customFormat="1" ht="30" customHeight="1" collapsed="1" x14ac:dyDescent="0.2">
      <c r="A36" s="127" t="s">
        <v>24</v>
      </c>
      <c r="B36" s="576" t="s">
        <v>52</v>
      </c>
      <c r="C36" s="576"/>
      <c r="D36" s="576"/>
      <c r="E36" s="576"/>
      <c r="F36" s="576"/>
      <c r="G36" s="577"/>
    </row>
    <row r="37" spans="1:7" s="153" customFormat="1" ht="30" hidden="1" customHeight="1" outlineLevel="1" thickTop="1" x14ac:dyDescent="0.2">
      <c r="A37" s="543" t="s">
        <v>26</v>
      </c>
      <c r="B37" s="578" t="s">
        <v>27</v>
      </c>
      <c r="C37" s="579"/>
      <c r="D37" s="580"/>
      <c r="E37" s="581"/>
      <c r="F37" s="156" t="s">
        <v>28</v>
      </c>
      <c r="G37" s="157"/>
    </row>
    <row r="38" spans="1:7" s="153" customFormat="1" ht="30" hidden="1" customHeight="1" outlineLevel="1" x14ac:dyDescent="0.2">
      <c r="A38" s="544"/>
      <c r="B38" s="515" t="s">
        <v>29</v>
      </c>
      <c r="C38" s="522"/>
      <c r="D38" s="541"/>
      <c r="E38" s="542"/>
      <c r="F38" s="2" t="s">
        <v>30</v>
      </c>
      <c r="G38" s="158"/>
    </row>
    <row r="39" spans="1:7" s="153" customFormat="1" ht="30" hidden="1" customHeight="1" outlineLevel="1" x14ac:dyDescent="0.2">
      <c r="A39" s="544"/>
      <c r="B39" s="4" t="s">
        <v>31</v>
      </c>
      <c r="C39" s="159"/>
      <c r="D39" s="541"/>
      <c r="E39" s="542"/>
      <c r="F39" s="2" t="s">
        <v>32</v>
      </c>
      <c r="G39" s="158" t="s">
        <v>25</v>
      </c>
    </row>
    <row r="40" spans="1:7" s="153" customFormat="1" ht="30" hidden="1" customHeight="1" outlineLevel="1" x14ac:dyDescent="0.2">
      <c r="A40" s="544"/>
      <c r="B40" s="515" t="s">
        <v>33</v>
      </c>
      <c r="C40" s="522"/>
      <c r="D40" s="541" t="s">
        <v>25</v>
      </c>
      <c r="E40" s="542"/>
      <c r="F40" s="2" t="s">
        <v>34</v>
      </c>
      <c r="G40" s="158" t="s">
        <v>22</v>
      </c>
    </row>
    <row r="41" spans="1:7" s="153" customFormat="1" ht="30" hidden="1" customHeight="1" outlineLevel="1" x14ac:dyDescent="0.2">
      <c r="A41" s="544"/>
      <c r="B41" s="515" t="s">
        <v>35</v>
      </c>
      <c r="C41" s="522"/>
      <c r="D41" s="541" t="s">
        <v>25</v>
      </c>
      <c r="E41" s="542"/>
      <c r="F41" s="2" t="s">
        <v>36</v>
      </c>
      <c r="G41" s="158" t="s">
        <v>25</v>
      </c>
    </row>
    <row r="42" spans="1:7" s="153" customFormat="1" ht="30" hidden="1" customHeight="1" outlineLevel="1" x14ac:dyDescent="0.2">
      <c r="A42" s="544"/>
      <c r="B42" s="515" t="s">
        <v>37</v>
      </c>
      <c r="C42" s="522"/>
      <c r="D42" s="537" t="s">
        <v>38</v>
      </c>
      <c r="E42" s="538"/>
      <c r="F42" s="160" t="s">
        <v>39</v>
      </c>
      <c r="G42" s="161" t="s">
        <v>40</v>
      </c>
    </row>
    <row r="43" spans="1:7" s="153" customFormat="1" ht="30" hidden="1" customHeight="1" outlineLevel="1" x14ac:dyDescent="0.2">
      <c r="A43" s="544"/>
      <c r="B43" s="517" t="s">
        <v>41</v>
      </c>
      <c r="C43" s="518"/>
      <c r="D43" s="519"/>
      <c r="E43" s="523"/>
      <c r="F43" s="4"/>
      <c r="G43" s="146"/>
    </row>
    <row r="44" spans="1:7" s="153" customFormat="1" ht="30" hidden="1" customHeight="1" outlineLevel="1" x14ac:dyDescent="0.2">
      <c r="A44" s="544"/>
      <c r="B44" s="517" t="s">
        <v>43</v>
      </c>
      <c r="C44" s="518"/>
      <c r="D44" s="519"/>
      <c r="E44" s="523"/>
      <c r="F44" s="4"/>
      <c r="G44" s="146"/>
    </row>
    <row r="45" spans="1:7" s="153" customFormat="1" ht="30" hidden="1" customHeight="1" outlineLevel="1" x14ac:dyDescent="0.2">
      <c r="A45" s="544"/>
      <c r="B45" s="517" t="s">
        <v>44</v>
      </c>
      <c r="C45" s="518"/>
      <c r="D45" s="519"/>
      <c r="E45" s="523"/>
      <c r="F45" s="4"/>
      <c r="G45" s="146"/>
    </row>
    <row r="46" spans="1:7" s="153" customFormat="1" ht="30" hidden="1" customHeight="1" outlineLevel="1" x14ac:dyDescent="0.2">
      <c r="A46" s="544"/>
      <c r="B46" s="517" t="s">
        <v>45</v>
      </c>
      <c r="C46" s="518"/>
      <c r="D46" s="519" t="s">
        <v>22</v>
      </c>
      <c r="E46" s="520"/>
      <c r="F46" s="521"/>
      <c r="G46" s="521"/>
    </row>
    <row r="47" spans="1:7" s="153" customFormat="1" ht="30" hidden="1" customHeight="1" outlineLevel="1" x14ac:dyDescent="0.2">
      <c r="A47" s="544"/>
      <c r="B47" s="515" t="s">
        <v>46</v>
      </c>
      <c r="C47" s="522"/>
      <c r="D47" s="519" t="s">
        <v>25</v>
      </c>
      <c r="E47" s="523"/>
      <c r="F47" s="2" t="s">
        <v>47</v>
      </c>
      <c r="G47" s="162" t="s">
        <v>25</v>
      </c>
    </row>
    <row r="48" spans="1:7" s="153" customFormat="1" ht="30" hidden="1" customHeight="1" outlineLevel="1" x14ac:dyDescent="0.2">
      <c r="A48" s="544"/>
      <c r="B48" s="515" t="s">
        <v>48</v>
      </c>
      <c r="C48" s="522"/>
      <c r="D48" s="519" t="s">
        <v>25</v>
      </c>
      <c r="E48" s="523"/>
      <c r="F48" s="2" t="s">
        <v>49</v>
      </c>
      <c r="G48" s="162" t="s">
        <v>25</v>
      </c>
    </row>
    <row r="49" spans="1:7" s="153" customFormat="1" ht="30" hidden="1" customHeight="1" outlineLevel="1" x14ac:dyDescent="0.2">
      <c r="A49" s="544"/>
      <c r="B49" s="515" t="s">
        <v>50</v>
      </c>
      <c r="C49" s="522"/>
      <c r="D49" s="519" t="s">
        <v>25</v>
      </c>
      <c r="E49" s="523"/>
      <c r="F49" s="2" t="s">
        <v>51</v>
      </c>
      <c r="G49" s="162" t="s">
        <v>52</v>
      </c>
    </row>
    <row r="50" spans="1:7" s="153" customFormat="1" ht="30" hidden="1" customHeight="1" outlineLevel="1" x14ac:dyDescent="0.2">
      <c r="A50" s="544"/>
      <c r="B50" s="515" t="s">
        <v>53</v>
      </c>
      <c r="C50" s="522"/>
      <c r="D50" s="519" t="s">
        <v>25</v>
      </c>
      <c r="E50" s="523"/>
      <c r="F50" s="3" t="s">
        <v>54</v>
      </c>
      <c r="G50" s="162" t="s">
        <v>25</v>
      </c>
    </row>
    <row r="51" spans="1:7" s="153" customFormat="1" ht="30" hidden="1" customHeight="1" outlineLevel="1" x14ac:dyDescent="0.2">
      <c r="A51" s="544"/>
      <c r="B51" s="515" t="s">
        <v>55</v>
      </c>
      <c r="C51" s="516"/>
      <c r="D51" s="516"/>
      <c r="E51" s="522"/>
      <c r="F51" s="515"/>
      <c r="G51" s="516"/>
    </row>
    <row r="52" spans="1:7" s="153" customFormat="1" ht="30" hidden="1" customHeight="1" outlineLevel="1" x14ac:dyDescent="0.2">
      <c r="A52" s="544"/>
      <c r="B52" s="515" t="s">
        <v>56</v>
      </c>
      <c r="C52" s="522"/>
      <c r="D52" s="519" t="s">
        <v>52</v>
      </c>
      <c r="E52" s="523"/>
      <c r="F52" s="3" t="s">
        <v>57</v>
      </c>
      <c r="G52" s="163"/>
    </row>
    <row r="53" spans="1:7" s="153" customFormat="1" ht="30" hidden="1" customHeight="1" outlineLevel="1" x14ac:dyDescent="0.2">
      <c r="A53" s="544"/>
      <c r="B53" s="515" t="s">
        <v>58</v>
      </c>
      <c r="C53" s="522"/>
      <c r="D53" s="519" t="s">
        <v>52</v>
      </c>
      <c r="E53" s="523"/>
      <c r="F53" s="3" t="s">
        <v>57</v>
      </c>
      <c r="G53" s="163"/>
    </row>
    <row r="54" spans="1:7" s="153" customFormat="1" ht="30" hidden="1" customHeight="1" outlineLevel="1" x14ac:dyDescent="0.2">
      <c r="A54" s="544"/>
      <c r="B54" s="515" t="s">
        <v>59</v>
      </c>
      <c r="C54" s="522"/>
      <c r="D54" s="519" t="s">
        <v>25</v>
      </c>
      <c r="E54" s="523"/>
      <c r="F54" s="3" t="s">
        <v>57</v>
      </c>
      <c r="G54" s="163"/>
    </row>
    <row r="55" spans="1:7" s="153" customFormat="1" ht="30" hidden="1" customHeight="1" outlineLevel="1" x14ac:dyDescent="0.2">
      <c r="A55" s="544"/>
      <c r="B55" s="146" t="s">
        <v>60</v>
      </c>
      <c r="C55" s="147"/>
      <c r="D55" s="519" t="s">
        <v>25</v>
      </c>
      <c r="E55" s="523"/>
      <c r="F55" s="4" t="s">
        <v>61</v>
      </c>
      <c r="G55" s="162" t="s">
        <v>25</v>
      </c>
    </row>
    <row r="56" spans="1:7" s="153" customFormat="1" ht="30" hidden="1" customHeight="1" outlineLevel="1" x14ac:dyDescent="0.2">
      <c r="A56" s="544"/>
      <c r="B56" s="515" t="s">
        <v>62</v>
      </c>
      <c r="C56" s="516"/>
      <c r="D56" s="516"/>
      <c r="E56" s="516"/>
      <c r="F56" s="530" t="s">
        <v>25</v>
      </c>
      <c r="G56" s="519"/>
    </row>
    <row r="57" spans="1:7" s="153" customFormat="1" ht="30" hidden="1" customHeight="1" outlineLevel="1" x14ac:dyDescent="0.2">
      <c r="A57" s="544"/>
      <c r="B57" s="515" t="s">
        <v>63</v>
      </c>
      <c r="C57" s="522"/>
      <c r="D57" s="519" t="s">
        <v>25</v>
      </c>
      <c r="E57" s="523"/>
      <c r="F57" s="4" t="s">
        <v>61</v>
      </c>
      <c r="G57" s="158" t="s">
        <v>25</v>
      </c>
    </row>
    <row r="58" spans="1:7" s="153" customFormat="1" ht="30" hidden="1" customHeight="1" outlineLevel="1" x14ac:dyDescent="0.2">
      <c r="A58" s="544"/>
      <c r="B58" s="529" t="s">
        <v>64</v>
      </c>
      <c r="C58" s="529"/>
      <c r="D58" s="530"/>
      <c r="E58" s="530"/>
      <c r="F58" s="530"/>
      <c r="G58" s="519"/>
    </row>
    <row r="59" spans="1:7" s="153" customFormat="1" ht="31.5" hidden="1" customHeight="1" outlineLevel="1" thickBot="1" x14ac:dyDescent="0.25">
      <c r="A59" s="128" t="s">
        <v>65</v>
      </c>
      <c r="B59" s="526"/>
      <c r="C59" s="539"/>
      <c r="D59" s="539"/>
      <c r="E59" s="539"/>
      <c r="F59" s="539"/>
      <c r="G59" s="539"/>
    </row>
    <row r="60" spans="1:7" s="153" customFormat="1" ht="9.75" customHeight="1" collapsed="1" thickBot="1" x14ac:dyDescent="0.25">
      <c r="A60" s="128"/>
      <c r="B60" s="526"/>
      <c r="C60" s="539"/>
      <c r="D60" s="539"/>
      <c r="E60" s="539"/>
      <c r="F60" s="539"/>
      <c r="G60" s="539"/>
    </row>
    <row r="61" spans="1:7" s="153" customFormat="1" ht="30" hidden="1" customHeight="1" outlineLevel="1" thickTop="1" x14ac:dyDescent="0.2">
      <c r="A61" s="531" t="s">
        <v>66</v>
      </c>
      <c r="B61" s="533" t="s">
        <v>27</v>
      </c>
      <c r="C61" s="534"/>
      <c r="D61" s="582"/>
      <c r="E61" s="583"/>
      <c r="F61" s="164" t="s">
        <v>28</v>
      </c>
      <c r="G61" s="165"/>
    </row>
    <row r="62" spans="1:7" s="153" customFormat="1" ht="30" hidden="1" customHeight="1" outlineLevel="1" x14ac:dyDescent="0.2">
      <c r="A62" s="532"/>
      <c r="B62" s="515" t="s">
        <v>29</v>
      </c>
      <c r="C62" s="522"/>
      <c r="D62" s="541"/>
      <c r="E62" s="542"/>
      <c r="F62" s="2" t="s">
        <v>30</v>
      </c>
      <c r="G62" s="158"/>
    </row>
    <row r="63" spans="1:7" s="153" customFormat="1" ht="30" hidden="1" customHeight="1" outlineLevel="1" x14ac:dyDescent="0.2">
      <c r="A63" s="532"/>
      <c r="B63" s="4" t="s">
        <v>31</v>
      </c>
      <c r="C63" s="159"/>
      <c r="D63" s="541"/>
      <c r="E63" s="542"/>
      <c r="F63" s="2" t="s">
        <v>32</v>
      </c>
      <c r="G63" s="158" t="s">
        <v>25</v>
      </c>
    </row>
    <row r="64" spans="1:7" s="153" customFormat="1" ht="30" hidden="1" customHeight="1" outlineLevel="1" x14ac:dyDescent="0.2">
      <c r="A64" s="532"/>
      <c r="B64" s="515" t="s">
        <v>33</v>
      </c>
      <c r="C64" s="522"/>
      <c r="D64" s="541" t="s">
        <v>25</v>
      </c>
      <c r="E64" s="542"/>
      <c r="F64" s="2" t="s">
        <v>34</v>
      </c>
      <c r="G64" s="158" t="s">
        <v>42</v>
      </c>
    </row>
    <row r="65" spans="1:7" s="153" customFormat="1" ht="30" hidden="1" customHeight="1" outlineLevel="1" x14ac:dyDescent="0.2">
      <c r="A65" s="532"/>
      <c r="B65" s="515" t="s">
        <v>35</v>
      </c>
      <c r="C65" s="522"/>
      <c r="D65" s="541" t="s">
        <v>25</v>
      </c>
      <c r="E65" s="542"/>
      <c r="F65" s="2" t="s">
        <v>36</v>
      </c>
      <c r="G65" s="158" t="s">
        <v>25</v>
      </c>
    </row>
    <row r="66" spans="1:7" s="153" customFormat="1" ht="30" hidden="1" customHeight="1" outlineLevel="1" x14ac:dyDescent="0.2">
      <c r="A66" s="532"/>
      <c r="B66" s="515" t="s">
        <v>37</v>
      </c>
      <c r="C66" s="522"/>
      <c r="D66" s="545" t="s">
        <v>38</v>
      </c>
      <c r="E66" s="546"/>
      <c r="F66" s="160" t="s">
        <v>39</v>
      </c>
      <c r="G66" s="161" t="s">
        <v>40</v>
      </c>
    </row>
    <row r="67" spans="1:7" s="153" customFormat="1" ht="30" hidden="1" customHeight="1" outlineLevel="1" x14ac:dyDescent="0.2">
      <c r="A67" s="532"/>
      <c r="B67" s="517" t="s">
        <v>41</v>
      </c>
      <c r="C67" s="518"/>
      <c r="D67" s="541"/>
      <c r="E67" s="542"/>
      <c r="F67" s="4"/>
      <c r="G67" s="146"/>
    </row>
    <row r="68" spans="1:7" s="153" customFormat="1" ht="30" hidden="1" customHeight="1" outlineLevel="1" x14ac:dyDescent="0.2">
      <c r="A68" s="532"/>
      <c r="B68" s="517" t="s">
        <v>43</v>
      </c>
      <c r="C68" s="518"/>
      <c r="D68" s="541"/>
      <c r="E68" s="542"/>
      <c r="F68" s="4"/>
      <c r="G68" s="146"/>
    </row>
    <row r="69" spans="1:7" s="153" customFormat="1" ht="30" hidden="1" customHeight="1" outlineLevel="1" x14ac:dyDescent="0.2">
      <c r="A69" s="532"/>
      <c r="B69" s="517" t="s">
        <v>44</v>
      </c>
      <c r="C69" s="518"/>
      <c r="D69" s="541"/>
      <c r="E69" s="542"/>
      <c r="F69" s="4"/>
      <c r="G69" s="146"/>
    </row>
    <row r="70" spans="1:7" s="153" customFormat="1" ht="30" hidden="1" customHeight="1" outlineLevel="1" x14ac:dyDescent="0.2">
      <c r="A70" s="532"/>
      <c r="B70" s="517" t="s">
        <v>45</v>
      </c>
      <c r="C70" s="518"/>
      <c r="D70" s="519"/>
      <c r="E70" s="520"/>
      <c r="F70" s="521"/>
      <c r="G70" s="521"/>
    </row>
    <row r="71" spans="1:7" s="153" customFormat="1" ht="30" hidden="1" customHeight="1" outlineLevel="1" x14ac:dyDescent="0.2">
      <c r="A71" s="532"/>
      <c r="B71" s="515" t="s">
        <v>46</v>
      </c>
      <c r="C71" s="522"/>
      <c r="D71" s="519" t="s">
        <v>25</v>
      </c>
      <c r="E71" s="523"/>
      <c r="F71" s="2" t="s">
        <v>47</v>
      </c>
      <c r="G71" s="145"/>
    </row>
    <row r="72" spans="1:7" s="153" customFormat="1" ht="30" hidden="1" customHeight="1" outlineLevel="1" x14ac:dyDescent="0.2">
      <c r="A72" s="532"/>
      <c r="B72" s="515" t="s">
        <v>48</v>
      </c>
      <c r="C72" s="522"/>
      <c r="D72" s="519" t="s">
        <v>25</v>
      </c>
      <c r="E72" s="523"/>
      <c r="F72" s="2" t="s">
        <v>49</v>
      </c>
      <c r="G72" s="145"/>
    </row>
    <row r="73" spans="1:7" s="153" customFormat="1" ht="30" hidden="1" customHeight="1" outlineLevel="1" x14ac:dyDescent="0.2">
      <c r="A73" s="532"/>
      <c r="B73" s="515" t="s">
        <v>50</v>
      </c>
      <c r="C73" s="522"/>
      <c r="D73" s="519" t="s">
        <v>25</v>
      </c>
      <c r="E73" s="523"/>
      <c r="F73" s="2" t="s">
        <v>51</v>
      </c>
      <c r="G73" s="145"/>
    </row>
    <row r="74" spans="1:7" s="153" customFormat="1" ht="30" hidden="1" customHeight="1" outlineLevel="1" x14ac:dyDescent="0.2">
      <c r="A74" s="532"/>
      <c r="B74" s="515" t="s">
        <v>53</v>
      </c>
      <c r="C74" s="522"/>
      <c r="D74" s="519" t="s">
        <v>25</v>
      </c>
      <c r="E74" s="523"/>
      <c r="F74" s="3" t="s">
        <v>54</v>
      </c>
      <c r="G74" s="162" t="s">
        <v>25</v>
      </c>
    </row>
    <row r="75" spans="1:7" s="153" customFormat="1" ht="30" hidden="1" customHeight="1" outlineLevel="1" x14ac:dyDescent="0.2">
      <c r="A75" s="532"/>
      <c r="B75" s="515" t="s">
        <v>55</v>
      </c>
      <c r="C75" s="516"/>
      <c r="D75" s="516"/>
      <c r="E75" s="522"/>
      <c r="F75" s="515"/>
      <c r="G75" s="516"/>
    </row>
    <row r="76" spans="1:7" s="153" customFormat="1" ht="30" hidden="1" customHeight="1" outlineLevel="1" x14ac:dyDescent="0.2">
      <c r="A76" s="532"/>
      <c r="B76" s="515" t="s">
        <v>56</v>
      </c>
      <c r="C76" s="522"/>
      <c r="D76" s="519" t="s">
        <v>25</v>
      </c>
      <c r="E76" s="523"/>
      <c r="F76" s="3" t="s">
        <v>57</v>
      </c>
      <c r="G76" s="145"/>
    </row>
    <row r="77" spans="1:7" s="153" customFormat="1" ht="30" hidden="1" customHeight="1" outlineLevel="1" x14ac:dyDescent="0.2">
      <c r="A77" s="532"/>
      <c r="B77" s="515" t="s">
        <v>58</v>
      </c>
      <c r="C77" s="522"/>
      <c r="D77" s="519" t="s">
        <v>25</v>
      </c>
      <c r="E77" s="523"/>
      <c r="F77" s="3" t="s">
        <v>57</v>
      </c>
      <c r="G77" s="145"/>
    </row>
    <row r="78" spans="1:7" s="153" customFormat="1" ht="30" hidden="1" customHeight="1" outlineLevel="1" x14ac:dyDescent="0.2">
      <c r="A78" s="532"/>
      <c r="B78" s="515" t="s">
        <v>59</v>
      </c>
      <c r="C78" s="522"/>
      <c r="D78" s="519" t="s">
        <v>25</v>
      </c>
      <c r="E78" s="523"/>
      <c r="F78" s="3" t="s">
        <v>57</v>
      </c>
      <c r="G78" s="145"/>
    </row>
    <row r="79" spans="1:7" s="153" customFormat="1" ht="30" hidden="1" customHeight="1" outlineLevel="1" x14ac:dyDescent="0.2">
      <c r="A79" s="532"/>
      <c r="B79" s="146" t="s">
        <v>60</v>
      </c>
      <c r="C79" s="147"/>
      <c r="D79" s="519" t="s">
        <v>25</v>
      </c>
      <c r="E79" s="523"/>
      <c r="F79" s="4" t="s">
        <v>61</v>
      </c>
      <c r="G79" s="147"/>
    </row>
    <row r="80" spans="1:7" s="153" customFormat="1" ht="30" hidden="1" customHeight="1" outlineLevel="1" x14ac:dyDescent="0.2">
      <c r="A80" s="532"/>
      <c r="B80" s="515" t="s">
        <v>62</v>
      </c>
      <c r="C80" s="516"/>
      <c r="D80" s="516"/>
      <c r="E80" s="516"/>
      <c r="F80" s="520"/>
      <c r="G80" s="520"/>
    </row>
    <row r="81" spans="1:7" s="153" customFormat="1" ht="30" hidden="1" customHeight="1" outlineLevel="1" x14ac:dyDescent="0.2">
      <c r="A81" s="532"/>
      <c r="B81" s="515" t="s">
        <v>63</v>
      </c>
      <c r="C81" s="522"/>
      <c r="D81" s="519" t="s">
        <v>25</v>
      </c>
      <c r="E81" s="523"/>
      <c r="F81" s="4" t="s">
        <v>61</v>
      </c>
      <c r="G81" s="162" t="s">
        <v>25</v>
      </c>
    </row>
    <row r="82" spans="1:7" s="153" customFormat="1" ht="30" hidden="1" customHeight="1" outlineLevel="1" x14ac:dyDescent="0.2">
      <c r="A82" s="532"/>
      <c r="B82" s="529" t="s">
        <v>64</v>
      </c>
      <c r="C82" s="529"/>
      <c r="D82" s="530"/>
      <c r="E82" s="530"/>
      <c r="F82" s="530"/>
      <c r="G82" s="519"/>
    </row>
    <row r="83" spans="1:7" s="153" customFormat="1" ht="30" hidden="1" customHeight="1" outlineLevel="1" thickBot="1" x14ac:dyDescent="0.25">
      <c r="A83" s="128" t="s">
        <v>67</v>
      </c>
      <c r="B83" s="526"/>
      <c r="C83" s="539"/>
      <c r="D83" s="539"/>
      <c r="E83" s="539"/>
      <c r="F83" s="539"/>
      <c r="G83" s="539"/>
    </row>
    <row r="84" spans="1:7" s="153" customFormat="1" ht="13.5" customHeight="1" collapsed="1" thickTop="1" thickBot="1" x14ac:dyDescent="0.25">
      <c r="A84" s="122"/>
      <c r="B84" s="540"/>
      <c r="C84" s="540"/>
      <c r="D84" s="540"/>
      <c r="E84" s="540"/>
      <c r="F84" s="540"/>
      <c r="G84" s="540"/>
    </row>
    <row r="85" spans="1:7" s="153" customFormat="1" ht="30" hidden="1" customHeight="1" outlineLevel="1" thickTop="1" x14ac:dyDescent="0.2">
      <c r="A85" s="531" t="s">
        <v>68</v>
      </c>
      <c r="B85" s="533" t="s">
        <v>27</v>
      </c>
      <c r="C85" s="534"/>
      <c r="D85" s="535" t="s">
        <v>69</v>
      </c>
      <c r="E85" s="536"/>
      <c r="F85" s="164" t="s">
        <v>28</v>
      </c>
      <c r="G85" s="166" t="s">
        <v>70</v>
      </c>
    </row>
    <row r="86" spans="1:7" s="153" customFormat="1" ht="30" hidden="1" customHeight="1" outlineLevel="1" x14ac:dyDescent="0.2">
      <c r="A86" s="532"/>
      <c r="B86" s="515" t="s">
        <v>29</v>
      </c>
      <c r="C86" s="522"/>
      <c r="D86" s="519" t="s">
        <v>69</v>
      </c>
      <c r="E86" s="523"/>
      <c r="F86" s="2" t="s">
        <v>30</v>
      </c>
      <c r="G86" s="162"/>
    </row>
    <row r="87" spans="1:7" s="153" customFormat="1" ht="30" hidden="1" customHeight="1" outlineLevel="1" x14ac:dyDescent="0.2">
      <c r="A87" s="532"/>
      <c r="B87" s="4" t="s">
        <v>31</v>
      </c>
      <c r="C87" s="159"/>
      <c r="D87" s="519" t="s">
        <v>69</v>
      </c>
      <c r="E87" s="523"/>
      <c r="F87" s="2" t="s">
        <v>32</v>
      </c>
      <c r="G87" s="162" t="s">
        <v>25</v>
      </c>
    </row>
    <row r="88" spans="1:7" s="153" customFormat="1" ht="30" hidden="1" customHeight="1" outlineLevel="1" x14ac:dyDescent="0.2">
      <c r="A88" s="532"/>
      <c r="B88" s="515" t="s">
        <v>33</v>
      </c>
      <c r="C88" s="522"/>
      <c r="D88" s="519" t="s">
        <v>25</v>
      </c>
      <c r="E88" s="523"/>
      <c r="F88" s="2" t="s">
        <v>34</v>
      </c>
      <c r="G88" s="162"/>
    </row>
    <row r="89" spans="1:7" s="153" customFormat="1" ht="30" hidden="1" customHeight="1" outlineLevel="1" x14ac:dyDescent="0.2">
      <c r="A89" s="532"/>
      <c r="B89" s="515" t="s">
        <v>35</v>
      </c>
      <c r="C89" s="522"/>
      <c r="D89" s="519" t="s">
        <v>25</v>
      </c>
      <c r="E89" s="523"/>
      <c r="F89" s="2" t="s">
        <v>36</v>
      </c>
      <c r="G89" s="158" t="s">
        <v>25</v>
      </c>
    </row>
    <row r="90" spans="1:7" s="153" customFormat="1" ht="30" hidden="1" customHeight="1" outlineLevel="1" x14ac:dyDescent="0.2">
      <c r="A90" s="532"/>
      <c r="B90" s="515" t="s">
        <v>37</v>
      </c>
      <c r="C90" s="522"/>
      <c r="D90" s="537" t="s">
        <v>38</v>
      </c>
      <c r="E90" s="538"/>
      <c r="F90" s="160" t="s">
        <v>39</v>
      </c>
      <c r="G90" s="161" t="s">
        <v>40</v>
      </c>
    </row>
    <row r="91" spans="1:7" s="153" customFormat="1" ht="30" hidden="1" customHeight="1" outlineLevel="1" x14ac:dyDescent="0.2">
      <c r="A91" s="532"/>
      <c r="B91" s="517" t="s">
        <v>41</v>
      </c>
      <c r="C91" s="518"/>
      <c r="D91" s="519" t="s">
        <v>42</v>
      </c>
      <c r="E91" s="523"/>
      <c r="F91" s="4" t="s">
        <v>42</v>
      </c>
      <c r="G91" s="146" t="s">
        <v>42</v>
      </c>
    </row>
    <row r="92" spans="1:7" s="153" customFormat="1" ht="30" hidden="1" customHeight="1" outlineLevel="1" x14ac:dyDescent="0.2">
      <c r="A92" s="532"/>
      <c r="B92" s="517" t="s">
        <v>43</v>
      </c>
      <c r="C92" s="518"/>
      <c r="D92" s="519" t="s">
        <v>42</v>
      </c>
      <c r="E92" s="523"/>
      <c r="F92" s="4" t="s">
        <v>42</v>
      </c>
      <c r="G92" s="146" t="s">
        <v>42</v>
      </c>
    </row>
    <row r="93" spans="1:7" s="153" customFormat="1" ht="30" hidden="1" customHeight="1" outlineLevel="1" x14ac:dyDescent="0.2">
      <c r="A93" s="532"/>
      <c r="B93" s="517" t="s">
        <v>44</v>
      </c>
      <c r="C93" s="518"/>
      <c r="D93" s="519" t="s">
        <v>42</v>
      </c>
      <c r="E93" s="523"/>
      <c r="F93" s="4" t="s">
        <v>42</v>
      </c>
      <c r="G93" s="146" t="s">
        <v>42</v>
      </c>
    </row>
    <row r="94" spans="1:7" s="153" customFormat="1" ht="30" hidden="1" customHeight="1" outlineLevel="1" x14ac:dyDescent="0.2">
      <c r="A94" s="532"/>
      <c r="B94" s="517" t="s">
        <v>45</v>
      </c>
      <c r="C94" s="518"/>
      <c r="D94" s="519"/>
      <c r="E94" s="520"/>
      <c r="F94" s="521"/>
      <c r="G94" s="521"/>
    </row>
    <row r="95" spans="1:7" s="153" customFormat="1" ht="30" hidden="1" customHeight="1" outlineLevel="1" x14ac:dyDescent="0.2">
      <c r="A95" s="532"/>
      <c r="B95" s="515" t="s">
        <v>46</v>
      </c>
      <c r="C95" s="522"/>
      <c r="D95" s="519" t="s">
        <v>25</v>
      </c>
      <c r="E95" s="523"/>
      <c r="F95" s="2" t="s">
        <v>47</v>
      </c>
      <c r="G95" s="145" t="s">
        <v>42</v>
      </c>
    </row>
    <row r="96" spans="1:7" s="153" customFormat="1" ht="30" hidden="1" customHeight="1" outlineLevel="1" x14ac:dyDescent="0.2">
      <c r="A96" s="532"/>
      <c r="B96" s="515" t="s">
        <v>48</v>
      </c>
      <c r="C96" s="522"/>
      <c r="D96" s="519" t="s">
        <v>25</v>
      </c>
      <c r="E96" s="523"/>
      <c r="F96" s="2" t="s">
        <v>49</v>
      </c>
      <c r="G96" s="145" t="s">
        <v>42</v>
      </c>
    </row>
    <row r="97" spans="1:7" s="153" customFormat="1" ht="30" hidden="1" customHeight="1" outlineLevel="1" x14ac:dyDescent="0.2">
      <c r="A97" s="532"/>
      <c r="B97" s="515" t="s">
        <v>50</v>
      </c>
      <c r="C97" s="522"/>
      <c r="D97" s="519" t="s">
        <v>25</v>
      </c>
      <c r="E97" s="523"/>
      <c r="F97" s="2" t="s">
        <v>51</v>
      </c>
      <c r="G97" s="145"/>
    </row>
    <row r="98" spans="1:7" s="153" customFormat="1" ht="30" hidden="1" customHeight="1" outlineLevel="1" x14ac:dyDescent="0.2">
      <c r="A98" s="532"/>
      <c r="B98" s="515" t="s">
        <v>53</v>
      </c>
      <c r="C98" s="522"/>
      <c r="D98" s="519" t="s">
        <v>25</v>
      </c>
      <c r="E98" s="523"/>
      <c r="F98" s="3" t="s">
        <v>54</v>
      </c>
      <c r="G98" s="162" t="s">
        <v>25</v>
      </c>
    </row>
    <row r="99" spans="1:7" s="153" customFormat="1" ht="30" hidden="1" customHeight="1" outlineLevel="1" x14ac:dyDescent="0.2">
      <c r="A99" s="532"/>
      <c r="B99" s="515" t="s">
        <v>55</v>
      </c>
      <c r="C99" s="516"/>
      <c r="D99" s="516"/>
      <c r="E99" s="522"/>
      <c r="F99" s="515"/>
      <c r="G99" s="516"/>
    </row>
    <row r="100" spans="1:7" s="153" customFormat="1" ht="30" hidden="1" customHeight="1" outlineLevel="1" x14ac:dyDescent="0.2">
      <c r="A100" s="532"/>
      <c r="B100" s="515" t="s">
        <v>56</v>
      </c>
      <c r="C100" s="522"/>
      <c r="D100" s="519" t="s">
        <v>25</v>
      </c>
      <c r="E100" s="523"/>
      <c r="F100" s="3" t="s">
        <v>57</v>
      </c>
      <c r="G100" s="145"/>
    </row>
    <row r="101" spans="1:7" s="153" customFormat="1" ht="30" hidden="1" customHeight="1" outlineLevel="1" x14ac:dyDescent="0.2">
      <c r="A101" s="532"/>
      <c r="B101" s="515" t="s">
        <v>58</v>
      </c>
      <c r="C101" s="522"/>
      <c r="D101" s="519" t="s">
        <v>25</v>
      </c>
      <c r="E101" s="523"/>
      <c r="F101" s="3" t="s">
        <v>57</v>
      </c>
      <c r="G101" s="145"/>
    </row>
    <row r="102" spans="1:7" s="153" customFormat="1" ht="30" hidden="1" customHeight="1" outlineLevel="1" x14ac:dyDescent="0.2">
      <c r="A102" s="532"/>
      <c r="B102" s="515" t="s">
        <v>59</v>
      </c>
      <c r="C102" s="522"/>
      <c r="D102" s="519" t="s">
        <v>25</v>
      </c>
      <c r="E102" s="523"/>
      <c r="F102" s="3" t="s">
        <v>57</v>
      </c>
      <c r="G102" s="145"/>
    </row>
    <row r="103" spans="1:7" s="153" customFormat="1" ht="30" hidden="1" customHeight="1" outlineLevel="1" x14ac:dyDescent="0.2">
      <c r="A103" s="532"/>
      <c r="B103" s="146" t="s">
        <v>60</v>
      </c>
      <c r="C103" s="147"/>
      <c r="D103" s="519" t="s">
        <v>25</v>
      </c>
      <c r="E103" s="523"/>
      <c r="F103" s="4" t="s">
        <v>61</v>
      </c>
      <c r="G103" s="147"/>
    </row>
    <row r="104" spans="1:7" s="153" customFormat="1" ht="30" hidden="1" customHeight="1" outlineLevel="1" x14ac:dyDescent="0.2">
      <c r="A104" s="532"/>
      <c r="B104" s="515" t="s">
        <v>62</v>
      </c>
      <c r="C104" s="516"/>
      <c r="D104" s="516"/>
      <c r="E104" s="516"/>
      <c r="F104" s="520"/>
      <c r="G104" s="520"/>
    </row>
    <row r="105" spans="1:7" s="153" customFormat="1" ht="30" hidden="1" customHeight="1" outlineLevel="1" x14ac:dyDescent="0.2">
      <c r="A105" s="532"/>
      <c r="B105" s="515" t="s">
        <v>63</v>
      </c>
      <c r="C105" s="522"/>
      <c r="D105" s="519" t="s">
        <v>25</v>
      </c>
      <c r="E105" s="523"/>
      <c r="F105" s="4" t="s">
        <v>61</v>
      </c>
      <c r="G105" s="162" t="s">
        <v>25</v>
      </c>
    </row>
    <row r="106" spans="1:7" s="153" customFormat="1" ht="30" hidden="1" customHeight="1" outlineLevel="1" x14ac:dyDescent="0.2">
      <c r="A106" s="532"/>
      <c r="B106" s="529" t="s">
        <v>64</v>
      </c>
      <c r="C106" s="529"/>
      <c r="D106" s="530"/>
      <c r="E106" s="530"/>
      <c r="F106" s="530"/>
      <c r="G106" s="519"/>
    </row>
    <row r="107" spans="1:7" s="153" customFormat="1" ht="30" hidden="1" customHeight="1" outlineLevel="1" thickBot="1" x14ac:dyDescent="0.25">
      <c r="A107" s="128" t="s">
        <v>71</v>
      </c>
      <c r="B107" s="525"/>
      <c r="C107" s="525"/>
      <c r="D107" s="525"/>
      <c r="E107" s="525"/>
      <c r="F107" s="525"/>
      <c r="G107" s="526"/>
    </row>
    <row r="108" spans="1:7" s="153" customFormat="1" ht="30" customHeight="1" thickTop="1" thickBot="1" x14ac:dyDescent="0.25">
      <c r="A108" s="527"/>
      <c r="B108" s="527"/>
      <c r="C108" s="527"/>
      <c r="D108" s="527"/>
      <c r="E108" s="527"/>
      <c r="F108" s="527"/>
      <c r="G108" s="527"/>
    </row>
    <row r="109" spans="1:7" s="153" customFormat="1" ht="30" customHeight="1" thickTop="1" x14ac:dyDescent="0.2">
      <c r="A109" s="528" t="s">
        <v>617</v>
      </c>
      <c r="B109" s="372"/>
      <c r="C109" s="372"/>
      <c r="D109" s="372"/>
      <c r="E109" s="372"/>
      <c r="F109" s="372"/>
      <c r="G109" s="372"/>
    </row>
    <row r="110" spans="1:7" s="167" customFormat="1" ht="30" customHeight="1" x14ac:dyDescent="0.2">
      <c r="A110" s="521" t="s">
        <v>573</v>
      </c>
      <c r="B110" s="521"/>
      <c r="C110" s="521"/>
      <c r="D110" s="521"/>
      <c r="E110" s="521"/>
      <c r="F110" s="584" t="s">
        <v>25</v>
      </c>
      <c r="G110" s="585"/>
    </row>
    <row r="111" spans="1:7" s="167" customFormat="1" ht="30" customHeight="1" x14ac:dyDescent="0.2">
      <c r="A111" s="521" t="s">
        <v>839</v>
      </c>
      <c r="B111" s="521"/>
      <c r="C111" s="521"/>
      <c r="D111" s="521"/>
      <c r="E111" s="521"/>
      <c r="F111" s="584" t="s">
        <v>25</v>
      </c>
      <c r="G111" s="585"/>
    </row>
    <row r="112" spans="1:7" s="167" customFormat="1" ht="30" customHeight="1" x14ac:dyDescent="0.2">
      <c r="A112" s="521" t="s">
        <v>840</v>
      </c>
      <c r="B112" s="521"/>
      <c r="C112" s="521"/>
      <c r="D112" s="521"/>
      <c r="E112" s="521"/>
      <c r="F112" s="584" t="s">
        <v>25</v>
      </c>
      <c r="G112" s="585"/>
    </row>
    <row r="113" spans="1:7" s="167" customFormat="1" ht="30" customHeight="1" x14ac:dyDescent="0.2">
      <c r="A113" s="521" t="s">
        <v>577</v>
      </c>
      <c r="B113" s="521"/>
      <c r="C113" s="521"/>
      <c r="D113" s="521"/>
      <c r="E113" s="521"/>
      <c r="F113" s="584" t="s">
        <v>25</v>
      </c>
      <c r="G113" s="585"/>
    </row>
    <row r="114" spans="1:7" s="167" customFormat="1" ht="30" customHeight="1" x14ac:dyDescent="0.2">
      <c r="A114" s="511" t="s">
        <v>574</v>
      </c>
      <c r="B114" s="511"/>
      <c r="C114" s="511"/>
      <c r="D114" s="511"/>
      <c r="E114" s="511"/>
      <c r="F114" s="511"/>
      <c r="G114" s="511"/>
    </row>
    <row r="115" spans="1:7" s="167" customFormat="1" ht="30" customHeight="1" x14ac:dyDescent="0.2">
      <c r="A115" s="524"/>
      <c r="B115" s="524"/>
      <c r="C115" s="524"/>
      <c r="D115" s="524"/>
      <c r="E115" s="524"/>
      <c r="F115" s="524"/>
      <c r="G115" s="524"/>
    </row>
    <row r="116" spans="1:7" s="167" customFormat="1" ht="30" customHeight="1" x14ac:dyDescent="0.2">
      <c r="A116" s="524"/>
      <c r="B116" s="524"/>
      <c r="C116" s="524"/>
      <c r="D116" s="524"/>
      <c r="E116" s="524"/>
      <c r="F116" s="524"/>
      <c r="G116" s="524"/>
    </row>
    <row r="117" spans="1:7" s="167" customFormat="1" ht="30" customHeight="1" x14ac:dyDescent="0.2">
      <c r="A117" s="524"/>
      <c r="B117" s="524"/>
      <c r="C117" s="524"/>
      <c r="D117" s="524"/>
      <c r="E117" s="524"/>
      <c r="F117" s="524"/>
      <c r="G117" s="524"/>
    </row>
    <row r="118" spans="1:7" s="167" customFormat="1" ht="30" customHeight="1" x14ac:dyDescent="0.2">
      <c r="A118" s="521" t="s">
        <v>575</v>
      </c>
      <c r="B118" s="521"/>
      <c r="C118" s="521"/>
      <c r="D118" s="521"/>
      <c r="E118" s="521"/>
      <c r="F118" s="584" t="s">
        <v>25</v>
      </c>
      <c r="G118" s="585"/>
    </row>
    <row r="119" spans="1:7" s="154" customFormat="1" ht="30" customHeight="1" x14ac:dyDescent="0.2">
      <c r="A119" s="511" t="s">
        <v>576</v>
      </c>
      <c r="B119" s="511"/>
      <c r="C119" s="511"/>
      <c r="D119" s="511"/>
      <c r="E119" s="511"/>
      <c r="F119" s="511"/>
      <c r="G119" s="511"/>
    </row>
    <row r="120" spans="1:7" s="154" customFormat="1" ht="30" customHeight="1" x14ac:dyDescent="0.2">
      <c r="A120" s="512"/>
      <c r="B120" s="512"/>
      <c r="C120" s="512"/>
      <c r="D120" s="512"/>
      <c r="E120" s="512"/>
      <c r="F120" s="512"/>
      <c r="G120" s="512"/>
    </row>
    <row r="121" spans="1:7" s="154" customFormat="1" ht="30" customHeight="1" x14ac:dyDescent="0.2">
      <c r="A121" s="126" t="s">
        <v>72</v>
      </c>
      <c r="B121" s="159" t="s">
        <v>25</v>
      </c>
      <c r="C121" s="168" t="s">
        <v>73</v>
      </c>
      <c r="D121" s="513" t="s">
        <v>42</v>
      </c>
      <c r="E121" s="513"/>
      <c r="F121" s="123" t="s">
        <v>74</v>
      </c>
      <c r="G121" s="148" t="s">
        <v>42</v>
      </c>
    </row>
    <row r="122" spans="1:7" s="154" customFormat="1" ht="30" customHeight="1" x14ac:dyDescent="0.2">
      <c r="A122" s="126" t="s">
        <v>72</v>
      </c>
      <c r="B122" s="159" t="s">
        <v>25</v>
      </c>
      <c r="C122" s="168" t="s">
        <v>73</v>
      </c>
      <c r="D122" s="513" t="s">
        <v>42</v>
      </c>
      <c r="E122" s="513"/>
      <c r="F122" s="123" t="s">
        <v>74</v>
      </c>
      <c r="G122" s="148" t="s">
        <v>42</v>
      </c>
    </row>
    <row r="123" spans="1:7" s="154" customFormat="1" ht="30" customHeight="1" x14ac:dyDescent="0.2">
      <c r="A123" s="126" t="s">
        <v>72</v>
      </c>
      <c r="B123" s="159" t="s">
        <v>25</v>
      </c>
      <c r="C123" s="168" t="s">
        <v>73</v>
      </c>
      <c r="D123" s="513" t="s">
        <v>42</v>
      </c>
      <c r="E123" s="513"/>
      <c r="F123" s="123" t="s">
        <v>74</v>
      </c>
      <c r="G123" s="148" t="s">
        <v>42</v>
      </c>
    </row>
    <row r="124" spans="1:7" s="169" customFormat="1" ht="30" customHeight="1" x14ac:dyDescent="0.2">
      <c r="A124" s="511" t="s">
        <v>75</v>
      </c>
      <c r="B124" s="511"/>
      <c r="C124" s="511"/>
      <c r="D124" s="511"/>
      <c r="E124" s="511"/>
      <c r="F124" s="514"/>
      <c r="G124" s="162" t="s">
        <v>52</v>
      </c>
    </row>
    <row r="125" spans="1:7" s="171" customFormat="1" ht="30" customHeight="1" x14ac:dyDescent="0.15">
      <c r="A125" s="170" t="s">
        <v>76</v>
      </c>
      <c r="B125" s="507" t="s">
        <v>77</v>
      </c>
      <c r="C125" s="507"/>
      <c r="D125" s="507"/>
      <c r="E125" s="507"/>
      <c r="F125" s="507"/>
      <c r="G125" s="508"/>
    </row>
    <row r="126" spans="1:7" s="173" customFormat="1" ht="30" customHeight="1" x14ac:dyDescent="0.2">
      <c r="A126" s="172" t="s">
        <v>78</v>
      </c>
      <c r="B126" s="509" t="s">
        <v>79</v>
      </c>
      <c r="C126" s="509"/>
      <c r="D126" s="509" t="s">
        <v>80</v>
      </c>
      <c r="E126" s="509"/>
      <c r="F126" s="509" t="s">
        <v>81</v>
      </c>
      <c r="G126" s="510"/>
    </row>
    <row r="127" spans="1:7" ht="30" customHeight="1" x14ac:dyDescent="0.2">
      <c r="A127" s="129" t="s">
        <v>42</v>
      </c>
      <c r="B127" s="487" t="s">
        <v>42</v>
      </c>
      <c r="C127" s="488"/>
      <c r="D127" s="487" t="s">
        <v>42</v>
      </c>
      <c r="E127" s="488"/>
      <c r="F127" s="489" t="s">
        <v>42</v>
      </c>
      <c r="G127" s="487"/>
    </row>
    <row r="128" spans="1:7" ht="30" customHeight="1" x14ac:dyDescent="0.2">
      <c r="A128" s="129" t="s">
        <v>42</v>
      </c>
      <c r="B128" s="487" t="s">
        <v>42</v>
      </c>
      <c r="C128" s="488"/>
      <c r="D128" s="487" t="s">
        <v>42</v>
      </c>
      <c r="E128" s="488"/>
      <c r="F128" s="489" t="s">
        <v>42</v>
      </c>
      <c r="G128" s="487"/>
    </row>
    <row r="129" spans="1:7" ht="30" customHeight="1" x14ac:dyDescent="0.2">
      <c r="A129" s="129" t="s">
        <v>42</v>
      </c>
      <c r="B129" s="487" t="s">
        <v>42</v>
      </c>
      <c r="C129" s="488"/>
      <c r="D129" s="487" t="s">
        <v>42</v>
      </c>
      <c r="E129" s="488"/>
      <c r="F129" s="489" t="s">
        <v>42</v>
      </c>
      <c r="G129" s="487"/>
    </row>
    <row r="130" spans="1:7" ht="30" customHeight="1" x14ac:dyDescent="0.2">
      <c r="A130" s="129" t="s">
        <v>42</v>
      </c>
      <c r="B130" s="487" t="s">
        <v>42</v>
      </c>
      <c r="C130" s="488"/>
      <c r="D130" s="487" t="s">
        <v>42</v>
      </c>
      <c r="E130" s="488"/>
      <c r="F130" s="489" t="s">
        <v>42</v>
      </c>
      <c r="G130" s="487"/>
    </row>
    <row r="131" spans="1:7" ht="30" customHeight="1" x14ac:dyDescent="0.2">
      <c r="A131" s="129" t="s">
        <v>42</v>
      </c>
      <c r="B131" s="487" t="s">
        <v>42</v>
      </c>
      <c r="C131" s="488"/>
      <c r="D131" s="487" t="s">
        <v>42</v>
      </c>
      <c r="E131" s="488"/>
      <c r="F131" s="489" t="s">
        <v>42</v>
      </c>
      <c r="G131" s="487"/>
    </row>
    <row r="132" spans="1:7" ht="30" customHeight="1" x14ac:dyDescent="0.2">
      <c r="A132" s="129" t="s">
        <v>42</v>
      </c>
      <c r="B132" s="487" t="s">
        <v>42</v>
      </c>
      <c r="C132" s="488"/>
      <c r="D132" s="487" t="s">
        <v>42</v>
      </c>
      <c r="E132" s="488"/>
      <c r="F132" s="489" t="s">
        <v>42</v>
      </c>
      <c r="G132" s="487"/>
    </row>
    <row r="133" spans="1:7" ht="30" customHeight="1" x14ac:dyDescent="0.2">
      <c r="A133" s="129" t="s">
        <v>42</v>
      </c>
      <c r="B133" s="487" t="s">
        <v>42</v>
      </c>
      <c r="C133" s="488"/>
      <c r="D133" s="487" t="s">
        <v>42</v>
      </c>
      <c r="E133" s="488"/>
      <c r="F133" s="489" t="s">
        <v>42</v>
      </c>
      <c r="G133" s="487"/>
    </row>
    <row r="134" spans="1:7" ht="30" customHeight="1" x14ac:dyDescent="0.2">
      <c r="A134" s="129" t="s">
        <v>42</v>
      </c>
      <c r="B134" s="487" t="s">
        <v>42</v>
      </c>
      <c r="C134" s="488"/>
      <c r="D134" s="487" t="s">
        <v>42</v>
      </c>
      <c r="E134" s="488"/>
      <c r="F134" s="489" t="s">
        <v>42</v>
      </c>
      <c r="G134" s="487"/>
    </row>
    <row r="135" spans="1:7" s="153" customFormat="1" ht="30" customHeight="1" thickBot="1" x14ac:dyDescent="0.25">
      <c r="A135" s="130" t="s">
        <v>42</v>
      </c>
      <c r="B135" s="490" t="s">
        <v>42</v>
      </c>
      <c r="C135" s="491"/>
      <c r="D135" s="490" t="s">
        <v>42</v>
      </c>
      <c r="E135" s="491"/>
      <c r="F135" s="492" t="s">
        <v>42</v>
      </c>
      <c r="G135" s="490"/>
    </row>
    <row r="136" spans="1:7" s="153" customFormat="1" ht="14.25" customHeight="1" thickTop="1" thickBot="1" x14ac:dyDescent="0.25">
      <c r="A136" s="131"/>
      <c r="B136" s="151"/>
      <c r="C136" s="151"/>
      <c r="D136" s="151"/>
      <c r="E136" s="151"/>
      <c r="F136" s="151"/>
      <c r="G136" s="151"/>
    </row>
    <row r="137" spans="1:7" s="153" customFormat="1" ht="30" customHeight="1" collapsed="1" thickBot="1" x14ac:dyDescent="0.25">
      <c r="A137" s="323" t="s">
        <v>618</v>
      </c>
      <c r="B137" s="324"/>
      <c r="C137" s="324"/>
      <c r="D137" s="324"/>
      <c r="E137" s="324"/>
      <c r="F137" s="324"/>
      <c r="G137" s="325"/>
    </row>
    <row r="138" spans="1:7" s="153" customFormat="1" ht="12" hidden="1" customHeight="1" outlineLevel="1" x14ac:dyDescent="0.2">
      <c r="A138" s="572"/>
      <c r="B138" s="573"/>
      <c r="C138" s="573"/>
      <c r="D138" s="573"/>
      <c r="E138" s="573"/>
      <c r="F138" s="573"/>
      <c r="G138" s="574"/>
    </row>
    <row r="139" spans="1:7" s="153" customFormat="1" ht="30" hidden="1" customHeight="1" outlineLevel="1" x14ac:dyDescent="0.2">
      <c r="A139" s="57" t="s">
        <v>622</v>
      </c>
      <c r="B139" s="563"/>
      <c r="C139" s="563"/>
      <c r="D139" s="563"/>
      <c r="E139" s="563"/>
      <c r="F139" s="563"/>
      <c r="G139" s="564"/>
    </row>
    <row r="140" spans="1:7" s="153" customFormat="1" ht="30" hidden="1" customHeight="1" outlineLevel="1" x14ac:dyDescent="0.2">
      <c r="A140" s="57" t="s">
        <v>623</v>
      </c>
      <c r="B140" s="521"/>
      <c r="C140" s="521"/>
      <c r="D140" s="521"/>
      <c r="E140" s="521"/>
      <c r="F140" s="521"/>
      <c r="G140" s="562"/>
    </row>
    <row r="141" spans="1:7" s="153" customFormat="1" ht="30" hidden="1" customHeight="1" outlineLevel="1" x14ac:dyDescent="0.2">
      <c r="A141" s="57" t="s">
        <v>624</v>
      </c>
      <c r="B141" s="521"/>
      <c r="C141" s="521"/>
      <c r="D141" s="316" t="s">
        <v>625</v>
      </c>
      <c r="E141" s="316"/>
      <c r="F141" s="521"/>
      <c r="G141" s="562"/>
    </row>
    <row r="142" spans="1:7" s="153" customFormat="1" ht="30" hidden="1" customHeight="1" outlineLevel="1" x14ac:dyDescent="0.2">
      <c r="A142" s="57" t="s">
        <v>625</v>
      </c>
      <c r="B142" s="521"/>
      <c r="C142" s="521"/>
      <c r="D142" s="316" t="s">
        <v>628</v>
      </c>
      <c r="E142" s="316"/>
      <c r="F142" s="563"/>
      <c r="G142" s="564"/>
    </row>
    <row r="143" spans="1:7" s="153" customFormat="1" ht="30" hidden="1" customHeight="1" outlineLevel="1" x14ac:dyDescent="0.2">
      <c r="A143" s="57" t="s">
        <v>626</v>
      </c>
      <c r="B143" s="521"/>
      <c r="C143" s="521"/>
      <c r="D143" s="316"/>
      <c r="E143" s="316"/>
      <c r="F143" s="565"/>
      <c r="G143" s="566"/>
    </row>
    <row r="144" spans="1:7" s="153" customFormat="1" ht="30" hidden="1" customHeight="1" outlineLevel="1" x14ac:dyDescent="0.2">
      <c r="A144" s="57" t="s">
        <v>627</v>
      </c>
      <c r="B144" s="563" t="s">
        <v>633</v>
      </c>
      <c r="C144" s="563"/>
      <c r="D144" s="316" t="s">
        <v>629</v>
      </c>
      <c r="E144" s="316"/>
      <c r="F144" s="563"/>
      <c r="G144" s="564"/>
    </row>
    <row r="145" spans="1:7" s="153" customFormat="1" ht="30" hidden="1" customHeight="1" outlineLevel="1" x14ac:dyDescent="0.2">
      <c r="A145" s="339"/>
      <c r="B145" s="321"/>
      <c r="C145" s="321"/>
      <c r="D145" s="321"/>
      <c r="E145" s="321"/>
      <c r="F145" s="321"/>
      <c r="G145" s="466"/>
    </row>
    <row r="146" spans="1:7" s="153" customFormat="1" ht="45" hidden="1" customHeight="1" outlineLevel="1" x14ac:dyDescent="0.2">
      <c r="A146" s="410" t="s">
        <v>619</v>
      </c>
      <c r="B146" s="318"/>
      <c r="C146" s="318"/>
      <c r="D146" s="318"/>
      <c r="E146" s="318"/>
      <c r="F146" s="318"/>
      <c r="G146" s="554"/>
    </row>
    <row r="147" spans="1:7" s="153" customFormat="1" ht="27" hidden="1" customHeight="1" outlineLevel="1" x14ac:dyDescent="0.2">
      <c r="A147" s="410" t="s">
        <v>620</v>
      </c>
      <c r="B147" s="318"/>
      <c r="C147" s="318"/>
      <c r="D147" s="318"/>
      <c r="E147" s="318"/>
      <c r="F147" s="318"/>
      <c r="G147" s="62"/>
    </row>
    <row r="148" spans="1:7" s="153" customFormat="1" ht="30" hidden="1" customHeight="1" outlineLevel="1" x14ac:dyDescent="0.2">
      <c r="A148" s="350" t="s">
        <v>1102</v>
      </c>
      <c r="B148" s="351"/>
      <c r="C148" s="351"/>
      <c r="D148" s="351"/>
      <c r="E148" s="351"/>
      <c r="F148" s="351"/>
      <c r="G148" s="467"/>
    </row>
    <row r="149" spans="1:7" s="153" customFormat="1" ht="170.25" hidden="1" customHeight="1" outlineLevel="1" x14ac:dyDescent="0.2">
      <c r="A149" s="410" t="s">
        <v>1103</v>
      </c>
      <c r="B149" s="318"/>
      <c r="C149" s="318"/>
      <c r="D149" s="318"/>
      <c r="E149" s="318"/>
      <c r="F149" s="318"/>
      <c r="G149" s="554"/>
    </row>
    <row r="150" spans="1:7" s="153" customFormat="1" ht="30" hidden="1" customHeight="1" outlineLevel="1" x14ac:dyDescent="0.2">
      <c r="A150" s="59"/>
      <c r="B150" s="138"/>
      <c r="C150" s="138"/>
      <c r="D150" s="138"/>
      <c r="E150" s="138"/>
      <c r="F150" s="138"/>
      <c r="G150" s="143"/>
    </row>
    <row r="151" spans="1:7" s="153" customFormat="1" ht="30" hidden="1" customHeight="1" outlineLevel="1" x14ac:dyDescent="0.2">
      <c r="A151" s="435" t="s">
        <v>824</v>
      </c>
      <c r="B151" s="316"/>
      <c r="C151" s="316"/>
      <c r="D151" s="316"/>
      <c r="E151" s="316"/>
      <c r="F151" s="316"/>
      <c r="G151" s="499"/>
    </row>
    <row r="152" spans="1:7" s="153" customFormat="1" ht="30" hidden="1" customHeight="1" outlineLevel="1" x14ac:dyDescent="0.2">
      <c r="A152" s="57"/>
      <c r="B152" s="58"/>
      <c r="C152" s="58"/>
      <c r="D152" s="58"/>
      <c r="E152" s="343"/>
      <c r="F152" s="343"/>
      <c r="G152" s="349"/>
    </row>
    <row r="153" spans="1:7" s="153" customFormat="1" ht="30" hidden="1" customHeight="1" outlineLevel="1" x14ac:dyDescent="0.2">
      <c r="A153" s="57" t="s">
        <v>631</v>
      </c>
      <c r="B153" s="369"/>
      <c r="C153" s="369"/>
      <c r="D153" s="138"/>
      <c r="E153" s="343"/>
      <c r="F153" s="343"/>
      <c r="G153" s="349"/>
    </row>
    <row r="154" spans="1:7" s="153" customFormat="1" ht="30" hidden="1" customHeight="1" outlineLevel="1" thickBot="1" x14ac:dyDescent="0.25">
      <c r="A154" s="57" t="s">
        <v>630</v>
      </c>
      <c r="B154" s="503"/>
      <c r="C154" s="503"/>
      <c r="D154" s="138"/>
      <c r="E154" s="343"/>
      <c r="F154" s="343"/>
      <c r="G154" s="349"/>
    </row>
    <row r="155" spans="1:7" s="153" customFormat="1" ht="30" hidden="1" customHeight="1" outlineLevel="1" thickBot="1" x14ac:dyDescent="0.25">
      <c r="A155" s="57" t="s">
        <v>4</v>
      </c>
      <c r="B155" s="503"/>
      <c r="C155" s="503"/>
      <c r="D155" s="138"/>
      <c r="E155" s="500" t="s">
        <v>632</v>
      </c>
      <c r="F155" s="501"/>
      <c r="G155" s="502"/>
    </row>
    <row r="156" spans="1:7" s="153" customFormat="1" ht="30" hidden="1" customHeight="1" outlineLevel="1" x14ac:dyDescent="0.2">
      <c r="A156" s="504"/>
      <c r="B156" s="505"/>
      <c r="C156" s="505"/>
      <c r="D156" s="505"/>
      <c r="E156" s="505"/>
      <c r="F156" s="505"/>
      <c r="G156" s="506"/>
    </row>
    <row r="157" spans="1:7" s="153" customFormat="1" ht="30" hidden="1" customHeight="1" outlineLevel="1" x14ac:dyDescent="0.2">
      <c r="A157" s="57" t="s">
        <v>621</v>
      </c>
      <c r="B157" s="369"/>
      <c r="C157" s="369"/>
      <c r="D157" s="138"/>
      <c r="E157" s="321"/>
      <c r="F157" s="321"/>
      <c r="G157" s="466"/>
    </row>
    <row r="158" spans="1:7" s="153" customFormat="1" ht="30" hidden="1" customHeight="1" outlineLevel="1" x14ac:dyDescent="0.2">
      <c r="A158" s="57" t="s">
        <v>630</v>
      </c>
      <c r="B158" s="503"/>
      <c r="C158" s="503"/>
      <c r="D158" s="138"/>
      <c r="E158" s="321"/>
      <c r="F158" s="321"/>
      <c r="G158" s="466"/>
    </row>
    <row r="159" spans="1:7" s="153" customFormat="1" ht="30" hidden="1" customHeight="1" outlineLevel="1" thickBot="1" x14ac:dyDescent="0.25">
      <c r="A159" s="57" t="s">
        <v>4</v>
      </c>
      <c r="B159" s="503"/>
      <c r="C159" s="503"/>
      <c r="D159" s="138"/>
      <c r="E159" s="321"/>
      <c r="F159" s="321"/>
      <c r="G159" s="466"/>
    </row>
    <row r="160" spans="1:7" s="153" customFormat="1" ht="30" hidden="1" customHeight="1" outlineLevel="1" thickBot="1" x14ac:dyDescent="0.25">
      <c r="A160" s="174"/>
      <c r="D160" s="138"/>
      <c r="E160" s="500" t="s">
        <v>632</v>
      </c>
      <c r="F160" s="501"/>
      <c r="G160" s="502"/>
    </row>
    <row r="161" spans="1:7" s="153" customFormat="1" ht="30" customHeight="1" thickBot="1" x14ac:dyDescent="0.25">
      <c r="A161" s="493"/>
      <c r="B161" s="494"/>
      <c r="C161" s="494"/>
      <c r="D161" s="494"/>
      <c r="E161" s="494"/>
      <c r="F161" s="494"/>
      <c r="G161" s="495"/>
    </row>
    <row r="162" spans="1:7" s="175" customFormat="1" ht="30" customHeight="1" thickBot="1" x14ac:dyDescent="0.25">
      <c r="A162" s="323" t="s">
        <v>82</v>
      </c>
      <c r="B162" s="324"/>
      <c r="C162" s="324"/>
      <c r="D162" s="324"/>
      <c r="E162" s="324"/>
      <c r="F162" s="324"/>
      <c r="G162" s="325"/>
    </row>
    <row r="163" spans="1:7" s="153" customFormat="1" ht="30" customHeight="1" thickTop="1" x14ac:dyDescent="0.2">
      <c r="A163" s="463" t="s">
        <v>83</v>
      </c>
      <c r="B163" s="464"/>
      <c r="C163" s="464"/>
      <c r="D163" s="464"/>
      <c r="E163" s="464"/>
      <c r="F163" s="464"/>
      <c r="G163" s="465"/>
    </row>
    <row r="164" spans="1:7" s="153" customFormat="1" ht="9.75" customHeight="1" x14ac:dyDescent="0.2">
      <c r="A164" s="339"/>
      <c r="B164" s="321"/>
      <c r="C164" s="321"/>
      <c r="D164" s="321"/>
      <c r="E164" s="321"/>
      <c r="F164" s="321"/>
      <c r="G164" s="466"/>
    </row>
    <row r="165" spans="1:7" s="153" customFormat="1" ht="65.25" customHeight="1" x14ac:dyDescent="0.2">
      <c r="A165" s="350" t="s">
        <v>84</v>
      </c>
      <c r="B165" s="351"/>
      <c r="C165" s="351"/>
      <c r="D165" s="351"/>
      <c r="E165" s="351"/>
      <c r="F165" s="351"/>
      <c r="G165" s="467"/>
    </row>
    <row r="166" spans="1:7" s="153" customFormat="1" ht="25.5" customHeight="1" x14ac:dyDescent="0.2">
      <c r="A166" s="484"/>
      <c r="B166" s="485"/>
      <c r="C166" s="485"/>
      <c r="D166" s="485"/>
      <c r="E166" s="485"/>
      <c r="F166" s="485"/>
      <c r="G166" s="486"/>
    </row>
    <row r="167" spans="1:7" s="177" customFormat="1" ht="30" customHeight="1" thickBot="1" x14ac:dyDescent="0.25">
      <c r="A167" s="496" t="s">
        <v>616</v>
      </c>
      <c r="B167" s="497"/>
      <c r="C167" s="497"/>
      <c r="D167" s="497"/>
      <c r="E167" s="497"/>
      <c r="F167" s="498"/>
      <c r="G167" s="176"/>
    </row>
    <row r="168" spans="1:7" s="177" customFormat="1" ht="36" customHeight="1" thickBot="1" x14ac:dyDescent="0.25">
      <c r="A168" s="478"/>
      <c r="B168" s="479"/>
      <c r="C168" s="479"/>
      <c r="D168" s="479"/>
      <c r="E168" s="479"/>
      <c r="F168" s="479"/>
      <c r="G168" s="63" t="s">
        <v>593</v>
      </c>
    </row>
    <row r="169" spans="1:7" s="177" customFormat="1" ht="15.75" customHeight="1" thickBot="1" x14ac:dyDescent="0.25">
      <c r="A169" s="481"/>
      <c r="B169" s="482"/>
      <c r="C169" s="482"/>
      <c r="D169" s="482"/>
      <c r="E169" s="482"/>
      <c r="F169" s="482"/>
      <c r="G169" s="483"/>
    </row>
    <row r="170" spans="1:7" s="177" customFormat="1" ht="30" customHeight="1" x14ac:dyDescent="0.2">
      <c r="A170" s="468" t="s">
        <v>570</v>
      </c>
      <c r="B170" s="470" t="s">
        <v>568</v>
      </c>
      <c r="C170" s="471"/>
      <c r="D170" s="471"/>
      <c r="E170" s="472"/>
      <c r="F170" s="470" t="s">
        <v>89</v>
      </c>
      <c r="G170" s="476" t="s">
        <v>137</v>
      </c>
    </row>
    <row r="171" spans="1:7" s="177" customFormat="1" ht="30" customHeight="1" x14ac:dyDescent="0.2">
      <c r="A171" s="469"/>
      <c r="B171" s="473"/>
      <c r="C171" s="474"/>
      <c r="D171" s="474"/>
      <c r="E171" s="475"/>
      <c r="F171" s="473"/>
      <c r="G171" s="477"/>
    </row>
    <row r="172" spans="1:7" s="177" customFormat="1" ht="15" customHeight="1" x14ac:dyDescent="0.2">
      <c r="A172" s="478"/>
      <c r="B172" s="479"/>
      <c r="C172" s="479"/>
      <c r="D172" s="479"/>
      <c r="E172" s="479"/>
      <c r="F172" s="479"/>
      <c r="G172" s="480"/>
    </row>
    <row r="173" spans="1:7" s="181" customFormat="1" ht="30" customHeight="1" x14ac:dyDescent="0.2">
      <c r="A173" s="377" t="s">
        <v>87</v>
      </c>
      <c r="B173" s="378"/>
      <c r="C173" s="178" t="s">
        <v>442</v>
      </c>
      <c r="D173" s="178" t="s">
        <v>52</v>
      </c>
      <c r="E173" s="461" t="s">
        <v>88</v>
      </c>
      <c r="F173" s="380"/>
      <c r="G173" s="180" t="s">
        <v>25</v>
      </c>
    </row>
    <row r="174" spans="1:7" s="181" customFormat="1" ht="117" customHeight="1" collapsed="1" x14ac:dyDescent="0.2">
      <c r="A174" s="390" t="s">
        <v>1066</v>
      </c>
      <c r="B174" s="391"/>
      <c r="C174" s="391"/>
      <c r="D174" s="391"/>
      <c r="E174" s="391"/>
      <c r="F174" s="391"/>
      <c r="G174" s="462"/>
    </row>
    <row r="175" spans="1:7" s="7" customFormat="1" ht="30" hidden="1" customHeight="1" outlineLevel="1" x14ac:dyDescent="0.2">
      <c r="A175" s="5">
        <f>B33</f>
        <v>0</v>
      </c>
      <c r="B175" s="374" t="s">
        <v>568</v>
      </c>
      <c r="C175" s="375"/>
      <c r="D175" s="375"/>
      <c r="E175" s="376"/>
      <c r="F175" s="61" t="s">
        <v>89</v>
      </c>
      <c r="G175" s="32" t="s">
        <v>137</v>
      </c>
    </row>
    <row r="176" spans="1:7" ht="30" hidden="1" customHeight="1" outlineLevel="1" x14ac:dyDescent="0.2">
      <c r="A176" s="8" t="s">
        <v>90</v>
      </c>
      <c r="B176" s="320"/>
      <c r="C176" s="321"/>
      <c r="D176" s="321"/>
      <c r="E176" s="322"/>
      <c r="F176" s="12" t="s">
        <v>25</v>
      </c>
      <c r="G176" s="10">
        <v>0</v>
      </c>
    </row>
    <row r="177" spans="1:7" ht="30" hidden="1" customHeight="1" outlineLevel="1" x14ac:dyDescent="0.2">
      <c r="A177" s="14" t="s">
        <v>578</v>
      </c>
      <c r="B177" s="320"/>
      <c r="C177" s="321"/>
      <c r="D177" s="321"/>
      <c r="E177" s="322"/>
      <c r="F177" s="12" t="s">
        <v>25</v>
      </c>
      <c r="G177" s="10">
        <v>0</v>
      </c>
    </row>
    <row r="178" spans="1:7" ht="30" hidden="1" customHeight="1" outlineLevel="1" x14ac:dyDescent="0.2">
      <c r="A178" s="8" t="s">
        <v>91</v>
      </c>
      <c r="B178" s="320"/>
      <c r="C178" s="321"/>
      <c r="D178" s="321"/>
      <c r="E178" s="322"/>
      <c r="F178" s="12" t="s">
        <v>25</v>
      </c>
      <c r="G178" s="10">
        <v>0</v>
      </c>
    </row>
    <row r="179" spans="1:7" ht="30" hidden="1" customHeight="1" outlineLevel="1" x14ac:dyDescent="0.2">
      <c r="A179" s="8" t="s">
        <v>841</v>
      </c>
      <c r="B179" s="320"/>
      <c r="C179" s="321"/>
      <c r="D179" s="321"/>
      <c r="E179" s="322"/>
      <c r="F179" s="12" t="s">
        <v>25</v>
      </c>
      <c r="G179" s="10">
        <v>0</v>
      </c>
    </row>
    <row r="180" spans="1:7" ht="30" hidden="1" customHeight="1" outlineLevel="1" x14ac:dyDescent="0.2">
      <c r="A180" s="8" t="s">
        <v>92</v>
      </c>
      <c r="B180" s="320"/>
      <c r="C180" s="321"/>
      <c r="D180" s="321"/>
      <c r="E180" s="322"/>
      <c r="F180" s="12" t="s">
        <v>25</v>
      </c>
      <c r="G180" s="10">
        <v>0</v>
      </c>
    </row>
    <row r="181" spans="1:7" ht="30" hidden="1" customHeight="1" outlineLevel="1" x14ac:dyDescent="0.2">
      <c r="A181" s="8" t="s">
        <v>449</v>
      </c>
      <c r="B181" s="320"/>
      <c r="C181" s="321"/>
      <c r="D181" s="321"/>
      <c r="E181" s="322"/>
      <c r="F181" s="12" t="s">
        <v>25</v>
      </c>
      <c r="G181" s="10">
        <v>0</v>
      </c>
    </row>
    <row r="182" spans="1:7" ht="30" hidden="1" customHeight="1" outlineLevel="1" x14ac:dyDescent="0.2">
      <c r="A182" s="8" t="s">
        <v>93</v>
      </c>
      <c r="B182" s="320"/>
      <c r="C182" s="321"/>
      <c r="D182" s="321"/>
      <c r="E182" s="322"/>
      <c r="F182" s="12" t="s">
        <v>25</v>
      </c>
      <c r="G182" s="10">
        <v>0</v>
      </c>
    </row>
    <row r="183" spans="1:7" s="280" customFormat="1" ht="30" hidden="1" customHeight="1" outlineLevel="1" x14ac:dyDescent="0.2">
      <c r="A183" s="120" t="s">
        <v>875</v>
      </c>
      <c r="B183" s="458"/>
      <c r="C183" s="459"/>
      <c r="D183" s="459"/>
      <c r="E183" s="460"/>
      <c r="F183" s="279" t="s">
        <v>25</v>
      </c>
      <c r="G183" s="213">
        <v>0</v>
      </c>
    </row>
    <row r="184" spans="1:7" s="280" customFormat="1" ht="30" hidden="1" customHeight="1" outlineLevel="1" x14ac:dyDescent="0.2">
      <c r="A184" s="281" t="s">
        <v>876</v>
      </c>
      <c r="B184" s="458"/>
      <c r="C184" s="459"/>
      <c r="D184" s="459"/>
      <c r="E184" s="460"/>
      <c r="F184" s="279">
        <v>0</v>
      </c>
      <c r="G184" s="213"/>
    </row>
    <row r="185" spans="1:7" s="280" customFormat="1" ht="30" hidden="1" customHeight="1" outlineLevel="1" x14ac:dyDescent="0.2">
      <c r="A185" s="281" t="s">
        <v>877</v>
      </c>
      <c r="B185" s="458"/>
      <c r="C185" s="459"/>
      <c r="D185" s="459"/>
      <c r="E185" s="460"/>
      <c r="F185" s="282">
        <v>0</v>
      </c>
      <c r="G185" s="213"/>
    </row>
    <row r="186" spans="1:7" s="280" customFormat="1" ht="30" hidden="1" customHeight="1" outlineLevel="1" x14ac:dyDescent="0.2">
      <c r="A186" s="281" t="s">
        <v>878</v>
      </c>
      <c r="B186" s="458"/>
      <c r="C186" s="459"/>
      <c r="D186" s="459"/>
      <c r="E186" s="460"/>
      <c r="F186" s="279"/>
      <c r="G186" s="213"/>
    </row>
    <row r="187" spans="1:7" s="280" customFormat="1" ht="30" hidden="1" customHeight="1" outlineLevel="1" x14ac:dyDescent="0.2">
      <c r="A187" s="120" t="s">
        <v>879</v>
      </c>
      <c r="B187" s="458"/>
      <c r="C187" s="459"/>
      <c r="D187" s="459"/>
      <c r="E187" s="460"/>
      <c r="F187" s="279" t="s">
        <v>25</v>
      </c>
      <c r="G187" s="213">
        <v>0</v>
      </c>
    </row>
    <row r="188" spans="1:7" s="280" customFormat="1" ht="30" hidden="1" customHeight="1" outlineLevel="1" x14ac:dyDescent="0.2">
      <c r="A188" s="281" t="s">
        <v>880</v>
      </c>
      <c r="B188" s="458"/>
      <c r="C188" s="459"/>
      <c r="D188" s="459"/>
      <c r="E188" s="460"/>
      <c r="F188" s="279">
        <v>0</v>
      </c>
      <c r="G188" s="213"/>
    </row>
    <row r="189" spans="1:7" s="280" customFormat="1" ht="30" hidden="1" customHeight="1" outlineLevel="1" x14ac:dyDescent="0.2">
      <c r="A189" s="281" t="s">
        <v>881</v>
      </c>
      <c r="B189" s="458"/>
      <c r="C189" s="459"/>
      <c r="D189" s="459"/>
      <c r="E189" s="460"/>
      <c r="F189" s="282">
        <v>0</v>
      </c>
      <c r="G189" s="213"/>
    </row>
    <row r="190" spans="1:7" s="280" customFormat="1" ht="30" hidden="1" customHeight="1" outlineLevel="1" x14ac:dyDescent="0.2">
      <c r="A190" s="281" t="s">
        <v>882</v>
      </c>
      <c r="B190" s="458"/>
      <c r="C190" s="459"/>
      <c r="D190" s="459"/>
      <c r="E190" s="460"/>
      <c r="F190" s="279"/>
      <c r="G190" s="213"/>
    </row>
    <row r="191" spans="1:7" s="280" customFormat="1" ht="30" hidden="1" customHeight="1" outlineLevel="1" x14ac:dyDescent="0.2">
      <c r="A191" s="120" t="s">
        <v>883</v>
      </c>
      <c r="B191" s="458"/>
      <c r="C191" s="459"/>
      <c r="D191" s="459"/>
      <c r="E191" s="460"/>
      <c r="F191" s="279" t="s">
        <v>25</v>
      </c>
      <c r="G191" s="213">
        <v>0</v>
      </c>
    </row>
    <row r="192" spans="1:7" s="280" customFormat="1" ht="30" hidden="1" customHeight="1" outlineLevel="1" x14ac:dyDescent="0.2">
      <c r="A192" s="281" t="s">
        <v>880</v>
      </c>
      <c r="B192" s="458"/>
      <c r="C192" s="459"/>
      <c r="D192" s="459"/>
      <c r="E192" s="460"/>
      <c r="F192" s="279">
        <v>0</v>
      </c>
      <c r="G192" s="213"/>
    </row>
    <row r="193" spans="1:7" s="280" customFormat="1" ht="30" hidden="1" customHeight="1" outlineLevel="1" x14ac:dyDescent="0.2">
      <c r="A193" s="281" t="s">
        <v>881</v>
      </c>
      <c r="B193" s="458"/>
      <c r="C193" s="459"/>
      <c r="D193" s="459"/>
      <c r="E193" s="460"/>
      <c r="F193" s="282">
        <v>0</v>
      </c>
      <c r="G193" s="213"/>
    </row>
    <row r="194" spans="1:7" s="280" customFormat="1" ht="30" hidden="1" customHeight="1" outlineLevel="1" x14ac:dyDescent="0.2">
      <c r="A194" s="120" t="s">
        <v>884</v>
      </c>
      <c r="B194" s="458"/>
      <c r="C194" s="459"/>
      <c r="D194" s="459"/>
      <c r="E194" s="460"/>
      <c r="F194" s="279" t="s">
        <v>25</v>
      </c>
      <c r="G194" s="213">
        <v>0</v>
      </c>
    </row>
    <row r="195" spans="1:7" s="280" customFormat="1" ht="30" hidden="1" customHeight="1" outlineLevel="1" x14ac:dyDescent="0.2">
      <c r="A195" s="281" t="s">
        <v>885</v>
      </c>
      <c r="B195" s="458"/>
      <c r="C195" s="459"/>
      <c r="D195" s="459"/>
      <c r="E195" s="460"/>
      <c r="F195" s="279">
        <v>0</v>
      </c>
      <c r="G195" s="213"/>
    </row>
    <row r="196" spans="1:7" s="280" customFormat="1" ht="30" hidden="1" customHeight="1" outlineLevel="1" x14ac:dyDescent="0.2">
      <c r="A196" s="281" t="s">
        <v>886</v>
      </c>
      <c r="B196" s="458"/>
      <c r="C196" s="459"/>
      <c r="D196" s="459"/>
      <c r="E196" s="460"/>
      <c r="F196" s="282">
        <v>0</v>
      </c>
      <c r="G196" s="213"/>
    </row>
    <row r="197" spans="1:7" s="280" customFormat="1" ht="30" hidden="1" customHeight="1" outlineLevel="1" x14ac:dyDescent="0.2">
      <c r="A197" s="120" t="s">
        <v>887</v>
      </c>
      <c r="B197" s="458"/>
      <c r="C197" s="459"/>
      <c r="D197" s="459"/>
      <c r="E197" s="460"/>
      <c r="F197" s="279" t="s">
        <v>25</v>
      </c>
      <c r="G197" s="213">
        <v>0</v>
      </c>
    </row>
    <row r="198" spans="1:7" s="280" customFormat="1" ht="30" hidden="1" customHeight="1" outlineLevel="1" x14ac:dyDescent="0.2">
      <c r="A198" s="120" t="s">
        <v>888</v>
      </c>
      <c r="B198" s="458"/>
      <c r="C198" s="459"/>
      <c r="D198" s="459"/>
      <c r="E198" s="460"/>
      <c r="F198" s="279" t="s">
        <v>25</v>
      </c>
      <c r="G198" s="213">
        <v>0</v>
      </c>
    </row>
    <row r="199" spans="1:7" s="280" customFormat="1" ht="30" hidden="1" customHeight="1" outlineLevel="1" x14ac:dyDescent="0.2">
      <c r="A199" s="120" t="s">
        <v>889</v>
      </c>
      <c r="B199" s="458"/>
      <c r="C199" s="459"/>
      <c r="D199" s="459"/>
      <c r="E199" s="460"/>
      <c r="F199" s="279" t="s">
        <v>25</v>
      </c>
      <c r="G199" s="213">
        <v>0</v>
      </c>
    </row>
    <row r="200" spans="1:7" s="280" customFormat="1" ht="30" hidden="1" customHeight="1" outlineLevel="1" x14ac:dyDescent="0.2">
      <c r="A200" s="120" t="s">
        <v>890</v>
      </c>
      <c r="B200" s="458"/>
      <c r="C200" s="459"/>
      <c r="D200" s="459"/>
      <c r="E200" s="460"/>
      <c r="F200" s="279" t="s">
        <v>25</v>
      </c>
      <c r="G200" s="213">
        <v>0</v>
      </c>
    </row>
    <row r="201" spans="1:7" s="280" customFormat="1" ht="30" hidden="1" customHeight="1" outlineLevel="1" x14ac:dyDescent="0.2">
      <c r="A201" s="120" t="s">
        <v>891</v>
      </c>
      <c r="B201" s="458"/>
      <c r="C201" s="459"/>
      <c r="D201" s="459"/>
      <c r="E201" s="460"/>
      <c r="F201" s="279" t="s">
        <v>25</v>
      </c>
      <c r="G201" s="213">
        <v>0</v>
      </c>
    </row>
    <row r="202" spans="1:7" s="280" customFormat="1" ht="30" hidden="1" customHeight="1" outlineLevel="1" x14ac:dyDescent="0.2">
      <c r="A202" s="283" t="s">
        <v>892</v>
      </c>
      <c r="B202" s="458"/>
      <c r="C202" s="459"/>
      <c r="D202" s="459"/>
      <c r="E202" s="460"/>
      <c r="F202" s="279">
        <v>0</v>
      </c>
      <c r="G202" s="213"/>
    </row>
    <row r="203" spans="1:7" s="280" customFormat="1" ht="30" hidden="1" customHeight="1" outlineLevel="1" x14ac:dyDescent="0.2">
      <c r="A203" s="283" t="s">
        <v>893</v>
      </c>
      <c r="B203" s="458"/>
      <c r="C203" s="459"/>
      <c r="D203" s="459"/>
      <c r="E203" s="460"/>
      <c r="F203" s="279">
        <v>0</v>
      </c>
      <c r="G203" s="213"/>
    </row>
    <row r="204" spans="1:7" s="280" customFormat="1" ht="30" hidden="1" customHeight="1" outlineLevel="1" x14ac:dyDescent="0.2">
      <c r="A204" s="283" t="s">
        <v>894</v>
      </c>
      <c r="B204" s="458"/>
      <c r="C204" s="459"/>
      <c r="D204" s="459"/>
      <c r="E204" s="460"/>
      <c r="F204" s="284">
        <v>0</v>
      </c>
      <c r="G204" s="213"/>
    </row>
    <row r="205" spans="1:7" s="280" customFormat="1" ht="30" hidden="1" customHeight="1" outlineLevel="1" x14ac:dyDescent="0.2">
      <c r="A205" s="120" t="s">
        <v>895</v>
      </c>
      <c r="B205" s="458"/>
      <c r="C205" s="459"/>
      <c r="D205" s="459"/>
      <c r="E205" s="460"/>
      <c r="F205" s="279" t="s">
        <v>25</v>
      </c>
      <c r="G205" s="213">
        <v>0</v>
      </c>
    </row>
    <row r="206" spans="1:7" s="280" customFormat="1" ht="30" hidden="1" customHeight="1" outlineLevel="1" x14ac:dyDescent="0.2">
      <c r="A206" s="283" t="s">
        <v>892</v>
      </c>
      <c r="B206" s="458"/>
      <c r="C206" s="459"/>
      <c r="D206" s="459"/>
      <c r="E206" s="460"/>
      <c r="F206" s="279">
        <v>0</v>
      </c>
      <c r="G206" s="213"/>
    </row>
    <row r="207" spans="1:7" s="280" customFormat="1" ht="30" hidden="1" customHeight="1" outlineLevel="1" x14ac:dyDescent="0.2">
      <c r="A207" s="283" t="s">
        <v>893</v>
      </c>
      <c r="B207" s="458"/>
      <c r="C207" s="459"/>
      <c r="D207" s="459"/>
      <c r="E207" s="460"/>
      <c r="F207" s="279">
        <v>0</v>
      </c>
      <c r="G207" s="213"/>
    </row>
    <row r="208" spans="1:7" s="280" customFormat="1" ht="30" hidden="1" customHeight="1" outlineLevel="1" x14ac:dyDescent="0.2">
      <c r="A208" s="283" t="s">
        <v>894</v>
      </c>
      <c r="B208" s="458"/>
      <c r="C208" s="459"/>
      <c r="D208" s="459"/>
      <c r="E208" s="460"/>
      <c r="F208" s="284">
        <v>0</v>
      </c>
      <c r="G208" s="213"/>
    </row>
    <row r="209" spans="1:7" s="280" customFormat="1" ht="39" hidden="1" customHeight="1" outlineLevel="1" x14ac:dyDescent="0.2">
      <c r="A209" s="120" t="s">
        <v>896</v>
      </c>
      <c r="B209" s="458"/>
      <c r="C209" s="459"/>
      <c r="D209" s="459"/>
      <c r="E209" s="460"/>
      <c r="F209" s="285" t="s">
        <v>897</v>
      </c>
      <c r="G209" s="213">
        <v>0</v>
      </c>
    </row>
    <row r="210" spans="1:7" s="280" customFormat="1" ht="39.75" hidden="1" customHeight="1" outlineLevel="1" x14ac:dyDescent="0.2">
      <c r="A210" s="120" t="s">
        <v>898</v>
      </c>
      <c r="B210" s="458"/>
      <c r="C210" s="459"/>
      <c r="D210" s="459"/>
      <c r="E210" s="460"/>
      <c r="F210" s="285" t="s">
        <v>897</v>
      </c>
      <c r="G210" s="213">
        <v>0</v>
      </c>
    </row>
    <row r="211" spans="1:7" s="280" customFormat="1" ht="30" hidden="1" customHeight="1" outlineLevel="1" x14ac:dyDescent="0.2">
      <c r="A211" s="120" t="s">
        <v>899</v>
      </c>
      <c r="B211" s="458"/>
      <c r="C211" s="459"/>
      <c r="D211" s="459"/>
      <c r="E211" s="460"/>
      <c r="F211" s="279" t="s">
        <v>25</v>
      </c>
      <c r="G211" s="213">
        <v>0</v>
      </c>
    </row>
    <row r="212" spans="1:7" s="280" customFormat="1" ht="30" hidden="1" customHeight="1" outlineLevel="1" x14ac:dyDescent="0.2">
      <c r="A212" s="120" t="s">
        <v>900</v>
      </c>
      <c r="B212" s="458"/>
      <c r="C212" s="459"/>
      <c r="D212" s="459"/>
      <c r="E212" s="460"/>
      <c r="F212" s="279"/>
      <c r="G212" s="213"/>
    </row>
    <row r="213" spans="1:7" s="280" customFormat="1" ht="30" hidden="1" customHeight="1" outlineLevel="1" x14ac:dyDescent="0.2">
      <c r="A213" s="120" t="s">
        <v>901</v>
      </c>
      <c r="B213" s="458"/>
      <c r="C213" s="459"/>
      <c r="D213" s="459"/>
      <c r="E213" s="460"/>
      <c r="F213" s="279" t="s">
        <v>25</v>
      </c>
      <c r="G213" s="213">
        <v>0</v>
      </c>
    </row>
    <row r="214" spans="1:7" s="280" customFormat="1" ht="30" hidden="1" customHeight="1" outlineLevel="1" x14ac:dyDescent="0.2">
      <c r="A214" s="120" t="s">
        <v>902</v>
      </c>
      <c r="B214" s="458"/>
      <c r="C214" s="459"/>
      <c r="D214" s="459"/>
      <c r="E214" s="460"/>
      <c r="F214" s="279" t="s">
        <v>25</v>
      </c>
      <c r="G214" s="213">
        <v>0</v>
      </c>
    </row>
    <row r="215" spans="1:7" s="280" customFormat="1" ht="30" hidden="1" customHeight="1" outlineLevel="1" x14ac:dyDescent="0.2">
      <c r="A215" s="281" t="s">
        <v>903</v>
      </c>
      <c r="B215" s="458"/>
      <c r="C215" s="459"/>
      <c r="D215" s="459"/>
      <c r="E215" s="460"/>
      <c r="F215" s="279"/>
      <c r="G215" s="213"/>
    </row>
    <row r="216" spans="1:7" s="280" customFormat="1" ht="30" hidden="1" customHeight="1" outlineLevel="1" x14ac:dyDescent="0.2">
      <c r="A216" s="281" t="s">
        <v>904</v>
      </c>
      <c r="B216" s="458"/>
      <c r="C216" s="459"/>
      <c r="D216" s="459"/>
      <c r="E216" s="460"/>
      <c r="F216" s="279"/>
      <c r="G216" s="213"/>
    </row>
    <row r="217" spans="1:7" s="280" customFormat="1" ht="30" hidden="1" customHeight="1" outlineLevel="1" x14ac:dyDescent="0.2">
      <c r="A217" s="120" t="s">
        <v>905</v>
      </c>
      <c r="B217" s="458"/>
      <c r="C217" s="459"/>
      <c r="D217" s="459"/>
      <c r="E217" s="460"/>
      <c r="F217" s="279" t="s">
        <v>25</v>
      </c>
      <c r="G217" s="213">
        <v>0</v>
      </c>
    </row>
    <row r="218" spans="1:7" ht="30" hidden="1" customHeight="1" outlineLevel="1" thickBot="1" x14ac:dyDescent="0.25">
      <c r="A218" s="8"/>
      <c r="B218" s="320"/>
      <c r="C218" s="321"/>
      <c r="D218" s="321"/>
      <c r="E218" s="322"/>
      <c r="F218" s="12"/>
      <c r="G218" s="41">
        <f>SUM(G176:G217)</f>
        <v>0</v>
      </c>
    </row>
    <row r="219" spans="1:7" ht="30" hidden="1" customHeight="1" outlineLevel="1" thickTop="1" x14ac:dyDescent="0.2">
      <c r="A219" s="8"/>
      <c r="B219" s="320"/>
      <c r="C219" s="321"/>
      <c r="D219" s="321"/>
      <c r="E219" s="322"/>
      <c r="F219" s="12"/>
      <c r="G219" s="10"/>
    </row>
    <row r="220" spans="1:7" s="7" customFormat="1" ht="30" hidden="1" customHeight="1" outlineLevel="1" x14ac:dyDescent="0.2">
      <c r="A220" s="5" t="str">
        <f>B34</f>
        <v>n/a</v>
      </c>
      <c r="B220" s="320"/>
      <c r="C220" s="321"/>
      <c r="D220" s="321"/>
      <c r="E220" s="322"/>
      <c r="F220" s="61"/>
      <c r="G220" s="32" t="str">
        <f>G175</f>
        <v>Sum Insured</v>
      </c>
    </row>
    <row r="221" spans="1:7" ht="30" hidden="1" customHeight="1" outlineLevel="1" x14ac:dyDescent="0.2">
      <c r="A221" s="8" t="s">
        <v>90</v>
      </c>
      <c r="B221" s="320"/>
      <c r="C221" s="321"/>
      <c r="D221" s="321"/>
      <c r="E221" s="322"/>
      <c r="F221" s="12" t="s">
        <v>25</v>
      </c>
      <c r="G221" s="10">
        <v>0</v>
      </c>
    </row>
    <row r="222" spans="1:7" ht="30" hidden="1" customHeight="1" outlineLevel="1" x14ac:dyDescent="0.2">
      <c r="A222" s="14" t="s">
        <v>578</v>
      </c>
      <c r="B222" s="320"/>
      <c r="C222" s="321"/>
      <c r="D222" s="321"/>
      <c r="E222" s="322"/>
      <c r="F222" s="12" t="s">
        <v>25</v>
      </c>
      <c r="G222" s="10">
        <v>0</v>
      </c>
    </row>
    <row r="223" spans="1:7" ht="30" hidden="1" customHeight="1" outlineLevel="1" x14ac:dyDescent="0.2">
      <c r="A223" s="8" t="s">
        <v>91</v>
      </c>
      <c r="B223" s="320"/>
      <c r="C223" s="321"/>
      <c r="D223" s="321"/>
      <c r="E223" s="322"/>
      <c r="F223" s="12" t="s">
        <v>25</v>
      </c>
      <c r="G223" s="10">
        <v>0</v>
      </c>
    </row>
    <row r="224" spans="1:7" ht="30" hidden="1" customHeight="1" outlineLevel="1" x14ac:dyDescent="0.2">
      <c r="A224" s="8" t="s">
        <v>841</v>
      </c>
      <c r="B224" s="320"/>
      <c r="C224" s="321"/>
      <c r="D224" s="321"/>
      <c r="E224" s="322"/>
      <c r="F224" s="12" t="s">
        <v>25</v>
      </c>
      <c r="G224" s="10">
        <v>0</v>
      </c>
    </row>
    <row r="225" spans="1:7" ht="30" hidden="1" customHeight="1" outlineLevel="1" x14ac:dyDescent="0.2">
      <c r="A225" s="8" t="s">
        <v>92</v>
      </c>
      <c r="B225" s="320"/>
      <c r="C225" s="321"/>
      <c r="D225" s="321"/>
      <c r="E225" s="322"/>
      <c r="F225" s="12" t="s">
        <v>25</v>
      </c>
      <c r="G225" s="10">
        <v>0</v>
      </c>
    </row>
    <row r="226" spans="1:7" ht="30" hidden="1" customHeight="1" outlineLevel="1" x14ac:dyDescent="0.2">
      <c r="A226" s="8" t="s">
        <v>94</v>
      </c>
      <c r="B226" s="320"/>
      <c r="C226" s="321"/>
      <c r="D226" s="321"/>
      <c r="E226" s="322"/>
      <c r="F226" s="12" t="s">
        <v>25</v>
      </c>
      <c r="G226" s="10">
        <v>0</v>
      </c>
    </row>
    <row r="227" spans="1:7" ht="30" hidden="1" customHeight="1" outlineLevel="1" x14ac:dyDescent="0.2">
      <c r="A227" s="8" t="s">
        <v>93</v>
      </c>
      <c r="B227" s="320"/>
      <c r="C227" s="321"/>
      <c r="D227" s="321"/>
      <c r="E227" s="322"/>
      <c r="F227" s="12" t="s">
        <v>25</v>
      </c>
      <c r="G227" s="10">
        <v>0</v>
      </c>
    </row>
    <row r="228" spans="1:7" s="280" customFormat="1" ht="30" hidden="1" customHeight="1" outlineLevel="1" x14ac:dyDescent="0.2">
      <c r="A228" s="120" t="s">
        <v>875</v>
      </c>
      <c r="B228" s="458"/>
      <c r="C228" s="459"/>
      <c r="D228" s="459"/>
      <c r="E228" s="460"/>
      <c r="F228" s="279" t="s">
        <v>25</v>
      </c>
      <c r="G228" s="213">
        <v>0</v>
      </c>
    </row>
    <row r="229" spans="1:7" s="280" customFormat="1" ht="30" hidden="1" customHeight="1" outlineLevel="1" x14ac:dyDescent="0.2">
      <c r="A229" s="281" t="s">
        <v>876</v>
      </c>
      <c r="B229" s="458"/>
      <c r="C229" s="459"/>
      <c r="D229" s="459"/>
      <c r="E229" s="460"/>
      <c r="F229" s="279">
        <v>0</v>
      </c>
      <c r="G229" s="213"/>
    </row>
    <row r="230" spans="1:7" s="280" customFormat="1" ht="30" hidden="1" customHeight="1" outlineLevel="1" x14ac:dyDescent="0.2">
      <c r="A230" s="281" t="s">
        <v>877</v>
      </c>
      <c r="B230" s="458"/>
      <c r="C230" s="459"/>
      <c r="D230" s="459"/>
      <c r="E230" s="460"/>
      <c r="F230" s="282">
        <v>0</v>
      </c>
      <c r="G230" s="213"/>
    </row>
    <row r="231" spans="1:7" s="280" customFormat="1" ht="30" hidden="1" customHeight="1" outlineLevel="1" x14ac:dyDescent="0.2">
      <c r="A231" s="281" t="s">
        <v>878</v>
      </c>
      <c r="B231" s="458"/>
      <c r="C231" s="459"/>
      <c r="D231" s="459"/>
      <c r="E231" s="460"/>
      <c r="F231" s="279"/>
      <c r="G231" s="213"/>
    </row>
    <row r="232" spans="1:7" s="280" customFormat="1" ht="30" hidden="1" customHeight="1" outlineLevel="1" x14ac:dyDescent="0.2">
      <c r="A232" s="120" t="s">
        <v>879</v>
      </c>
      <c r="B232" s="458"/>
      <c r="C232" s="459"/>
      <c r="D232" s="459"/>
      <c r="E232" s="460"/>
      <c r="F232" s="279" t="s">
        <v>25</v>
      </c>
      <c r="G232" s="213">
        <v>0</v>
      </c>
    </row>
    <row r="233" spans="1:7" s="280" customFormat="1" ht="30" hidden="1" customHeight="1" outlineLevel="1" x14ac:dyDescent="0.2">
      <c r="A233" s="281" t="s">
        <v>880</v>
      </c>
      <c r="B233" s="458"/>
      <c r="C233" s="459"/>
      <c r="D233" s="459"/>
      <c r="E233" s="460"/>
      <c r="F233" s="279">
        <v>0</v>
      </c>
      <c r="G233" s="213"/>
    </row>
    <row r="234" spans="1:7" s="280" customFormat="1" ht="30" hidden="1" customHeight="1" outlineLevel="1" x14ac:dyDescent="0.2">
      <c r="A234" s="281" t="s">
        <v>881</v>
      </c>
      <c r="B234" s="458"/>
      <c r="C234" s="459"/>
      <c r="D234" s="459"/>
      <c r="E234" s="460"/>
      <c r="F234" s="282">
        <v>0</v>
      </c>
      <c r="G234" s="213"/>
    </row>
    <row r="235" spans="1:7" s="280" customFormat="1" ht="30" hidden="1" customHeight="1" outlineLevel="1" x14ac:dyDescent="0.2">
      <c r="A235" s="281" t="s">
        <v>882</v>
      </c>
      <c r="B235" s="458"/>
      <c r="C235" s="459"/>
      <c r="D235" s="459"/>
      <c r="E235" s="460"/>
      <c r="F235" s="279"/>
      <c r="G235" s="213"/>
    </row>
    <row r="236" spans="1:7" s="280" customFormat="1" ht="30" hidden="1" customHeight="1" outlineLevel="1" x14ac:dyDescent="0.2">
      <c r="A236" s="120" t="s">
        <v>883</v>
      </c>
      <c r="B236" s="458"/>
      <c r="C236" s="459"/>
      <c r="D236" s="459"/>
      <c r="E236" s="460"/>
      <c r="F236" s="279" t="s">
        <v>25</v>
      </c>
      <c r="G236" s="213">
        <v>0</v>
      </c>
    </row>
    <row r="237" spans="1:7" s="280" customFormat="1" ht="30" hidden="1" customHeight="1" outlineLevel="1" x14ac:dyDescent="0.2">
      <c r="A237" s="281" t="s">
        <v>880</v>
      </c>
      <c r="B237" s="458"/>
      <c r="C237" s="459"/>
      <c r="D237" s="459"/>
      <c r="E237" s="460"/>
      <c r="F237" s="279">
        <v>0</v>
      </c>
      <c r="G237" s="213"/>
    </row>
    <row r="238" spans="1:7" s="280" customFormat="1" ht="30" hidden="1" customHeight="1" outlineLevel="1" x14ac:dyDescent="0.2">
      <c r="A238" s="281" t="s">
        <v>881</v>
      </c>
      <c r="B238" s="458"/>
      <c r="C238" s="459"/>
      <c r="D238" s="459"/>
      <c r="E238" s="460"/>
      <c r="F238" s="282">
        <v>0</v>
      </c>
      <c r="G238" s="213"/>
    </row>
    <row r="239" spans="1:7" s="280" customFormat="1" ht="30" hidden="1" customHeight="1" outlineLevel="1" x14ac:dyDescent="0.2">
      <c r="A239" s="120" t="s">
        <v>884</v>
      </c>
      <c r="B239" s="458"/>
      <c r="C239" s="459"/>
      <c r="D239" s="459"/>
      <c r="E239" s="460"/>
      <c r="F239" s="279" t="s">
        <v>25</v>
      </c>
      <c r="G239" s="213">
        <v>0</v>
      </c>
    </row>
    <row r="240" spans="1:7" s="280" customFormat="1" ht="30" hidden="1" customHeight="1" outlineLevel="1" x14ac:dyDescent="0.2">
      <c r="A240" s="281" t="s">
        <v>885</v>
      </c>
      <c r="B240" s="458"/>
      <c r="C240" s="459"/>
      <c r="D240" s="459"/>
      <c r="E240" s="460"/>
      <c r="F240" s="279">
        <v>0</v>
      </c>
      <c r="G240" s="213"/>
    </row>
    <row r="241" spans="1:7" s="280" customFormat="1" ht="30" hidden="1" customHeight="1" outlineLevel="1" x14ac:dyDescent="0.2">
      <c r="A241" s="281" t="s">
        <v>886</v>
      </c>
      <c r="B241" s="458"/>
      <c r="C241" s="459"/>
      <c r="D241" s="459"/>
      <c r="E241" s="460"/>
      <c r="F241" s="282">
        <v>0</v>
      </c>
      <c r="G241" s="213"/>
    </row>
    <row r="242" spans="1:7" s="280" customFormat="1" ht="30" hidden="1" customHeight="1" outlineLevel="1" x14ac:dyDescent="0.2">
      <c r="A242" s="120" t="s">
        <v>887</v>
      </c>
      <c r="B242" s="458"/>
      <c r="C242" s="459"/>
      <c r="D242" s="459"/>
      <c r="E242" s="460"/>
      <c r="F242" s="279" t="s">
        <v>25</v>
      </c>
      <c r="G242" s="213">
        <v>0</v>
      </c>
    </row>
    <row r="243" spans="1:7" s="280" customFormat="1" ht="30" hidden="1" customHeight="1" outlineLevel="1" x14ac:dyDescent="0.2">
      <c r="A243" s="120" t="s">
        <v>888</v>
      </c>
      <c r="B243" s="458"/>
      <c r="C243" s="459"/>
      <c r="D243" s="459"/>
      <c r="E243" s="460"/>
      <c r="F243" s="279" t="s">
        <v>25</v>
      </c>
      <c r="G243" s="213">
        <v>0</v>
      </c>
    </row>
    <row r="244" spans="1:7" s="280" customFormat="1" ht="30" hidden="1" customHeight="1" outlineLevel="1" x14ac:dyDescent="0.2">
      <c r="A244" s="120" t="s">
        <v>889</v>
      </c>
      <c r="B244" s="458"/>
      <c r="C244" s="459"/>
      <c r="D244" s="459"/>
      <c r="E244" s="460"/>
      <c r="F244" s="279" t="s">
        <v>25</v>
      </c>
      <c r="G244" s="213">
        <v>0</v>
      </c>
    </row>
    <row r="245" spans="1:7" s="280" customFormat="1" ht="30" hidden="1" customHeight="1" outlineLevel="1" x14ac:dyDescent="0.2">
      <c r="A245" s="120" t="s">
        <v>890</v>
      </c>
      <c r="B245" s="458"/>
      <c r="C245" s="459"/>
      <c r="D245" s="459"/>
      <c r="E245" s="460"/>
      <c r="F245" s="279" t="s">
        <v>25</v>
      </c>
      <c r="G245" s="213">
        <v>0</v>
      </c>
    </row>
    <row r="246" spans="1:7" s="280" customFormat="1" ht="30" hidden="1" customHeight="1" outlineLevel="1" x14ac:dyDescent="0.2">
      <c r="A246" s="120" t="s">
        <v>891</v>
      </c>
      <c r="B246" s="458"/>
      <c r="C246" s="459"/>
      <c r="D246" s="459"/>
      <c r="E246" s="460"/>
      <c r="F246" s="279" t="s">
        <v>25</v>
      </c>
      <c r="G246" s="213">
        <v>0</v>
      </c>
    </row>
    <row r="247" spans="1:7" s="280" customFormat="1" ht="30" hidden="1" customHeight="1" outlineLevel="1" x14ac:dyDescent="0.2">
      <c r="A247" s="283" t="s">
        <v>892</v>
      </c>
      <c r="B247" s="458"/>
      <c r="C247" s="459"/>
      <c r="D247" s="459"/>
      <c r="E247" s="460"/>
      <c r="F247" s="279">
        <v>0</v>
      </c>
      <c r="G247" s="213"/>
    </row>
    <row r="248" spans="1:7" s="280" customFormat="1" ht="30" hidden="1" customHeight="1" outlineLevel="1" x14ac:dyDescent="0.2">
      <c r="A248" s="283" t="s">
        <v>893</v>
      </c>
      <c r="B248" s="458"/>
      <c r="C248" s="459"/>
      <c r="D248" s="459"/>
      <c r="E248" s="460"/>
      <c r="F248" s="279">
        <v>0</v>
      </c>
      <c r="G248" s="213"/>
    </row>
    <row r="249" spans="1:7" s="280" customFormat="1" ht="30" hidden="1" customHeight="1" outlineLevel="1" x14ac:dyDescent="0.2">
      <c r="A249" s="283" t="s">
        <v>894</v>
      </c>
      <c r="B249" s="458"/>
      <c r="C249" s="459"/>
      <c r="D249" s="459"/>
      <c r="E249" s="460"/>
      <c r="F249" s="284">
        <v>0</v>
      </c>
      <c r="G249" s="213"/>
    </row>
    <row r="250" spans="1:7" s="280" customFormat="1" ht="30" hidden="1" customHeight="1" outlineLevel="1" x14ac:dyDescent="0.2">
      <c r="A250" s="120" t="s">
        <v>895</v>
      </c>
      <c r="B250" s="458"/>
      <c r="C250" s="459"/>
      <c r="D250" s="459"/>
      <c r="E250" s="460"/>
      <c r="F250" s="279" t="s">
        <v>25</v>
      </c>
      <c r="G250" s="213">
        <v>0</v>
      </c>
    </row>
    <row r="251" spans="1:7" s="280" customFormat="1" ht="30" hidden="1" customHeight="1" outlineLevel="1" x14ac:dyDescent="0.2">
      <c r="A251" s="283" t="s">
        <v>892</v>
      </c>
      <c r="B251" s="458"/>
      <c r="C251" s="459"/>
      <c r="D251" s="459"/>
      <c r="E251" s="460"/>
      <c r="F251" s="279">
        <v>0</v>
      </c>
      <c r="G251" s="213"/>
    </row>
    <row r="252" spans="1:7" s="280" customFormat="1" ht="30" hidden="1" customHeight="1" outlineLevel="1" x14ac:dyDescent="0.2">
      <c r="A252" s="283" t="s">
        <v>893</v>
      </c>
      <c r="B252" s="458"/>
      <c r="C252" s="459"/>
      <c r="D252" s="459"/>
      <c r="E252" s="460"/>
      <c r="F252" s="279">
        <v>0</v>
      </c>
      <c r="G252" s="213"/>
    </row>
    <row r="253" spans="1:7" s="280" customFormat="1" ht="30" hidden="1" customHeight="1" outlineLevel="1" x14ac:dyDescent="0.2">
      <c r="A253" s="283" t="s">
        <v>894</v>
      </c>
      <c r="B253" s="458"/>
      <c r="C253" s="459"/>
      <c r="D253" s="459"/>
      <c r="E253" s="460"/>
      <c r="F253" s="284">
        <v>0</v>
      </c>
      <c r="G253" s="213"/>
    </row>
    <row r="254" spans="1:7" s="280" customFormat="1" ht="39" hidden="1" customHeight="1" outlineLevel="1" x14ac:dyDescent="0.2">
      <c r="A254" s="120" t="s">
        <v>896</v>
      </c>
      <c r="B254" s="458"/>
      <c r="C254" s="459"/>
      <c r="D254" s="459"/>
      <c r="E254" s="460"/>
      <c r="F254" s="285" t="s">
        <v>897</v>
      </c>
      <c r="G254" s="213">
        <v>0</v>
      </c>
    </row>
    <row r="255" spans="1:7" s="280" customFormat="1" ht="39.75" hidden="1" customHeight="1" outlineLevel="1" x14ac:dyDescent="0.2">
      <c r="A255" s="120" t="s">
        <v>898</v>
      </c>
      <c r="B255" s="458"/>
      <c r="C255" s="459"/>
      <c r="D255" s="459"/>
      <c r="E255" s="460"/>
      <c r="F255" s="285" t="s">
        <v>897</v>
      </c>
      <c r="G255" s="213">
        <v>0</v>
      </c>
    </row>
    <row r="256" spans="1:7" s="280" customFormat="1" ht="30" hidden="1" customHeight="1" outlineLevel="1" x14ac:dyDescent="0.2">
      <c r="A256" s="120" t="s">
        <v>899</v>
      </c>
      <c r="B256" s="458"/>
      <c r="C256" s="459"/>
      <c r="D256" s="459"/>
      <c r="E256" s="460"/>
      <c r="F256" s="279" t="s">
        <v>25</v>
      </c>
      <c r="G256" s="213">
        <v>0</v>
      </c>
    </row>
    <row r="257" spans="1:7" s="280" customFormat="1" ht="30" hidden="1" customHeight="1" outlineLevel="1" x14ac:dyDescent="0.2">
      <c r="A257" s="120" t="s">
        <v>900</v>
      </c>
      <c r="B257" s="458"/>
      <c r="C257" s="459"/>
      <c r="D257" s="459"/>
      <c r="E257" s="460"/>
      <c r="F257" s="279"/>
      <c r="G257" s="213"/>
    </row>
    <row r="258" spans="1:7" s="280" customFormat="1" ht="30" hidden="1" customHeight="1" outlineLevel="1" x14ac:dyDescent="0.2">
      <c r="A258" s="120" t="s">
        <v>901</v>
      </c>
      <c r="B258" s="458"/>
      <c r="C258" s="459"/>
      <c r="D258" s="459"/>
      <c r="E258" s="460"/>
      <c r="F258" s="279" t="s">
        <v>25</v>
      </c>
      <c r="G258" s="213">
        <v>0</v>
      </c>
    </row>
    <row r="259" spans="1:7" s="280" customFormat="1" ht="30" hidden="1" customHeight="1" outlineLevel="1" x14ac:dyDescent="0.2">
      <c r="A259" s="120" t="s">
        <v>902</v>
      </c>
      <c r="B259" s="458"/>
      <c r="C259" s="459"/>
      <c r="D259" s="459"/>
      <c r="E259" s="460"/>
      <c r="F259" s="279" t="s">
        <v>25</v>
      </c>
      <c r="G259" s="213">
        <v>0</v>
      </c>
    </row>
    <row r="260" spans="1:7" s="280" customFormat="1" ht="30" hidden="1" customHeight="1" outlineLevel="1" x14ac:dyDescent="0.2">
      <c r="A260" s="281" t="s">
        <v>903</v>
      </c>
      <c r="B260" s="458"/>
      <c r="C260" s="459"/>
      <c r="D260" s="459"/>
      <c r="E260" s="460"/>
      <c r="F260" s="279"/>
      <c r="G260" s="213"/>
    </row>
    <row r="261" spans="1:7" s="280" customFormat="1" ht="30" hidden="1" customHeight="1" outlineLevel="1" x14ac:dyDescent="0.2">
      <c r="A261" s="281" t="s">
        <v>904</v>
      </c>
      <c r="B261" s="458"/>
      <c r="C261" s="459"/>
      <c r="D261" s="459"/>
      <c r="E261" s="460"/>
      <c r="F261" s="279"/>
      <c r="G261" s="213"/>
    </row>
    <row r="262" spans="1:7" s="280" customFormat="1" ht="30" hidden="1" customHeight="1" outlineLevel="1" x14ac:dyDescent="0.2">
      <c r="A262" s="120" t="s">
        <v>905</v>
      </c>
      <c r="B262" s="458"/>
      <c r="C262" s="459"/>
      <c r="D262" s="459"/>
      <c r="E262" s="460"/>
      <c r="F262" s="279" t="s">
        <v>25</v>
      </c>
      <c r="G262" s="213">
        <v>0</v>
      </c>
    </row>
    <row r="263" spans="1:7" ht="30" hidden="1" customHeight="1" outlineLevel="1" thickBot="1" x14ac:dyDescent="0.25">
      <c r="A263" s="8"/>
      <c r="B263" s="320"/>
      <c r="C263" s="321"/>
      <c r="D263" s="321"/>
      <c r="E263" s="322"/>
      <c r="F263" s="12"/>
      <c r="G263" s="41">
        <f>SUM(G221:G262)</f>
        <v>0</v>
      </c>
    </row>
    <row r="264" spans="1:7" ht="30" hidden="1" customHeight="1" outlineLevel="1" thickTop="1" x14ac:dyDescent="0.2">
      <c r="A264" s="8"/>
      <c r="B264" s="320"/>
      <c r="C264" s="321"/>
      <c r="D264" s="321"/>
      <c r="E264" s="322"/>
      <c r="F264" s="12"/>
      <c r="G264" s="10"/>
    </row>
    <row r="265" spans="1:7" s="7" customFormat="1" ht="30" hidden="1" customHeight="1" outlineLevel="1" x14ac:dyDescent="0.2">
      <c r="A265" s="5" t="str">
        <f>B35</f>
        <v>n/a</v>
      </c>
      <c r="B265" s="320"/>
      <c r="C265" s="321"/>
      <c r="D265" s="321"/>
      <c r="E265" s="322"/>
      <c r="F265" s="61"/>
      <c r="G265" s="32" t="str">
        <f>G220</f>
        <v>Sum Insured</v>
      </c>
    </row>
    <row r="266" spans="1:7" ht="30" hidden="1" customHeight="1" outlineLevel="1" x14ac:dyDescent="0.2">
      <c r="A266" s="8" t="s">
        <v>90</v>
      </c>
      <c r="B266" s="320"/>
      <c r="C266" s="321"/>
      <c r="D266" s="321"/>
      <c r="E266" s="322"/>
      <c r="F266" s="12" t="s">
        <v>25</v>
      </c>
      <c r="G266" s="10">
        <v>0</v>
      </c>
    </row>
    <row r="267" spans="1:7" ht="30" hidden="1" customHeight="1" outlineLevel="1" x14ac:dyDescent="0.2">
      <c r="A267" s="14" t="s">
        <v>578</v>
      </c>
      <c r="B267" s="320"/>
      <c r="C267" s="321"/>
      <c r="D267" s="321"/>
      <c r="E267" s="322"/>
      <c r="F267" s="12" t="s">
        <v>25</v>
      </c>
      <c r="G267" s="10">
        <v>0</v>
      </c>
    </row>
    <row r="268" spans="1:7" ht="30" hidden="1" customHeight="1" outlineLevel="1" x14ac:dyDescent="0.2">
      <c r="A268" s="8" t="s">
        <v>91</v>
      </c>
      <c r="B268" s="320"/>
      <c r="C268" s="321"/>
      <c r="D268" s="321"/>
      <c r="E268" s="322"/>
      <c r="F268" s="12" t="s">
        <v>25</v>
      </c>
      <c r="G268" s="10">
        <v>0</v>
      </c>
    </row>
    <row r="269" spans="1:7" ht="30" hidden="1" customHeight="1" outlineLevel="1" x14ac:dyDescent="0.2">
      <c r="A269" s="8" t="s">
        <v>841</v>
      </c>
      <c r="B269" s="320"/>
      <c r="C269" s="321"/>
      <c r="D269" s="321"/>
      <c r="E269" s="322"/>
      <c r="F269" s="12" t="s">
        <v>25</v>
      </c>
      <c r="G269" s="10">
        <v>0</v>
      </c>
    </row>
    <row r="270" spans="1:7" ht="30" hidden="1" customHeight="1" outlineLevel="1" x14ac:dyDescent="0.2">
      <c r="A270" s="8" t="s">
        <v>92</v>
      </c>
      <c r="B270" s="320"/>
      <c r="C270" s="321"/>
      <c r="D270" s="321"/>
      <c r="E270" s="322"/>
      <c r="F270" s="12" t="s">
        <v>25</v>
      </c>
      <c r="G270" s="10">
        <v>0</v>
      </c>
    </row>
    <row r="271" spans="1:7" ht="30" hidden="1" customHeight="1" outlineLevel="1" x14ac:dyDescent="0.2">
      <c r="A271" s="8" t="s">
        <v>94</v>
      </c>
      <c r="B271" s="320"/>
      <c r="C271" s="321"/>
      <c r="D271" s="321"/>
      <c r="E271" s="322"/>
      <c r="F271" s="12" t="s">
        <v>25</v>
      </c>
      <c r="G271" s="10">
        <v>0</v>
      </c>
    </row>
    <row r="272" spans="1:7" ht="30" hidden="1" customHeight="1" outlineLevel="1" x14ac:dyDescent="0.2">
      <c r="A272" s="8" t="s">
        <v>93</v>
      </c>
      <c r="B272" s="320"/>
      <c r="C272" s="321"/>
      <c r="D272" s="321"/>
      <c r="E272" s="322"/>
      <c r="F272" s="12" t="s">
        <v>25</v>
      </c>
      <c r="G272" s="10">
        <v>0</v>
      </c>
    </row>
    <row r="273" spans="1:7" s="280" customFormat="1" ht="30" hidden="1" customHeight="1" outlineLevel="1" x14ac:dyDescent="0.2">
      <c r="A273" s="120" t="s">
        <v>875</v>
      </c>
      <c r="B273" s="458"/>
      <c r="C273" s="459"/>
      <c r="D273" s="459"/>
      <c r="E273" s="460"/>
      <c r="F273" s="279" t="s">
        <v>25</v>
      </c>
      <c r="G273" s="213">
        <v>0</v>
      </c>
    </row>
    <row r="274" spans="1:7" s="280" customFormat="1" ht="30" hidden="1" customHeight="1" outlineLevel="1" x14ac:dyDescent="0.2">
      <c r="A274" s="281" t="s">
        <v>876</v>
      </c>
      <c r="B274" s="458"/>
      <c r="C274" s="459"/>
      <c r="D274" s="459"/>
      <c r="E274" s="460"/>
      <c r="F274" s="279">
        <v>0</v>
      </c>
      <c r="G274" s="213"/>
    </row>
    <row r="275" spans="1:7" s="280" customFormat="1" ht="30" hidden="1" customHeight="1" outlineLevel="1" x14ac:dyDescent="0.2">
      <c r="A275" s="281" t="s">
        <v>877</v>
      </c>
      <c r="B275" s="458"/>
      <c r="C275" s="459"/>
      <c r="D275" s="459"/>
      <c r="E275" s="460"/>
      <c r="F275" s="282">
        <v>0</v>
      </c>
      <c r="G275" s="213"/>
    </row>
    <row r="276" spans="1:7" s="280" customFormat="1" ht="30" hidden="1" customHeight="1" outlineLevel="1" x14ac:dyDescent="0.2">
      <c r="A276" s="281" t="s">
        <v>878</v>
      </c>
      <c r="B276" s="458"/>
      <c r="C276" s="459"/>
      <c r="D276" s="459"/>
      <c r="E276" s="460"/>
      <c r="F276" s="279"/>
      <c r="G276" s="213"/>
    </row>
    <row r="277" spans="1:7" s="280" customFormat="1" ht="30" hidden="1" customHeight="1" outlineLevel="1" x14ac:dyDescent="0.2">
      <c r="A277" s="120" t="s">
        <v>879</v>
      </c>
      <c r="B277" s="458"/>
      <c r="C277" s="459"/>
      <c r="D277" s="459"/>
      <c r="E277" s="460"/>
      <c r="F277" s="279" t="s">
        <v>25</v>
      </c>
      <c r="G277" s="213">
        <v>0</v>
      </c>
    </row>
    <row r="278" spans="1:7" s="280" customFormat="1" ht="30" hidden="1" customHeight="1" outlineLevel="1" x14ac:dyDescent="0.2">
      <c r="A278" s="281" t="s">
        <v>880</v>
      </c>
      <c r="B278" s="458"/>
      <c r="C278" s="459"/>
      <c r="D278" s="459"/>
      <c r="E278" s="460"/>
      <c r="F278" s="279">
        <v>0</v>
      </c>
      <c r="G278" s="213"/>
    </row>
    <row r="279" spans="1:7" s="280" customFormat="1" ht="30" hidden="1" customHeight="1" outlineLevel="1" x14ac:dyDescent="0.2">
      <c r="A279" s="281" t="s">
        <v>881</v>
      </c>
      <c r="B279" s="458"/>
      <c r="C279" s="459"/>
      <c r="D279" s="459"/>
      <c r="E279" s="460"/>
      <c r="F279" s="282">
        <v>0</v>
      </c>
      <c r="G279" s="213"/>
    </row>
    <row r="280" spans="1:7" s="280" customFormat="1" ht="30" hidden="1" customHeight="1" outlineLevel="1" x14ac:dyDescent="0.2">
      <c r="A280" s="281" t="s">
        <v>882</v>
      </c>
      <c r="B280" s="458"/>
      <c r="C280" s="459"/>
      <c r="D280" s="459"/>
      <c r="E280" s="460"/>
      <c r="F280" s="279"/>
      <c r="G280" s="213"/>
    </row>
    <row r="281" spans="1:7" s="280" customFormat="1" ht="30" hidden="1" customHeight="1" outlineLevel="1" x14ac:dyDescent="0.2">
      <c r="A281" s="120" t="s">
        <v>883</v>
      </c>
      <c r="B281" s="458"/>
      <c r="C281" s="459"/>
      <c r="D281" s="459"/>
      <c r="E281" s="460"/>
      <c r="F281" s="279" t="s">
        <v>25</v>
      </c>
      <c r="G281" s="213">
        <v>0</v>
      </c>
    </row>
    <row r="282" spans="1:7" s="280" customFormat="1" ht="30" hidden="1" customHeight="1" outlineLevel="1" x14ac:dyDescent="0.2">
      <c r="A282" s="281" t="s">
        <v>880</v>
      </c>
      <c r="B282" s="458"/>
      <c r="C282" s="459"/>
      <c r="D282" s="459"/>
      <c r="E282" s="460"/>
      <c r="F282" s="279">
        <v>0</v>
      </c>
      <c r="G282" s="213"/>
    </row>
    <row r="283" spans="1:7" s="280" customFormat="1" ht="30" hidden="1" customHeight="1" outlineLevel="1" x14ac:dyDescent="0.2">
      <c r="A283" s="281" t="s">
        <v>881</v>
      </c>
      <c r="B283" s="458"/>
      <c r="C283" s="459"/>
      <c r="D283" s="459"/>
      <c r="E283" s="460"/>
      <c r="F283" s="282">
        <v>0</v>
      </c>
      <c r="G283" s="213"/>
    </row>
    <row r="284" spans="1:7" s="280" customFormat="1" ht="30" hidden="1" customHeight="1" outlineLevel="1" x14ac:dyDescent="0.2">
      <c r="A284" s="120" t="s">
        <v>884</v>
      </c>
      <c r="B284" s="458"/>
      <c r="C284" s="459"/>
      <c r="D284" s="459"/>
      <c r="E284" s="460"/>
      <c r="F284" s="279" t="s">
        <v>25</v>
      </c>
      <c r="G284" s="213">
        <v>0</v>
      </c>
    </row>
    <row r="285" spans="1:7" s="280" customFormat="1" ht="30" hidden="1" customHeight="1" outlineLevel="1" x14ac:dyDescent="0.2">
      <c r="A285" s="281" t="s">
        <v>885</v>
      </c>
      <c r="B285" s="458"/>
      <c r="C285" s="459"/>
      <c r="D285" s="459"/>
      <c r="E285" s="460"/>
      <c r="F285" s="279">
        <v>0</v>
      </c>
      <c r="G285" s="213"/>
    </row>
    <row r="286" spans="1:7" s="280" customFormat="1" ht="30" hidden="1" customHeight="1" outlineLevel="1" x14ac:dyDescent="0.2">
      <c r="A286" s="281" t="s">
        <v>886</v>
      </c>
      <c r="B286" s="458"/>
      <c r="C286" s="459"/>
      <c r="D286" s="459"/>
      <c r="E286" s="460"/>
      <c r="F286" s="282">
        <v>0</v>
      </c>
      <c r="G286" s="213"/>
    </row>
    <row r="287" spans="1:7" s="280" customFormat="1" ht="30" hidden="1" customHeight="1" outlineLevel="1" x14ac:dyDescent="0.2">
      <c r="A287" s="120" t="s">
        <v>887</v>
      </c>
      <c r="B287" s="458"/>
      <c r="C287" s="459"/>
      <c r="D287" s="459"/>
      <c r="E287" s="460"/>
      <c r="F287" s="279" t="s">
        <v>25</v>
      </c>
      <c r="G287" s="213">
        <v>0</v>
      </c>
    </row>
    <row r="288" spans="1:7" s="280" customFormat="1" ht="30" hidden="1" customHeight="1" outlineLevel="1" x14ac:dyDescent="0.2">
      <c r="A288" s="120" t="s">
        <v>888</v>
      </c>
      <c r="B288" s="458"/>
      <c r="C288" s="459"/>
      <c r="D288" s="459"/>
      <c r="E288" s="460"/>
      <c r="F288" s="279" t="s">
        <v>25</v>
      </c>
      <c r="G288" s="213">
        <v>0</v>
      </c>
    </row>
    <row r="289" spans="1:7" s="280" customFormat="1" ht="30" hidden="1" customHeight="1" outlineLevel="1" x14ac:dyDescent="0.2">
      <c r="A289" s="120" t="s">
        <v>889</v>
      </c>
      <c r="B289" s="458"/>
      <c r="C289" s="459"/>
      <c r="D289" s="459"/>
      <c r="E289" s="460"/>
      <c r="F289" s="279" t="s">
        <v>25</v>
      </c>
      <c r="G289" s="213">
        <v>0</v>
      </c>
    </row>
    <row r="290" spans="1:7" s="280" customFormat="1" ht="30" hidden="1" customHeight="1" outlineLevel="1" x14ac:dyDescent="0.2">
      <c r="A290" s="120" t="s">
        <v>890</v>
      </c>
      <c r="B290" s="458"/>
      <c r="C290" s="459"/>
      <c r="D290" s="459"/>
      <c r="E290" s="460"/>
      <c r="F290" s="279" t="s">
        <v>25</v>
      </c>
      <c r="G290" s="213">
        <v>0</v>
      </c>
    </row>
    <row r="291" spans="1:7" s="280" customFormat="1" ht="30" hidden="1" customHeight="1" outlineLevel="1" x14ac:dyDescent="0.2">
      <c r="A291" s="120" t="s">
        <v>891</v>
      </c>
      <c r="B291" s="458"/>
      <c r="C291" s="459"/>
      <c r="D291" s="459"/>
      <c r="E291" s="460"/>
      <c r="F291" s="279" t="s">
        <v>25</v>
      </c>
      <c r="G291" s="213">
        <v>0</v>
      </c>
    </row>
    <row r="292" spans="1:7" s="280" customFormat="1" ht="30" hidden="1" customHeight="1" outlineLevel="1" x14ac:dyDescent="0.2">
      <c r="A292" s="283" t="s">
        <v>892</v>
      </c>
      <c r="B292" s="458"/>
      <c r="C292" s="459"/>
      <c r="D292" s="459"/>
      <c r="E292" s="460"/>
      <c r="F292" s="279">
        <v>0</v>
      </c>
      <c r="G292" s="213"/>
    </row>
    <row r="293" spans="1:7" s="280" customFormat="1" ht="30" hidden="1" customHeight="1" outlineLevel="1" x14ac:dyDescent="0.2">
      <c r="A293" s="283" t="s">
        <v>893</v>
      </c>
      <c r="B293" s="458"/>
      <c r="C293" s="459"/>
      <c r="D293" s="459"/>
      <c r="E293" s="460"/>
      <c r="F293" s="279">
        <v>0</v>
      </c>
      <c r="G293" s="213"/>
    </row>
    <row r="294" spans="1:7" s="280" customFormat="1" ht="30" hidden="1" customHeight="1" outlineLevel="1" x14ac:dyDescent="0.2">
      <c r="A294" s="283" t="s">
        <v>894</v>
      </c>
      <c r="B294" s="458"/>
      <c r="C294" s="459"/>
      <c r="D294" s="459"/>
      <c r="E294" s="460"/>
      <c r="F294" s="284">
        <v>0</v>
      </c>
      <c r="G294" s="213"/>
    </row>
    <row r="295" spans="1:7" s="280" customFormat="1" ht="30" hidden="1" customHeight="1" outlineLevel="1" x14ac:dyDescent="0.2">
      <c r="A295" s="120" t="s">
        <v>895</v>
      </c>
      <c r="B295" s="458"/>
      <c r="C295" s="459"/>
      <c r="D295" s="459"/>
      <c r="E295" s="460"/>
      <c r="F295" s="279" t="s">
        <v>25</v>
      </c>
      <c r="G295" s="213">
        <v>0</v>
      </c>
    </row>
    <row r="296" spans="1:7" s="280" customFormat="1" ht="30" hidden="1" customHeight="1" outlineLevel="1" x14ac:dyDescent="0.2">
      <c r="A296" s="283" t="s">
        <v>892</v>
      </c>
      <c r="B296" s="458"/>
      <c r="C296" s="459"/>
      <c r="D296" s="459"/>
      <c r="E296" s="460"/>
      <c r="F296" s="279">
        <v>0</v>
      </c>
      <c r="G296" s="213"/>
    </row>
    <row r="297" spans="1:7" s="280" customFormat="1" ht="30" hidden="1" customHeight="1" outlineLevel="1" x14ac:dyDescent="0.2">
      <c r="A297" s="283" t="s">
        <v>893</v>
      </c>
      <c r="B297" s="458"/>
      <c r="C297" s="459"/>
      <c r="D297" s="459"/>
      <c r="E297" s="460"/>
      <c r="F297" s="279">
        <v>0</v>
      </c>
      <c r="G297" s="213"/>
    </row>
    <row r="298" spans="1:7" s="280" customFormat="1" ht="30" hidden="1" customHeight="1" outlineLevel="1" x14ac:dyDescent="0.2">
      <c r="A298" s="283" t="s">
        <v>894</v>
      </c>
      <c r="B298" s="458"/>
      <c r="C298" s="459"/>
      <c r="D298" s="459"/>
      <c r="E298" s="460"/>
      <c r="F298" s="284">
        <v>0</v>
      </c>
      <c r="G298" s="213"/>
    </row>
    <row r="299" spans="1:7" s="280" customFormat="1" ht="39" hidden="1" customHeight="1" outlineLevel="1" x14ac:dyDescent="0.2">
      <c r="A299" s="120" t="s">
        <v>896</v>
      </c>
      <c r="B299" s="458"/>
      <c r="C299" s="459"/>
      <c r="D299" s="459"/>
      <c r="E299" s="460"/>
      <c r="F299" s="285" t="s">
        <v>897</v>
      </c>
      <c r="G299" s="213">
        <v>0</v>
      </c>
    </row>
    <row r="300" spans="1:7" s="280" customFormat="1" ht="39.75" hidden="1" customHeight="1" outlineLevel="1" x14ac:dyDescent="0.2">
      <c r="A300" s="120" t="s">
        <v>898</v>
      </c>
      <c r="B300" s="458"/>
      <c r="C300" s="459"/>
      <c r="D300" s="459"/>
      <c r="E300" s="460"/>
      <c r="F300" s="285" t="s">
        <v>897</v>
      </c>
      <c r="G300" s="213">
        <v>0</v>
      </c>
    </row>
    <row r="301" spans="1:7" s="280" customFormat="1" ht="30" hidden="1" customHeight="1" outlineLevel="1" x14ac:dyDescent="0.2">
      <c r="A301" s="120" t="s">
        <v>899</v>
      </c>
      <c r="B301" s="458"/>
      <c r="C301" s="459"/>
      <c r="D301" s="459"/>
      <c r="E301" s="460"/>
      <c r="F301" s="279" t="s">
        <v>25</v>
      </c>
      <c r="G301" s="213">
        <v>0</v>
      </c>
    </row>
    <row r="302" spans="1:7" s="280" customFormat="1" ht="30" hidden="1" customHeight="1" outlineLevel="1" x14ac:dyDescent="0.2">
      <c r="A302" s="120" t="s">
        <v>900</v>
      </c>
      <c r="B302" s="458"/>
      <c r="C302" s="459"/>
      <c r="D302" s="459"/>
      <c r="E302" s="460"/>
      <c r="F302" s="279"/>
      <c r="G302" s="213"/>
    </row>
    <row r="303" spans="1:7" s="280" customFormat="1" ht="30" hidden="1" customHeight="1" outlineLevel="1" x14ac:dyDescent="0.2">
      <c r="A303" s="120" t="s">
        <v>901</v>
      </c>
      <c r="B303" s="458"/>
      <c r="C303" s="459"/>
      <c r="D303" s="459"/>
      <c r="E303" s="460"/>
      <c r="F303" s="279" t="s">
        <v>25</v>
      </c>
      <c r="G303" s="213">
        <v>0</v>
      </c>
    </row>
    <row r="304" spans="1:7" s="280" customFormat="1" ht="30" hidden="1" customHeight="1" outlineLevel="1" x14ac:dyDescent="0.2">
      <c r="A304" s="120" t="s">
        <v>902</v>
      </c>
      <c r="B304" s="458"/>
      <c r="C304" s="459"/>
      <c r="D304" s="459"/>
      <c r="E304" s="460"/>
      <c r="F304" s="279" t="s">
        <v>25</v>
      </c>
      <c r="G304" s="213">
        <v>0</v>
      </c>
    </row>
    <row r="305" spans="1:7" s="280" customFormat="1" ht="30" hidden="1" customHeight="1" outlineLevel="1" x14ac:dyDescent="0.2">
      <c r="A305" s="281" t="s">
        <v>903</v>
      </c>
      <c r="B305" s="458"/>
      <c r="C305" s="459"/>
      <c r="D305" s="459"/>
      <c r="E305" s="460"/>
      <c r="F305" s="279"/>
      <c r="G305" s="213"/>
    </row>
    <row r="306" spans="1:7" s="280" customFormat="1" ht="30" hidden="1" customHeight="1" outlineLevel="1" x14ac:dyDescent="0.2">
      <c r="A306" s="281" t="s">
        <v>904</v>
      </c>
      <c r="B306" s="458"/>
      <c r="C306" s="459"/>
      <c r="D306" s="459"/>
      <c r="E306" s="460"/>
      <c r="F306" s="279"/>
      <c r="G306" s="213"/>
    </row>
    <row r="307" spans="1:7" s="280" customFormat="1" ht="30" hidden="1" customHeight="1" outlineLevel="1" x14ac:dyDescent="0.2">
      <c r="A307" s="120" t="s">
        <v>905</v>
      </c>
      <c r="B307" s="458"/>
      <c r="C307" s="459"/>
      <c r="D307" s="459"/>
      <c r="E307" s="460"/>
      <c r="F307" s="279" t="s">
        <v>25</v>
      </c>
      <c r="G307" s="213">
        <v>0</v>
      </c>
    </row>
    <row r="308" spans="1:7" ht="30" hidden="1" customHeight="1" outlineLevel="1" thickBot="1" x14ac:dyDescent="0.25">
      <c r="A308" s="8"/>
      <c r="B308" s="320"/>
      <c r="C308" s="321"/>
      <c r="D308" s="321"/>
      <c r="E308" s="322"/>
      <c r="F308" s="12"/>
      <c r="G308" s="41">
        <f>SUM(G266:G307)</f>
        <v>0</v>
      </c>
    </row>
    <row r="309" spans="1:7" ht="30" hidden="1" customHeight="1" outlineLevel="1" thickTop="1" x14ac:dyDescent="0.2">
      <c r="A309" s="8"/>
      <c r="B309" s="320"/>
      <c r="C309" s="321"/>
      <c r="D309" s="321"/>
      <c r="E309" s="322"/>
      <c r="F309" s="12"/>
      <c r="G309" s="10"/>
    </row>
    <row r="310" spans="1:7" ht="30" hidden="1" customHeight="1" outlineLevel="1" x14ac:dyDescent="0.2">
      <c r="A310" s="21" t="s">
        <v>95</v>
      </c>
      <c r="B310" s="320"/>
      <c r="C310" s="321"/>
      <c r="D310" s="321"/>
      <c r="E310" s="322"/>
      <c r="F310" s="182"/>
      <c r="G310" s="10"/>
    </row>
    <row r="311" spans="1:7" ht="30" hidden="1" customHeight="1" outlineLevel="1" x14ac:dyDescent="0.2">
      <c r="A311" s="8" t="s">
        <v>96</v>
      </c>
      <c r="B311" s="320"/>
      <c r="C311" s="321"/>
      <c r="D311" s="321"/>
      <c r="E311" s="322"/>
      <c r="F311" s="12" t="s">
        <v>52</v>
      </c>
      <c r="G311" s="10">
        <f>(G218+G263+G308)</f>
        <v>0</v>
      </c>
    </row>
    <row r="312" spans="1:7" ht="30" hidden="1" customHeight="1" outlineLevel="1" x14ac:dyDescent="0.2">
      <c r="A312" s="8" t="s">
        <v>97</v>
      </c>
      <c r="B312" s="320"/>
      <c r="C312" s="321"/>
      <c r="D312" s="321"/>
      <c r="E312" s="322"/>
      <c r="F312" s="12" t="s">
        <v>52</v>
      </c>
      <c r="G312" s="10">
        <f>(G218+G263+G308)</f>
        <v>0</v>
      </c>
    </row>
    <row r="313" spans="1:7" ht="30" hidden="1" customHeight="1" outlineLevel="1" x14ac:dyDescent="0.2">
      <c r="A313" s="8" t="s">
        <v>98</v>
      </c>
      <c r="B313" s="320"/>
      <c r="C313" s="321"/>
      <c r="D313" s="321"/>
      <c r="E313" s="322"/>
      <c r="F313" s="12" t="s">
        <v>25</v>
      </c>
      <c r="G313" s="10">
        <v>0</v>
      </c>
    </row>
    <row r="314" spans="1:7" ht="30" hidden="1" customHeight="1" outlineLevel="1" x14ac:dyDescent="0.2">
      <c r="A314" s="8" t="s">
        <v>99</v>
      </c>
      <c r="B314" s="320"/>
      <c r="C314" s="321"/>
      <c r="D314" s="321"/>
      <c r="E314" s="322"/>
      <c r="F314" s="12" t="s">
        <v>25</v>
      </c>
      <c r="G314" s="10">
        <v>0</v>
      </c>
    </row>
    <row r="315" spans="1:7" ht="30" hidden="1" customHeight="1" outlineLevel="1" x14ac:dyDescent="0.2">
      <c r="A315" s="8" t="s">
        <v>100</v>
      </c>
      <c r="B315" s="320"/>
      <c r="C315" s="321"/>
      <c r="D315" s="321"/>
      <c r="E315" s="322"/>
      <c r="F315" s="12" t="s">
        <v>25</v>
      </c>
      <c r="G315" s="10">
        <v>0</v>
      </c>
    </row>
    <row r="316" spans="1:7" ht="30" hidden="1" customHeight="1" outlineLevel="1" x14ac:dyDescent="0.2">
      <c r="A316" s="8" t="s">
        <v>101</v>
      </c>
      <c r="B316" s="320"/>
      <c r="C316" s="321"/>
      <c r="D316" s="321"/>
      <c r="E316" s="322"/>
      <c r="F316" s="12" t="s">
        <v>52</v>
      </c>
      <c r="G316" s="10">
        <f>(G218+G263+G308)</f>
        <v>0</v>
      </c>
    </row>
    <row r="317" spans="1:7" ht="30" hidden="1" customHeight="1" outlineLevel="1" x14ac:dyDescent="0.2">
      <c r="A317" s="8" t="s">
        <v>450</v>
      </c>
      <c r="B317" s="320"/>
      <c r="C317" s="321"/>
      <c r="D317" s="321"/>
      <c r="E317" s="322"/>
      <c r="F317" s="12" t="s">
        <v>25</v>
      </c>
      <c r="G317" s="10">
        <v>0</v>
      </c>
    </row>
    <row r="318" spans="1:7" ht="30" hidden="1" customHeight="1" outlineLevel="1" x14ac:dyDescent="0.2">
      <c r="A318" s="8" t="s">
        <v>103</v>
      </c>
      <c r="B318" s="320"/>
      <c r="C318" s="321"/>
      <c r="D318" s="321"/>
      <c r="E318" s="322"/>
      <c r="F318" s="12" t="s">
        <v>25</v>
      </c>
      <c r="G318" s="10">
        <v>0</v>
      </c>
    </row>
    <row r="319" spans="1:7" ht="30" hidden="1" customHeight="1" outlineLevel="1" x14ac:dyDescent="0.2">
      <c r="A319" s="8" t="s">
        <v>104</v>
      </c>
      <c r="B319" s="320"/>
      <c r="C319" s="321"/>
      <c r="D319" s="321"/>
      <c r="E319" s="322"/>
      <c r="F319" s="12" t="s">
        <v>25</v>
      </c>
      <c r="G319" s="10">
        <v>0</v>
      </c>
    </row>
    <row r="320" spans="1:7" ht="30" hidden="1" customHeight="1" outlineLevel="1" thickBot="1" x14ac:dyDescent="0.25">
      <c r="A320" s="8"/>
      <c r="B320" s="320"/>
      <c r="C320" s="321"/>
      <c r="D320" s="321"/>
      <c r="E320" s="322"/>
      <c r="F320" s="12"/>
      <c r="G320" s="41">
        <f>SUM(G311:G319)</f>
        <v>0</v>
      </c>
    </row>
    <row r="321" spans="1:7" ht="30" hidden="1" customHeight="1" outlineLevel="1" thickTop="1" x14ac:dyDescent="0.2">
      <c r="A321" s="8"/>
      <c r="B321" s="320"/>
      <c r="C321" s="321"/>
      <c r="D321" s="321"/>
      <c r="E321" s="322"/>
      <c r="F321" s="12"/>
      <c r="G321" s="10"/>
    </row>
    <row r="322" spans="1:7" ht="30" hidden="1" customHeight="1" outlineLevel="1" x14ac:dyDescent="0.2">
      <c r="A322" s="21" t="s">
        <v>105</v>
      </c>
      <c r="B322" s="320"/>
      <c r="C322" s="321"/>
      <c r="D322" s="321"/>
      <c r="E322" s="322"/>
      <c r="F322" s="22"/>
      <c r="G322" s="10"/>
    </row>
    <row r="323" spans="1:7" ht="30" hidden="1" customHeight="1" outlineLevel="1" x14ac:dyDescent="0.2">
      <c r="A323" s="8" t="s">
        <v>93</v>
      </c>
      <c r="B323" s="320"/>
      <c r="C323" s="321"/>
      <c r="D323" s="321"/>
      <c r="E323" s="322"/>
      <c r="F323" s="12" t="s">
        <v>52</v>
      </c>
      <c r="G323" s="10">
        <v>0</v>
      </c>
    </row>
    <row r="324" spans="1:7" ht="30" hidden="1" customHeight="1" outlineLevel="1" x14ac:dyDescent="0.2">
      <c r="A324" s="8" t="s">
        <v>106</v>
      </c>
      <c r="B324" s="320"/>
      <c r="C324" s="321"/>
      <c r="D324" s="321"/>
      <c r="E324" s="322"/>
      <c r="F324" s="12" t="s">
        <v>52</v>
      </c>
      <c r="G324" s="10">
        <v>0</v>
      </c>
    </row>
    <row r="325" spans="1:7" ht="30" hidden="1" customHeight="1" outlineLevel="1" x14ac:dyDescent="0.2">
      <c r="A325" s="8" t="s">
        <v>107</v>
      </c>
      <c r="B325" s="320"/>
      <c r="C325" s="321"/>
      <c r="D325" s="321"/>
      <c r="E325" s="322"/>
      <c r="F325" s="12" t="s">
        <v>52</v>
      </c>
      <c r="G325" s="10">
        <v>0</v>
      </c>
    </row>
    <row r="326" spans="1:7" ht="30" hidden="1" customHeight="1" outlineLevel="1" x14ac:dyDescent="0.2">
      <c r="A326" s="8" t="s">
        <v>108</v>
      </c>
      <c r="B326" s="320"/>
      <c r="C326" s="321"/>
      <c r="D326" s="321"/>
      <c r="E326" s="322"/>
      <c r="F326" s="12" t="s">
        <v>52</v>
      </c>
      <c r="G326" s="10">
        <v>0</v>
      </c>
    </row>
    <row r="327" spans="1:7" ht="30" hidden="1" customHeight="1" outlineLevel="1" x14ac:dyDescent="0.2">
      <c r="A327" s="8" t="s">
        <v>109</v>
      </c>
      <c r="B327" s="320"/>
      <c r="C327" s="321"/>
      <c r="D327" s="321"/>
      <c r="E327" s="322"/>
      <c r="F327" s="12" t="s">
        <v>52</v>
      </c>
      <c r="G327" s="10">
        <v>0</v>
      </c>
    </row>
    <row r="328" spans="1:7" ht="30" hidden="1" customHeight="1" outlineLevel="1" x14ac:dyDescent="0.2">
      <c r="A328" s="8" t="s">
        <v>110</v>
      </c>
      <c r="B328" s="320"/>
      <c r="C328" s="321"/>
      <c r="D328" s="321"/>
      <c r="E328" s="322"/>
      <c r="F328" s="12" t="s">
        <v>52</v>
      </c>
      <c r="G328" s="10">
        <v>0</v>
      </c>
    </row>
    <row r="329" spans="1:7" ht="30" hidden="1" customHeight="1" outlineLevel="1" x14ac:dyDescent="0.2">
      <c r="A329" s="8" t="s">
        <v>111</v>
      </c>
      <c r="B329" s="320"/>
      <c r="C329" s="321"/>
      <c r="D329" s="321"/>
      <c r="E329" s="322"/>
      <c r="F329" s="12" t="s">
        <v>25</v>
      </c>
      <c r="G329" s="10">
        <v>0</v>
      </c>
    </row>
    <row r="330" spans="1:7" ht="30" hidden="1" customHeight="1" outlineLevel="1" x14ac:dyDescent="0.2">
      <c r="A330" s="8" t="s">
        <v>112</v>
      </c>
      <c r="B330" s="320"/>
      <c r="C330" s="321"/>
      <c r="D330" s="321"/>
      <c r="E330" s="322"/>
      <c r="F330" s="12" t="s">
        <v>25</v>
      </c>
      <c r="G330" s="10">
        <v>0</v>
      </c>
    </row>
    <row r="331" spans="1:7" ht="30" hidden="1" customHeight="1" outlineLevel="1" x14ac:dyDescent="0.2">
      <c r="A331" s="8" t="s">
        <v>113</v>
      </c>
      <c r="B331" s="320"/>
      <c r="C331" s="321"/>
      <c r="D331" s="321"/>
      <c r="E331" s="322"/>
      <c r="F331" s="12" t="s">
        <v>25</v>
      </c>
      <c r="G331" s="10">
        <v>0</v>
      </c>
    </row>
    <row r="332" spans="1:7" ht="30" hidden="1" customHeight="1" outlineLevel="1" thickBot="1" x14ac:dyDescent="0.25">
      <c r="A332" s="8"/>
      <c r="B332" s="320"/>
      <c r="C332" s="321"/>
      <c r="D332" s="321"/>
      <c r="E332" s="322"/>
      <c r="F332" s="12"/>
      <c r="G332" s="41">
        <f>SUM(G323:G331)</f>
        <v>0</v>
      </c>
    </row>
    <row r="333" spans="1:7" ht="30" hidden="1" customHeight="1" outlineLevel="1" thickTop="1" x14ac:dyDescent="0.2">
      <c r="A333" s="8"/>
      <c r="B333" s="320"/>
      <c r="C333" s="321"/>
      <c r="D333" s="321"/>
      <c r="E333" s="322"/>
      <c r="F333" s="12"/>
      <c r="G333" s="10"/>
    </row>
    <row r="334" spans="1:7" ht="30" hidden="1" customHeight="1" outlineLevel="1" x14ac:dyDescent="0.2">
      <c r="A334" s="36" t="s">
        <v>115</v>
      </c>
      <c r="B334" s="320"/>
      <c r="C334" s="321"/>
      <c r="D334" s="321"/>
      <c r="E334" s="322"/>
      <c r="F334" s="183" t="s">
        <v>52</v>
      </c>
      <c r="G334" s="10"/>
    </row>
    <row r="335" spans="1:7" ht="30" hidden="1" customHeight="1" outlineLevel="1" x14ac:dyDescent="0.2">
      <c r="A335" s="8" t="s">
        <v>116</v>
      </c>
      <c r="B335" s="320"/>
      <c r="C335" s="321"/>
      <c r="D335" s="321"/>
      <c r="E335" s="322"/>
      <c r="F335" s="12"/>
      <c r="G335" s="10"/>
    </row>
    <row r="336" spans="1:7" ht="30" hidden="1" customHeight="1" outlineLevel="1" x14ac:dyDescent="0.2">
      <c r="A336" s="8"/>
      <c r="B336" s="320"/>
      <c r="C336" s="321"/>
      <c r="D336" s="321"/>
      <c r="E336" s="322"/>
      <c r="F336" s="12"/>
      <c r="G336" s="10"/>
    </row>
    <row r="337" spans="1:7" ht="66" hidden="1" customHeight="1" outlineLevel="1" x14ac:dyDescent="0.2">
      <c r="A337" s="332" t="s">
        <v>833</v>
      </c>
      <c r="B337" s="333"/>
      <c r="C337" s="333"/>
      <c r="D337" s="333"/>
      <c r="E337" s="333"/>
      <c r="F337" s="387"/>
      <c r="G337" s="17"/>
    </row>
    <row r="338" spans="1:7" ht="30" customHeight="1" x14ac:dyDescent="0.2">
      <c r="A338" s="184"/>
      <c r="B338" s="320"/>
      <c r="C338" s="321"/>
      <c r="D338" s="321"/>
      <c r="E338" s="322"/>
      <c r="F338" s="185"/>
      <c r="G338" s="186"/>
    </row>
    <row r="339" spans="1:7" ht="30" customHeight="1" x14ac:dyDescent="0.15">
      <c r="A339" s="377" t="s">
        <v>607</v>
      </c>
      <c r="B339" s="378"/>
      <c r="C339" s="178" t="s">
        <v>442</v>
      </c>
      <c r="D339" s="178" t="s">
        <v>52</v>
      </c>
      <c r="E339" s="379" t="s">
        <v>88</v>
      </c>
      <c r="F339" s="380"/>
      <c r="G339" s="180" t="s">
        <v>25</v>
      </c>
    </row>
    <row r="340" spans="1:7" ht="139.5" customHeight="1" collapsed="1" x14ac:dyDescent="0.15">
      <c r="A340" s="436" t="s">
        <v>1067</v>
      </c>
      <c r="B340" s="437"/>
      <c r="C340" s="437"/>
      <c r="D340" s="437"/>
      <c r="E340" s="438"/>
      <c r="F340" s="438"/>
      <c r="G340" s="439"/>
    </row>
    <row r="341" spans="1:7" s="13" customFormat="1" ht="30" hidden="1" customHeight="1" outlineLevel="1" x14ac:dyDescent="0.2">
      <c r="A341" s="5">
        <f>B33</f>
        <v>0</v>
      </c>
      <c r="B341" s="374" t="s">
        <v>568</v>
      </c>
      <c r="C341" s="375"/>
      <c r="D341" s="375"/>
      <c r="E341" s="376"/>
      <c r="F341" s="61" t="s">
        <v>89</v>
      </c>
      <c r="G341" s="32" t="s">
        <v>137</v>
      </c>
    </row>
    <row r="342" spans="1:7" ht="30" hidden="1" customHeight="1" outlineLevel="1" x14ac:dyDescent="0.2">
      <c r="A342" s="8" t="s">
        <v>117</v>
      </c>
      <c r="B342" s="320"/>
      <c r="C342" s="321"/>
      <c r="D342" s="321"/>
      <c r="E342" s="322"/>
      <c r="F342" s="12" t="s">
        <v>25</v>
      </c>
      <c r="G342" s="10">
        <v>0</v>
      </c>
    </row>
    <row r="343" spans="1:7" ht="30" hidden="1" customHeight="1" outlineLevel="1" x14ac:dyDescent="0.2">
      <c r="A343" s="14" t="s">
        <v>585</v>
      </c>
      <c r="B343" s="320"/>
      <c r="C343" s="321"/>
      <c r="D343" s="321"/>
      <c r="E343" s="322"/>
      <c r="F343" s="12" t="s">
        <v>25</v>
      </c>
      <c r="G343" s="10">
        <v>0</v>
      </c>
    </row>
    <row r="344" spans="1:7" ht="30" hidden="1" customHeight="1" outlineLevel="1" x14ac:dyDescent="0.2">
      <c r="A344" s="8" t="s">
        <v>118</v>
      </c>
      <c r="B344" s="320"/>
      <c r="C344" s="321"/>
      <c r="D344" s="321"/>
      <c r="E344" s="322"/>
      <c r="F344" s="12" t="s">
        <v>25</v>
      </c>
      <c r="G344" s="10">
        <v>0</v>
      </c>
    </row>
    <row r="345" spans="1:7" s="15" customFormat="1" ht="30" hidden="1" customHeight="1" outlineLevel="1" x14ac:dyDescent="0.2">
      <c r="A345" s="14" t="s">
        <v>119</v>
      </c>
      <c r="B345" s="320"/>
      <c r="C345" s="321"/>
      <c r="D345" s="321"/>
      <c r="E345" s="322"/>
      <c r="F345" s="12" t="s">
        <v>25</v>
      </c>
      <c r="G345" s="10">
        <f>SUM(G342*25/100)</f>
        <v>0</v>
      </c>
    </row>
    <row r="346" spans="1:7" s="15" customFormat="1" ht="30" hidden="1" customHeight="1" outlineLevel="1" x14ac:dyDescent="0.2">
      <c r="A346" s="14" t="s">
        <v>120</v>
      </c>
      <c r="B346" s="320"/>
      <c r="C346" s="321"/>
      <c r="D346" s="321"/>
      <c r="E346" s="322"/>
      <c r="F346" s="12" t="s">
        <v>25</v>
      </c>
      <c r="G346" s="10">
        <v>0</v>
      </c>
    </row>
    <row r="347" spans="1:7" s="15" customFormat="1" ht="30" hidden="1" customHeight="1" outlineLevel="1" x14ac:dyDescent="0.2">
      <c r="A347" s="14" t="s">
        <v>842</v>
      </c>
      <c r="B347" s="320"/>
      <c r="C347" s="321"/>
      <c r="D347" s="321"/>
      <c r="E347" s="322"/>
      <c r="F347" s="12" t="s">
        <v>25</v>
      </c>
      <c r="G347" s="10">
        <v>0</v>
      </c>
    </row>
    <row r="348" spans="1:7" ht="30" hidden="1" customHeight="1" outlineLevel="1" x14ac:dyDescent="0.2">
      <c r="A348" s="8" t="s">
        <v>843</v>
      </c>
      <c r="B348" s="320"/>
      <c r="C348" s="321"/>
      <c r="D348" s="321"/>
      <c r="E348" s="322"/>
      <c r="F348" s="12" t="s">
        <v>25</v>
      </c>
      <c r="G348" s="10">
        <v>0</v>
      </c>
    </row>
    <row r="349" spans="1:7" ht="30" hidden="1" customHeight="1" outlineLevel="1" x14ac:dyDescent="0.2">
      <c r="A349" s="8" t="s">
        <v>93</v>
      </c>
      <c r="B349" s="320"/>
      <c r="C349" s="321"/>
      <c r="D349" s="321"/>
      <c r="E349" s="322"/>
      <c r="F349" s="12" t="s">
        <v>25</v>
      </c>
      <c r="G349" s="10">
        <v>0</v>
      </c>
    </row>
    <row r="350" spans="1:7" ht="30" hidden="1" customHeight="1" outlineLevel="1" thickBot="1" x14ac:dyDescent="0.25">
      <c r="A350" s="8"/>
      <c r="B350" s="320"/>
      <c r="C350" s="321"/>
      <c r="D350" s="321"/>
      <c r="E350" s="322"/>
      <c r="F350" s="16"/>
      <c r="G350" s="42">
        <f>SUM(G342:G345)+SUM(G347:G349)</f>
        <v>0</v>
      </c>
    </row>
    <row r="351" spans="1:7" ht="30" hidden="1" customHeight="1" outlineLevel="1" thickTop="1" x14ac:dyDescent="0.2">
      <c r="A351" s="8"/>
      <c r="B351" s="320"/>
      <c r="C351" s="321"/>
      <c r="D351" s="321"/>
      <c r="E351" s="322"/>
      <c r="F351" s="16"/>
      <c r="G351" s="43"/>
    </row>
    <row r="352" spans="1:7" s="13" customFormat="1" ht="30" hidden="1" customHeight="1" outlineLevel="1" x14ac:dyDescent="0.2">
      <c r="A352" s="5" t="str">
        <f>B34</f>
        <v>n/a</v>
      </c>
      <c r="B352" s="320"/>
      <c r="C352" s="321"/>
      <c r="D352" s="321"/>
      <c r="E352" s="322"/>
      <c r="F352" s="61"/>
      <c r="G352" s="32" t="s">
        <v>137</v>
      </c>
    </row>
    <row r="353" spans="1:7" ht="30" hidden="1" customHeight="1" outlineLevel="1" x14ac:dyDescent="0.2">
      <c r="A353" s="8" t="s">
        <v>117</v>
      </c>
      <c r="B353" s="320"/>
      <c r="C353" s="321"/>
      <c r="D353" s="321"/>
      <c r="E353" s="322"/>
      <c r="F353" s="12" t="s">
        <v>25</v>
      </c>
      <c r="G353" s="10">
        <v>0</v>
      </c>
    </row>
    <row r="354" spans="1:7" ht="30" hidden="1" customHeight="1" outlineLevel="1" x14ac:dyDescent="0.2">
      <c r="A354" s="14" t="s">
        <v>585</v>
      </c>
      <c r="B354" s="320"/>
      <c r="C354" s="321"/>
      <c r="D354" s="321"/>
      <c r="E354" s="322"/>
      <c r="F354" s="12" t="s">
        <v>25</v>
      </c>
      <c r="G354" s="10">
        <v>0</v>
      </c>
    </row>
    <row r="355" spans="1:7" ht="30" hidden="1" customHeight="1" outlineLevel="1" x14ac:dyDescent="0.2">
      <c r="A355" s="8" t="s">
        <v>118</v>
      </c>
      <c r="B355" s="320"/>
      <c r="C355" s="321"/>
      <c r="D355" s="321"/>
      <c r="E355" s="322"/>
      <c r="F355" s="12" t="s">
        <v>25</v>
      </c>
      <c r="G355" s="10">
        <v>0</v>
      </c>
    </row>
    <row r="356" spans="1:7" s="15" customFormat="1" ht="30" hidden="1" customHeight="1" outlineLevel="1" x14ac:dyDescent="0.2">
      <c r="A356" s="14" t="s">
        <v>845</v>
      </c>
      <c r="B356" s="320"/>
      <c r="C356" s="321"/>
      <c r="D356" s="321"/>
      <c r="E356" s="322"/>
      <c r="F356" s="12" t="s">
        <v>25</v>
      </c>
      <c r="G356" s="10">
        <f>SUM(G353*25/100)</f>
        <v>0</v>
      </c>
    </row>
    <row r="357" spans="1:7" s="15" customFormat="1" ht="30" hidden="1" customHeight="1" outlineLevel="1" x14ac:dyDescent="0.2">
      <c r="A357" s="14" t="s">
        <v>120</v>
      </c>
      <c r="B357" s="320"/>
      <c r="C357" s="321"/>
      <c r="D357" s="321"/>
      <c r="E357" s="322"/>
      <c r="F357" s="12" t="s">
        <v>25</v>
      </c>
      <c r="G357" s="10">
        <v>0</v>
      </c>
    </row>
    <row r="358" spans="1:7" s="15" customFormat="1" ht="30" hidden="1" customHeight="1" outlineLevel="1" x14ac:dyDescent="0.2">
      <c r="A358" s="14" t="s">
        <v>844</v>
      </c>
      <c r="B358" s="320"/>
      <c r="C358" s="321"/>
      <c r="D358" s="321"/>
      <c r="E358" s="322"/>
      <c r="F358" s="12" t="s">
        <v>25</v>
      </c>
      <c r="G358" s="10">
        <v>0</v>
      </c>
    </row>
    <row r="359" spans="1:7" ht="30" hidden="1" customHeight="1" outlineLevel="1" x14ac:dyDescent="0.2">
      <c r="A359" s="8" t="s">
        <v>846</v>
      </c>
      <c r="B359" s="320"/>
      <c r="C359" s="321"/>
      <c r="D359" s="321"/>
      <c r="E359" s="322"/>
      <c r="F359" s="12" t="s">
        <v>25</v>
      </c>
      <c r="G359" s="10">
        <v>0</v>
      </c>
    </row>
    <row r="360" spans="1:7" ht="30" hidden="1" customHeight="1" outlineLevel="1" x14ac:dyDescent="0.2">
      <c r="A360" s="8" t="s">
        <v>93</v>
      </c>
      <c r="B360" s="320"/>
      <c r="C360" s="321"/>
      <c r="D360" s="321"/>
      <c r="E360" s="322"/>
      <c r="F360" s="12" t="s">
        <v>25</v>
      </c>
      <c r="G360" s="10">
        <v>0</v>
      </c>
    </row>
    <row r="361" spans="1:7" ht="30" hidden="1" customHeight="1" outlineLevel="1" thickBot="1" x14ac:dyDescent="0.25">
      <c r="A361" s="8"/>
      <c r="B361" s="320"/>
      <c r="C361" s="321"/>
      <c r="D361" s="321"/>
      <c r="E361" s="322"/>
      <c r="F361" s="16"/>
      <c r="G361" s="42">
        <f>SUM(G353:G356)+SUM(G358:G360)</f>
        <v>0</v>
      </c>
    </row>
    <row r="362" spans="1:7" ht="30" hidden="1" customHeight="1" outlineLevel="1" thickTop="1" x14ac:dyDescent="0.2">
      <c r="A362" s="8"/>
      <c r="B362" s="320"/>
      <c r="C362" s="321"/>
      <c r="D362" s="321"/>
      <c r="E362" s="322"/>
      <c r="F362" s="16"/>
      <c r="G362" s="43"/>
    </row>
    <row r="363" spans="1:7" s="13" customFormat="1" ht="30" hidden="1" customHeight="1" outlineLevel="1" x14ac:dyDescent="0.2">
      <c r="A363" s="5" t="str">
        <f>B35</f>
        <v>n/a</v>
      </c>
      <c r="B363" s="320"/>
      <c r="C363" s="321"/>
      <c r="D363" s="321"/>
      <c r="E363" s="322"/>
      <c r="F363" s="61"/>
      <c r="G363" s="32" t="s">
        <v>137</v>
      </c>
    </row>
    <row r="364" spans="1:7" ht="30" hidden="1" customHeight="1" outlineLevel="1" x14ac:dyDescent="0.2">
      <c r="A364" s="8" t="s">
        <v>117</v>
      </c>
      <c r="B364" s="320"/>
      <c r="C364" s="321"/>
      <c r="D364" s="321"/>
      <c r="E364" s="322"/>
      <c r="F364" s="12" t="s">
        <v>25</v>
      </c>
      <c r="G364" s="10">
        <v>0</v>
      </c>
    </row>
    <row r="365" spans="1:7" ht="30" hidden="1" customHeight="1" outlineLevel="1" x14ac:dyDescent="0.2">
      <c r="A365" s="14" t="s">
        <v>585</v>
      </c>
      <c r="B365" s="320"/>
      <c r="C365" s="321"/>
      <c r="D365" s="321"/>
      <c r="E365" s="322"/>
      <c r="F365" s="12" t="s">
        <v>25</v>
      </c>
      <c r="G365" s="10">
        <v>0</v>
      </c>
    </row>
    <row r="366" spans="1:7" ht="30" hidden="1" customHeight="1" outlineLevel="1" x14ac:dyDescent="0.2">
      <c r="A366" s="8" t="s">
        <v>118</v>
      </c>
      <c r="B366" s="320"/>
      <c r="C366" s="321"/>
      <c r="D366" s="321"/>
      <c r="E366" s="322"/>
      <c r="F366" s="12" t="s">
        <v>25</v>
      </c>
      <c r="G366" s="10">
        <v>0</v>
      </c>
    </row>
    <row r="367" spans="1:7" s="15" customFormat="1" ht="30" hidden="1" customHeight="1" outlineLevel="1" x14ac:dyDescent="0.2">
      <c r="A367" s="14" t="s">
        <v>845</v>
      </c>
      <c r="B367" s="320"/>
      <c r="C367" s="321"/>
      <c r="D367" s="321"/>
      <c r="E367" s="322"/>
      <c r="F367" s="12" t="s">
        <v>25</v>
      </c>
      <c r="G367" s="10">
        <f>SUM(G364*25/100)</f>
        <v>0</v>
      </c>
    </row>
    <row r="368" spans="1:7" s="15" customFormat="1" ht="30" hidden="1" customHeight="1" outlineLevel="1" x14ac:dyDescent="0.2">
      <c r="A368" s="14" t="s">
        <v>120</v>
      </c>
      <c r="B368" s="320"/>
      <c r="C368" s="321"/>
      <c r="D368" s="321"/>
      <c r="E368" s="322"/>
      <c r="F368" s="12" t="s">
        <v>25</v>
      </c>
      <c r="G368" s="10">
        <v>0</v>
      </c>
    </row>
    <row r="369" spans="1:7" s="15" customFormat="1" ht="30" hidden="1" customHeight="1" outlineLevel="1" x14ac:dyDescent="0.2">
      <c r="A369" s="14" t="s">
        <v>844</v>
      </c>
      <c r="B369" s="320"/>
      <c r="C369" s="321"/>
      <c r="D369" s="321"/>
      <c r="E369" s="322"/>
      <c r="F369" s="12" t="s">
        <v>25</v>
      </c>
      <c r="G369" s="10">
        <v>0</v>
      </c>
    </row>
    <row r="370" spans="1:7" ht="30" hidden="1" customHeight="1" outlineLevel="1" x14ac:dyDescent="0.2">
      <c r="A370" s="8" t="s">
        <v>846</v>
      </c>
      <c r="B370" s="320"/>
      <c r="C370" s="321"/>
      <c r="D370" s="321"/>
      <c r="E370" s="322"/>
      <c r="F370" s="12" t="s">
        <v>25</v>
      </c>
      <c r="G370" s="10">
        <v>0</v>
      </c>
    </row>
    <row r="371" spans="1:7" ht="30" hidden="1" customHeight="1" outlineLevel="1" x14ac:dyDescent="0.2">
      <c r="A371" s="8" t="s">
        <v>93</v>
      </c>
      <c r="B371" s="320"/>
      <c r="C371" s="321"/>
      <c r="D371" s="321"/>
      <c r="E371" s="322"/>
      <c r="F371" s="12" t="s">
        <v>25</v>
      </c>
      <c r="G371" s="10">
        <v>0</v>
      </c>
    </row>
    <row r="372" spans="1:7" ht="30" hidden="1" customHeight="1" outlineLevel="1" thickBot="1" x14ac:dyDescent="0.25">
      <c r="A372" s="8"/>
      <c r="B372" s="320"/>
      <c r="C372" s="321"/>
      <c r="D372" s="321"/>
      <c r="E372" s="322"/>
      <c r="F372" s="16"/>
      <c r="G372" s="42">
        <f>SUM(G364:G367)+SUM(G369:G371)</f>
        <v>0</v>
      </c>
    </row>
    <row r="373" spans="1:7" ht="30" hidden="1" customHeight="1" outlineLevel="1" thickTop="1" x14ac:dyDescent="0.2">
      <c r="A373" s="8"/>
      <c r="B373" s="320"/>
      <c r="C373" s="321"/>
      <c r="D373" s="321"/>
      <c r="E373" s="322"/>
      <c r="F373" s="16"/>
      <c r="G373" s="43"/>
    </row>
    <row r="374" spans="1:7" ht="30" hidden="1" customHeight="1" outlineLevel="1" x14ac:dyDescent="0.2">
      <c r="A374" s="21" t="s">
        <v>105</v>
      </c>
      <c r="B374" s="320"/>
      <c r="C374" s="321"/>
      <c r="D374" s="321"/>
      <c r="E374" s="322"/>
      <c r="F374" s="16"/>
      <c r="G374" s="43"/>
    </row>
    <row r="375" spans="1:7" ht="30" hidden="1" customHeight="1" outlineLevel="1" x14ac:dyDescent="0.2">
      <c r="A375" s="8" t="s">
        <v>121</v>
      </c>
      <c r="B375" s="320"/>
      <c r="C375" s="321"/>
      <c r="D375" s="321"/>
      <c r="E375" s="322"/>
      <c r="F375" s="12" t="s">
        <v>25</v>
      </c>
      <c r="G375" s="10">
        <v>0</v>
      </c>
    </row>
    <row r="376" spans="1:7" ht="30" hidden="1" customHeight="1" outlineLevel="1" x14ac:dyDescent="0.2">
      <c r="A376" s="8" t="s">
        <v>113</v>
      </c>
      <c r="B376" s="320"/>
      <c r="C376" s="321"/>
      <c r="D376" s="321"/>
      <c r="E376" s="322"/>
      <c r="F376" s="12" t="s">
        <v>25</v>
      </c>
      <c r="G376" s="10">
        <v>0</v>
      </c>
    </row>
    <row r="377" spans="1:7" ht="30" hidden="1" customHeight="1" outlineLevel="1" x14ac:dyDescent="0.2">
      <c r="A377" s="8" t="s">
        <v>122</v>
      </c>
      <c r="B377" s="320"/>
      <c r="C377" s="321"/>
      <c r="D377" s="321"/>
      <c r="E377" s="322"/>
      <c r="F377" s="12" t="s">
        <v>25</v>
      </c>
      <c r="G377" s="10">
        <v>0</v>
      </c>
    </row>
    <row r="378" spans="1:7" ht="30" hidden="1" customHeight="1" outlineLevel="1" x14ac:dyDescent="0.2">
      <c r="A378" s="8" t="s">
        <v>102</v>
      </c>
      <c r="B378" s="320"/>
      <c r="C378" s="321"/>
      <c r="D378" s="321"/>
      <c r="E378" s="322"/>
      <c r="F378" s="12" t="s">
        <v>52</v>
      </c>
      <c r="G378" s="10">
        <v>0</v>
      </c>
    </row>
    <row r="379" spans="1:7" ht="30" hidden="1" customHeight="1" outlineLevel="1" x14ac:dyDescent="0.2">
      <c r="A379" s="8" t="s">
        <v>123</v>
      </c>
      <c r="B379" s="320"/>
      <c r="C379" s="321"/>
      <c r="D379" s="321"/>
      <c r="E379" s="322"/>
      <c r="F379" s="12" t="s">
        <v>25</v>
      </c>
      <c r="G379" s="10">
        <v>0</v>
      </c>
    </row>
    <row r="380" spans="1:7" ht="30" hidden="1" customHeight="1" outlineLevel="1" thickBot="1" x14ac:dyDescent="0.25">
      <c r="A380" s="8"/>
      <c r="B380" s="320"/>
      <c r="C380" s="321"/>
      <c r="D380" s="321"/>
      <c r="E380" s="322"/>
      <c r="F380" s="16"/>
      <c r="G380" s="42">
        <f>SUM(G375:G379)</f>
        <v>0</v>
      </c>
    </row>
    <row r="381" spans="1:7" ht="30" hidden="1" customHeight="1" outlineLevel="1" thickTop="1" x14ac:dyDescent="0.2">
      <c r="A381" s="8" t="s">
        <v>116</v>
      </c>
      <c r="B381" s="320"/>
      <c r="C381" s="321"/>
      <c r="D381" s="321"/>
      <c r="E381" s="322"/>
      <c r="F381" s="16"/>
      <c r="G381" s="43"/>
    </row>
    <row r="382" spans="1:7" ht="30" hidden="1" customHeight="1" outlineLevel="1" x14ac:dyDescent="0.2">
      <c r="A382" s="8"/>
      <c r="B382" s="320"/>
      <c r="C382" s="321"/>
      <c r="D382" s="321"/>
      <c r="E382" s="322"/>
      <c r="F382" s="16"/>
      <c r="G382" s="43"/>
    </row>
    <row r="383" spans="1:7" ht="66" hidden="1" customHeight="1" outlineLevel="1" x14ac:dyDescent="0.2">
      <c r="A383" s="332" t="s">
        <v>833</v>
      </c>
      <c r="B383" s="333"/>
      <c r="C383" s="333"/>
      <c r="D383" s="333"/>
      <c r="E383" s="333"/>
      <c r="F383" s="387"/>
      <c r="G383" s="17"/>
    </row>
    <row r="384" spans="1:7" ht="30" customHeight="1" x14ac:dyDescent="0.2">
      <c r="A384" s="184"/>
      <c r="B384" s="320"/>
      <c r="C384" s="321"/>
      <c r="D384" s="321"/>
      <c r="E384" s="322"/>
      <c r="F384" s="52"/>
      <c r="G384" s="10"/>
    </row>
    <row r="385" spans="1:7" ht="30" customHeight="1" x14ac:dyDescent="0.15">
      <c r="A385" s="188" t="s">
        <v>606</v>
      </c>
      <c r="B385" s="189"/>
      <c r="C385" s="178" t="s">
        <v>442</v>
      </c>
      <c r="D385" s="178" t="s">
        <v>52</v>
      </c>
      <c r="E385" s="379" t="s">
        <v>88</v>
      </c>
      <c r="F385" s="380"/>
      <c r="G385" s="180" t="s">
        <v>25</v>
      </c>
    </row>
    <row r="386" spans="1:7" ht="129" customHeight="1" collapsed="1" x14ac:dyDescent="0.15">
      <c r="A386" s="436" t="s">
        <v>815</v>
      </c>
      <c r="B386" s="437"/>
      <c r="C386" s="437"/>
      <c r="D386" s="437"/>
      <c r="E386" s="438"/>
      <c r="F386" s="438"/>
      <c r="G386" s="439"/>
    </row>
    <row r="387" spans="1:7" s="7" customFormat="1" ht="30" hidden="1" customHeight="1" outlineLevel="1" x14ac:dyDescent="0.2">
      <c r="A387" s="5">
        <f>B33</f>
        <v>0</v>
      </c>
      <c r="B387" s="374" t="s">
        <v>568</v>
      </c>
      <c r="C387" s="375"/>
      <c r="D387" s="375"/>
      <c r="E387" s="376"/>
      <c r="F387" s="61" t="s">
        <v>89</v>
      </c>
      <c r="G387" s="32" t="str">
        <f>G220</f>
        <v>Sum Insured</v>
      </c>
    </row>
    <row r="388" spans="1:7" ht="30" hidden="1" customHeight="1" outlineLevel="1" x14ac:dyDescent="0.2">
      <c r="A388" s="8" t="s">
        <v>124</v>
      </c>
      <c r="B388" s="320"/>
      <c r="C388" s="321"/>
      <c r="D388" s="321"/>
      <c r="E388" s="322"/>
      <c r="F388" s="12" t="s">
        <v>52</v>
      </c>
      <c r="G388" s="10">
        <v>0</v>
      </c>
    </row>
    <row r="389" spans="1:7" ht="30" hidden="1" customHeight="1" outlineLevel="1" x14ac:dyDescent="0.2">
      <c r="A389" s="8" t="s">
        <v>125</v>
      </c>
      <c r="B389" s="320"/>
      <c r="C389" s="321"/>
      <c r="D389" s="321"/>
      <c r="E389" s="322"/>
      <c r="F389" s="12" t="s">
        <v>52</v>
      </c>
      <c r="G389" s="10">
        <f>(G388*25%)</f>
        <v>0</v>
      </c>
    </row>
    <row r="390" spans="1:7" ht="30" hidden="1" customHeight="1" outlineLevel="1" x14ac:dyDescent="0.2">
      <c r="A390" s="8" t="s">
        <v>126</v>
      </c>
      <c r="B390" s="320"/>
      <c r="C390" s="321"/>
      <c r="D390" s="321"/>
      <c r="E390" s="322"/>
      <c r="F390" s="12" t="s">
        <v>25</v>
      </c>
      <c r="G390" s="10">
        <v>0</v>
      </c>
    </row>
    <row r="391" spans="1:7" ht="30" hidden="1" customHeight="1" outlineLevel="1" x14ac:dyDescent="0.2">
      <c r="A391" s="8" t="s">
        <v>127</v>
      </c>
      <c r="B391" s="320"/>
      <c r="C391" s="321"/>
      <c r="D391" s="321"/>
      <c r="E391" s="322"/>
      <c r="F391" s="12" t="s">
        <v>25</v>
      </c>
      <c r="G391" s="10">
        <v>0</v>
      </c>
    </row>
    <row r="392" spans="1:7" ht="30" hidden="1" customHeight="1" outlineLevel="1" x14ac:dyDescent="0.2">
      <c r="A392" s="8" t="s">
        <v>128</v>
      </c>
      <c r="B392" s="320"/>
      <c r="C392" s="321"/>
      <c r="D392" s="321"/>
      <c r="E392" s="322"/>
      <c r="F392" s="12" t="s">
        <v>25</v>
      </c>
      <c r="G392" s="10">
        <f>(G388*25%)</f>
        <v>0</v>
      </c>
    </row>
    <row r="393" spans="1:7" ht="30" hidden="1" customHeight="1" outlineLevel="1" x14ac:dyDescent="0.2">
      <c r="A393" s="8" t="s">
        <v>129</v>
      </c>
      <c r="B393" s="320"/>
      <c r="C393" s="321"/>
      <c r="D393" s="321"/>
      <c r="E393" s="322"/>
      <c r="F393" s="12" t="s">
        <v>52</v>
      </c>
      <c r="G393" s="10">
        <f>(G388*25%)</f>
        <v>0</v>
      </c>
    </row>
    <row r="394" spans="1:7" ht="30" hidden="1" customHeight="1" outlineLevel="1" thickBot="1" x14ac:dyDescent="0.25">
      <c r="A394" s="8"/>
      <c r="B394" s="320"/>
      <c r="C394" s="321"/>
      <c r="D394" s="321"/>
      <c r="E394" s="322"/>
      <c r="F394" s="12"/>
      <c r="G394" s="41">
        <f>SUM(G388:G393)</f>
        <v>0</v>
      </c>
    </row>
    <row r="395" spans="1:7" ht="30" hidden="1" customHeight="1" outlineLevel="1" thickTop="1" x14ac:dyDescent="0.2">
      <c r="A395" s="8"/>
      <c r="B395" s="320"/>
      <c r="C395" s="321"/>
      <c r="D395" s="321"/>
      <c r="E395" s="322"/>
      <c r="F395" s="12"/>
      <c r="G395" s="10"/>
    </row>
    <row r="396" spans="1:7" s="7" customFormat="1" ht="30" hidden="1" customHeight="1" outlineLevel="1" x14ac:dyDescent="0.2">
      <c r="A396" s="5" t="str">
        <f>B34</f>
        <v>n/a</v>
      </c>
      <c r="B396" s="320"/>
      <c r="C396" s="321"/>
      <c r="D396" s="321"/>
      <c r="E396" s="322"/>
      <c r="F396" s="61"/>
      <c r="G396" s="32" t="str">
        <f>G387</f>
        <v>Sum Insured</v>
      </c>
    </row>
    <row r="397" spans="1:7" ht="30" hidden="1" customHeight="1" outlineLevel="1" x14ac:dyDescent="0.2">
      <c r="A397" s="8" t="s">
        <v>124</v>
      </c>
      <c r="B397" s="320"/>
      <c r="C397" s="321"/>
      <c r="D397" s="321"/>
      <c r="E397" s="322"/>
      <c r="F397" s="12" t="s">
        <v>52</v>
      </c>
      <c r="G397" s="10">
        <v>0</v>
      </c>
    </row>
    <row r="398" spans="1:7" ht="30" hidden="1" customHeight="1" outlineLevel="1" x14ac:dyDescent="0.2">
      <c r="A398" s="8" t="s">
        <v>125</v>
      </c>
      <c r="B398" s="320"/>
      <c r="C398" s="321"/>
      <c r="D398" s="321"/>
      <c r="E398" s="322"/>
      <c r="F398" s="12" t="s">
        <v>52</v>
      </c>
      <c r="G398" s="10">
        <f>G397*25%</f>
        <v>0</v>
      </c>
    </row>
    <row r="399" spans="1:7" ht="30" hidden="1" customHeight="1" outlineLevel="1" x14ac:dyDescent="0.2">
      <c r="A399" s="8" t="s">
        <v>126</v>
      </c>
      <c r="B399" s="320"/>
      <c r="C399" s="321"/>
      <c r="D399" s="321"/>
      <c r="E399" s="322"/>
      <c r="F399" s="12" t="s">
        <v>25</v>
      </c>
      <c r="G399" s="10">
        <v>0</v>
      </c>
    </row>
    <row r="400" spans="1:7" ht="30" hidden="1" customHeight="1" outlineLevel="1" x14ac:dyDescent="0.2">
      <c r="A400" s="8" t="s">
        <v>127</v>
      </c>
      <c r="B400" s="320"/>
      <c r="C400" s="321"/>
      <c r="D400" s="321"/>
      <c r="E400" s="322"/>
      <c r="F400" s="12" t="s">
        <v>25</v>
      </c>
      <c r="G400" s="10">
        <v>0</v>
      </c>
    </row>
    <row r="401" spans="1:7" ht="30" hidden="1" customHeight="1" outlineLevel="1" x14ac:dyDescent="0.2">
      <c r="A401" s="8" t="s">
        <v>128</v>
      </c>
      <c r="B401" s="320"/>
      <c r="C401" s="321"/>
      <c r="D401" s="321"/>
      <c r="E401" s="322"/>
      <c r="F401" s="12" t="s">
        <v>25</v>
      </c>
      <c r="G401" s="10">
        <f>G397*25%</f>
        <v>0</v>
      </c>
    </row>
    <row r="402" spans="1:7" ht="30" hidden="1" customHeight="1" outlineLevel="1" x14ac:dyDescent="0.2">
      <c r="A402" s="8" t="s">
        <v>129</v>
      </c>
      <c r="B402" s="320"/>
      <c r="C402" s="321"/>
      <c r="D402" s="321"/>
      <c r="E402" s="322"/>
      <c r="F402" s="12" t="s">
        <v>52</v>
      </c>
      <c r="G402" s="10">
        <f>G397*25%</f>
        <v>0</v>
      </c>
    </row>
    <row r="403" spans="1:7" ht="30" hidden="1" customHeight="1" outlineLevel="1" thickBot="1" x14ac:dyDescent="0.25">
      <c r="A403" s="8"/>
      <c r="B403" s="320"/>
      <c r="C403" s="321"/>
      <c r="D403" s="321"/>
      <c r="E403" s="322"/>
      <c r="F403" s="12"/>
      <c r="G403" s="41">
        <f>SUM(G397:G402)</f>
        <v>0</v>
      </c>
    </row>
    <row r="404" spans="1:7" ht="30" hidden="1" customHeight="1" outlineLevel="1" thickTop="1" x14ac:dyDescent="0.2">
      <c r="A404" s="8"/>
      <c r="B404" s="320"/>
      <c r="C404" s="321"/>
      <c r="D404" s="321"/>
      <c r="E404" s="322"/>
      <c r="F404" s="12"/>
      <c r="G404" s="10"/>
    </row>
    <row r="405" spans="1:7" s="7" customFormat="1" ht="30" hidden="1" customHeight="1" outlineLevel="1" x14ac:dyDescent="0.2">
      <c r="A405" s="5" t="str">
        <f>B35</f>
        <v>n/a</v>
      </c>
      <c r="B405" s="320"/>
      <c r="C405" s="321"/>
      <c r="D405" s="321"/>
      <c r="E405" s="322"/>
      <c r="F405" s="61"/>
      <c r="G405" s="32" t="str">
        <f>G396</f>
        <v>Sum Insured</v>
      </c>
    </row>
    <row r="406" spans="1:7" ht="30" hidden="1" customHeight="1" outlineLevel="1" x14ac:dyDescent="0.2">
      <c r="A406" s="8" t="s">
        <v>124</v>
      </c>
      <c r="B406" s="320"/>
      <c r="C406" s="321"/>
      <c r="D406" s="321"/>
      <c r="E406" s="322"/>
      <c r="F406" s="12" t="s">
        <v>52</v>
      </c>
      <c r="G406" s="10">
        <v>0</v>
      </c>
    </row>
    <row r="407" spans="1:7" ht="30" hidden="1" customHeight="1" outlineLevel="1" x14ac:dyDescent="0.2">
      <c r="A407" s="8" t="s">
        <v>125</v>
      </c>
      <c r="B407" s="320"/>
      <c r="C407" s="321"/>
      <c r="D407" s="321"/>
      <c r="E407" s="322"/>
      <c r="F407" s="12" t="s">
        <v>52</v>
      </c>
      <c r="G407" s="10">
        <f>G406*25%</f>
        <v>0</v>
      </c>
    </row>
    <row r="408" spans="1:7" ht="30" hidden="1" customHeight="1" outlineLevel="1" x14ac:dyDescent="0.2">
      <c r="A408" s="8" t="s">
        <v>126</v>
      </c>
      <c r="B408" s="320"/>
      <c r="C408" s="321"/>
      <c r="D408" s="321"/>
      <c r="E408" s="322"/>
      <c r="F408" s="12" t="s">
        <v>25</v>
      </c>
      <c r="G408" s="10">
        <v>0</v>
      </c>
    </row>
    <row r="409" spans="1:7" ht="30" hidden="1" customHeight="1" outlineLevel="1" x14ac:dyDescent="0.2">
      <c r="A409" s="8" t="s">
        <v>127</v>
      </c>
      <c r="B409" s="320"/>
      <c r="C409" s="321"/>
      <c r="D409" s="321"/>
      <c r="E409" s="322"/>
      <c r="F409" s="12" t="s">
        <v>25</v>
      </c>
      <c r="G409" s="10">
        <v>0</v>
      </c>
    </row>
    <row r="410" spans="1:7" ht="30" hidden="1" customHeight="1" outlineLevel="1" x14ac:dyDescent="0.2">
      <c r="A410" s="8" t="s">
        <v>128</v>
      </c>
      <c r="B410" s="320"/>
      <c r="C410" s="321"/>
      <c r="D410" s="321"/>
      <c r="E410" s="322"/>
      <c r="F410" s="12" t="s">
        <v>25</v>
      </c>
      <c r="G410" s="10">
        <f>G406*25%</f>
        <v>0</v>
      </c>
    </row>
    <row r="411" spans="1:7" ht="30" hidden="1" customHeight="1" outlineLevel="1" x14ac:dyDescent="0.2">
      <c r="A411" s="8" t="s">
        <v>129</v>
      </c>
      <c r="B411" s="320"/>
      <c r="C411" s="321"/>
      <c r="D411" s="321"/>
      <c r="E411" s="322"/>
      <c r="F411" s="12" t="s">
        <v>52</v>
      </c>
      <c r="G411" s="10">
        <f>G406*25%</f>
        <v>0</v>
      </c>
    </row>
    <row r="412" spans="1:7" ht="30" hidden="1" customHeight="1" outlineLevel="1" thickBot="1" x14ac:dyDescent="0.25">
      <c r="A412" s="8"/>
      <c r="B412" s="320"/>
      <c r="C412" s="321"/>
      <c r="D412" s="321"/>
      <c r="E412" s="322"/>
      <c r="F412" s="12"/>
      <c r="G412" s="41">
        <f>SUM(G406:G411)</f>
        <v>0</v>
      </c>
    </row>
    <row r="413" spans="1:7" ht="30" hidden="1" customHeight="1" outlineLevel="1" thickTop="1" x14ac:dyDescent="0.2">
      <c r="A413" s="8"/>
      <c r="B413" s="320"/>
      <c r="C413" s="321"/>
      <c r="D413" s="321"/>
      <c r="E413" s="322"/>
      <c r="F413" s="12"/>
      <c r="G413" s="10"/>
    </row>
    <row r="414" spans="1:7" ht="30" hidden="1" customHeight="1" outlineLevel="1" x14ac:dyDescent="0.2">
      <c r="A414" s="21" t="s">
        <v>105</v>
      </c>
      <c r="B414" s="320"/>
      <c r="C414" s="321"/>
      <c r="D414" s="321"/>
      <c r="E414" s="322"/>
      <c r="F414" s="12"/>
      <c r="G414" s="10"/>
    </row>
    <row r="415" spans="1:7" ht="30" hidden="1" customHeight="1" outlineLevel="1" x14ac:dyDescent="0.2">
      <c r="A415" s="8" t="s">
        <v>93</v>
      </c>
      <c r="B415" s="320"/>
      <c r="C415" s="321"/>
      <c r="D415" s="321"/>
      <c r="E415" s="322"/>
      <c r="F415" s="12" t="s">
        <v>52</v>
      </c>
      <c r="G415" s="10">
        <v>0</v>
      </c>
    </row>
    <row r="416" spans="1:7" ht="30" hidden="1" customHeight="1" outlineLevel="1" x14ac:dyDescent="0.2">
      <c r="A416" s="8" t="s">
        <v>130</v>
      </c>
      <c r="B416" s="320"/>
      <c r="C416" s="321"/>
      <c r="D416" s="321"/>
      <c r="E416" s="322"/>
      <c r="F416" s="12" t="s">
        <v>25</v>
      </c>
      <c r="G416" s="10">
        <v>0</v>
      </c>
    </row>
    <row r="417" spans="1:7" ht="30" hidden="1" customHeight="1" outlineLevel="1" x14ac:dyDescent="0.2">
      <c r="A417" s="8" t="s">
        <v>131</v>
      </c>
      <c r="B417" s="320"/>
      <c r="C417" s="321"/>
      <c r="D417" s="321"/>
      <c r="E417" s="322"/>
      <c r="F417" s="12" t="s">
        <v>25</v>
      </c>
      <c r="G417" s="10">
        <v>0</v>
      </c>
    </row>
    <row r="418" spans="1:7" ht="30" hidden="1" customHeight="1" outlineLevel="1" x14ac:dyDescent="0.2">
      <c r="A418" s="8" t="s">
        <v>132</v>
      </c>
      <c r="B418" s="320"/>
      <c r="C418" s="321"/>
      <c r="D418" s="321"/>
      <c r="E418" s="322"/>
      <c r="F418" s="12" t="s">
        <v>25</v>
      </c>
      <c r="G418" s="10">
        <v>0</v>
      </c>
    </row>
    <row r="419" spans="1:7" ht="30" hidden="1" customHeight="1" outlineLevel="1" x14ac:dyDescent="0.2">
      <c r="A419" s="8" t="s">
        <v>133</v>
      </c>
      <c r="B419" s="320"/>
      <c r="C419" s="321"/>
      <c r="D419" s="321"/>
      <c r="E419" s="322"/>
      <c r="F419" s="12" t="s">
        <v>25</v>
      </c>
      <c r="G419" s="10">
        <v>0</v>
      </c>
    </row>
    <row r="420" spans="1:7" ht="30" hidden="1" customHeight="1" outlineLevel="1" x14ac:dyDescent="0.2">
      <c r="A420" s="8" t="s">
        <v>134</v>
      </c>
      <c r="B420" s="320"/>
      <c r="C420" s="321"/>
      <c r="D420" s="321"/>
      <c r="E420" s="322"/>
      <c r="F420" s="12" t="s">
        <v>25</v>
      </c>
      <c r="G420" s="10">
        <v>0</v>
      </c>
    </row>
    <row r="421" spans="1:7" ht="30" hidden="1" customHeight="1" outlineLevel="1" x14ac:dyDescent="0.2">
      <c r="A421" s="8" t="s">
        <v>451</v>
      </c>
      <c r="B421" s="320"/>
      <c r="C421" s="321"/>
      <c r="D421" s="321"/>
      <c r="E421" s="322"/>
      <c r="F421" s="12" t="s">
        <v>52</v>
      </c>
      <c r="G421" s="10">
        <v>0</v>
      </c>
    </row>
    <row r="422" spans="1:7" ht="30" hidden="1" customHeight="1" outlineLevel="1" thickBot="1" x14ac:dyDescent="0.25">
      <c r="A422" s="8"/>
      <c r="B422" s="320"/>
      <c r="C422" s="321"/>
      <c r="D422" s="321"/>
      <c r="E422" s="322"/>
      <c r="F422" s="12"/>
      <c r="G422" s="41">
        <f>SUM(G415:G421)</f>
        <v>0</v>
      </c>
    </row>
    <row r="423" spans="1:7" ht="30" hidden="1" customHeight="1" outlineLevel="1" thickTop="1" x14ac:dyDescent="0.2">
      <c r="A423" s="8"/>
      <c r="B423" s="320"/>
      <c r="C423" s="321"/>
      <c r="D423" s="321"/>
      <c r="E423" s="322"/>
      <c r="F423" s="12"/>
      <c r="G423" s="10"/>
    </row>
    <row r="424" spans="1:7" ht="30" hidden="1" customHeight="1" outlineLevel="1" x14ac:dyDescent="0.2">
      <c r="A424" s="21" t="s">
        <v>135</v>
      </c>
      <c r="B424" s="320"/>
      <c r="C424" s="321"/>
      <c r="D424" s="321"/>
      <c r="E424" s="322"/>
      <c r="F424" s="22"/>
      <c r="G424" s="10"/>
    </row>
    <row r="425" spans="1:7" ht="30" hidden="1" customHeight="1" outlineLevel="1" x14ac:dyDescent="0.2">
      <c r="A425" s="36" t="s">
        <v>136</v>
      </c>
      <c r="B425" s="320"/>
      <c r="C425" s="321"/>
      <c r="D425" s="321"/>
      <c r="E425" s="322"/>
      <c r="F425" s="183" t="s">
        <v>52</v>
      </c>
      <c r="G425" s="10"/>
    </row>
    <row r="426" spans="1:7" ht="30" hidden="1" customHeight="1" outlineLevel="1" x14ac:dyDescent="0.2">
      <c r="A426" s="36" t="s">
        <v>115</v>
      </c>
      <c r="B426" s="320"/>
      <c r="C426" s="321"/>
      <c r="D426" s="321"/>
      <c r="E426" s="322"/>
      <c r="F426" s="183" t="s">
        <v>52</v>
      </c>
      <c r="G426" s="10"/>
    </row>
    <row r="427" spans="1:7" ht="30" hidden="1" customHeight="1" outlineLevel="1" x14ac:dyDescent="0.2">
      <c r="A427" s="8"/>
      <c r="B427" s="320"/>
      <c r="C427" s="321"/>
      <c r="D427" s="321"/>
      <c r="E427" s="322"/>
      <c r="F427" s="12"/>
      <c r="G427" s="10"/>
    </row>
    <row r="428" spans="1:7" ht="66" hidden="1" customHeight="1" outlineLevel="1" x14ac:dyDescent="0.2">
      <c r="A428" s="332" t="s">
        <v>833</v>
      </c>
      <c r="B428" s="333"/>
      <c r="C428" s="333"/>
      <c r="D428" s="333"/>
      <c r="E428" s="333"/>
      <c r="F428" s="387"/>
      <c r="G428" s="17"/>
    </row>
    <row r="429" spans="1:7" ht="30" customHeight="1" x14ac:dyDescent="0.2">
      <c r="A429" s="184"/>
      <c r="B429" s="320"/>
      <c r="C429" s="321"/>
      <c r="D429" s="321"/>
      <c r="E429" s="322"/>
      <c r="F429" s="185"/>
      <c r="G429" s="10"/>
    </row>
    <row r="430" spans="1:7" ht="30" customHeight="1" x14ac:dyDescent="0.15">
      <c r="A430" s="377" t="s">
        <v>605</v>
      </c>
      <c r="B430" s="378"/>
      <c r="C430" s="178" t="s">
        <v>442</v>
      </c>
      <c r="D430" s="178" t="s">
        <v>52</v>
      </c>
      <c r="E430" s="379" t="s">
        <v>88</v>
      </c>
      <c r="F430" s="380"/>
      <c r="G430" s="180" t="s">
        <v>25</v>
      </c>
    </row>
    <row r="431" spans="1:7" ht="70.5" customHeight="1" collapsed="1" x14ac:dyDescent="0.15">
      <c r="A431" s="436" t="s">
        <v>847</v>
      </c>
      <c r="B431" s="437"/>
      <c r="C431" s="437"/>
      <c r="D431" s="437"/>
      <c r="E431" s="438"/>
      <c r="F431" s="438"/>
      <c r="G431" s="439"/>
    </row>
    <row r="432" spans="1:7" s="7" customFormat="1" ht="30" hidden="1" customHeight="1" outlineLevel="1" x14ac:dyDescent="0.2">
      <c r="A432" s="5">
        <f>A175</f>
        <v>0</v>
      </c>
      <c r="B432" s="374" t="s">
        <v>568</v>
      </c>
      <c r="C432" s="375"/>
      <c r="D432" s="375"/>
      <c r="E432" s="376"/>
      <c r="F432" s="61" t="s">
        <v>89</v>
      </c>
      <c r="G432" s="32" t="s">
        <v>137</v>
      </c>
    </row>
    <row r="433" spans="1:7" ht="30" hidden="1" customHeight="1" outlineLevel="1" x14ac:dyDescent="0.2">
      <c r="A433" s="8" t="s">
        <v>138</v>
      </c>
      <c r="B433" s="320"/>
      <c r="C433" s="321"/>
      <c r="D433" s="321"/>
      <c r="E433" s="322"/>
      <c r="F433" s="12" t="s">
        <v>25</v>
      </c>
      <c r="G433" s="10">
        <v>0</v>
      </c>
    </row>
    <row r="434" spans="1:7" ht="30" hidden="1" customHeight="1" outlineLevel="1" x14ac:dyDescent="0.2">
      <c r="A434" s="8" t="s">
        <v>139</v>
      </c>
      <c r="B434" s="320"/>
      <c r="C434" s="321"/>
      <c r="D434" s="321"/>
      <c r="E434" s="322"/>
      <c r="F434" s="12" t="s">
        <v>25</v>
      </c>
      <c r="G434" s="10">
        <v>0</v>
      </c>
    </row>
    <row r="435" spans="1:7" ht="30" hidden="1" customHeight="1" outlineLevel="1" x14ac:dyDescent="0.2">
      <c r="A435" s="8" t="s">
        <v>140</v>
      </c>
      <c r="B435" s="320"/>
      <c r="C435" s="321"/>
      <c r="D435" s="321"/>
      <c r="E435" s="322"/>
      <c r="F435" s="12" t="s">
        <v>25</v>
      </c>
      <c r="G435" s="10">
        <v>0</v>
      </c>
    </row>
    <row r="436" spans="1:7" ht="30" hidden="1" customHeight="1" outlineLevel="1" x14ac:dyDescent="0.2">
      <c r="A436" s="8" t="s">
        <v>141</v>
      </c>
      <c r="B436" s="320"/>
      <c r="C436" s="321"/>
      <c r="D436" s="321"/>
      <c r="E436" s="322"/>
      <c r="F436" s="12" t="s">
        <v>25</v>
      </c>
      <c r="G436" s="10">
        <v>0</v>
      </c>
    </row>
    <row r="437" spans="1:7" ht="30" hidden="1" customHeight="1" outlineLevel="1" x14ac:dyDescent="0.2">
      <c r="A437" s="8" t="s">
        <v>142</v>
      </c>
      <c r="B437" s="320"/>
      <c r="C437" s="321"/>
      <c r="D437" s="321"/>
      <c r="E437" s="322"/>
      <c r="F437" s="12" t="s">
        <v>25</v>
      </c>
      <c r="G437" s="10">
        <v>0</v>
      </c>
    </row>
    <row r="438" spans="1:7" ht="30" hidden="1" customHeight="1" outlineLevel="1" thickBot="1" x14ac:dyDescent="0.25">
      <c r="A438" s="8" t="s">
        <v>143</v>
      </c>
      <c r="B438" s="320"/>
      <c r="C438" s="321"/>
      <c r="D438" s="321"/>
      <c r="E438" s="322"/>
      <c r="F438" s="12" t="s">
        <v>25</v>
      </c>
      <c r="G438" s="10">
        <v>0</v>
      </c>
    </row>
    <row r="439" spans="1:7" ht="30" hidden="1" customHeight="1" outlineLevel="1" thickBot="1" x14ac:dyDescent="0.25">
      <c r="A439" s="59" t="s">
        <v>144</v>
      </c>
      <c r="B439" s="320"/>
      <c r="C439" s="321"/>
      <c r="D439" s="321"/>
      <c r="E439" s="322"/>
      <c r="F439" s="190"/>
      <c r="G439" s="191"/>
    </row>
    <row r="440" spans="1:7" ht="30" hidden="1" customHeight="1" outlineLevel="1" x14ac:dyDescent="0.2">
      <c r="A440" s="8" t="s">
        <v>145</v>
      </c>
      <c r="B440" s="320"/>
      <c r="C440" s="321"/>
      <c r="D440" s="321"/>
      <c r="E440" s="322"/>
      <c r="F440" s="12" t="s">
        <v>25</v>
      </c>
      <c r="G440" s="10">
        <v>0</v>
      </c>
    </row>
    <row r="441" spans="1:7" ht="30" hidden="1" customHeight="1" outlineLevel="1" thickBot="1" x14ac:dyDescent="0.25">
      <c r="A441" s="8"/>
      <c r="B441" s="320"/>
      <c r="C441" s="321"/>
      <c r="D441" s="321"/>
      <c r="E441" s="322"/>
      <c r="F441" s="12"/>
      <c r="G441" s="41">
        <f>SUM(G433:G440)</f>
        <v>0</v>
      </c>
    </row>
    <row r="442" spans="1:7" ht="30" hidden="1" customHeight="1" outlineLevel="1" thickTop="1" x14ac:dyDescent="0.2">
      <c r="A442" s="192"/>
      <c r="B442" s="320"/>
      <c r="C442" s="321"/>
      <c r="D442" s="321"/>
      <c r="E442" s="322"/>
      <c r="F442" s="193"/>
      <c r="G442" s="10"/>
    </row>
    <row r="443" spans="1:7" ht="30" hidden="1" customHeight="1" outlineLevel="1" x14ac:dyDescent="0.2">
      <c r="A443" s="194" t="s">
        <v>146</v>
      </c>
      <c r="B443" s="320"/>
      <c r="C443" s="321"/>
      <c r="D443" s="321"/>
      <c r="E443" s="322"/>
      <c r="F443" s="20">
        <v>3</v>
      </c>
      <c r="G443" s="10"/>
    </row>
    <row r="444" spans="1:7" ht="30" hidden="1" customHeight="1" outlineLevel="1" x14ac:dyDescent="0.2">
      <c r="A444" s="8"/>
      <c r="B444" s="320"/>
      <c r="C444" s="321"/>
      <c r="D444" s="321"/>
      <c r="E444" s="322"/>
      <c r="F444" s="12"/>
      <c r="G444" s="10"/>
    </row>
    <row r="445" spans="1:7" ht="30" hidden="1" customHeight="1" outlineLevel="1" x14ac:dyDescent="0.2">
      <c r="A445" s="21" t="s">
        <v>147</v>
      </c>
      <c r="B445" s="320"/>
      <c r="C445" s="321"/>
      <c r="D445" s="321"/>
      <c r="E445" s="322"/>
      <c r="F445" s="12"/>
      <c r="G445" s="10"/>
    </row>
    <row r="446" spans="1:7" ht="30" hidden="1" customHeight="1" outlineLevel="1" x14ac:dyDescent="0.2">
      <c r="A446" s="8" t="s">
        <v>148</v>
      </c>
      <c r="B446" s="320"/>
      <c r="C446" s="321"/>
      <c r="D446" s="321"/>
      <c r="E446" s="322"/>
      <c r="F446" s="12" t="s">
        <v>149</v>
      </c>
      <c r="G446" s="10">
        <v>0</v>
      </c>
    </row>
    <row r="447" spans="1:7" ht="30" hidden="1" customHeight="1" outlineLevel="1" x14ac:dyDescent="0.2">
      <c r="A447" s="8" t="s">
        <v>150</v>
      </c>
      <c r="B447" s="320"/>
      <c r="C447" s="321"/>
      <c r="D447" s="321"/>
      <c r="E447" s="322"/>
      <c r="F447" s="12" t="s">
        <v>149</v>
      </c>
      <c r="G447" s="10">
        <v>0</v>
      </c>
    </row>
    <row r="448" spans="1:7" ht="30" hidden="1" customHeight="1" outlineLevel="1" x14ac:dyDescent="0.2">
      <c r="A448" s="8"/>
      <c r="B448" s="320"/>
      <c r="C448" s="321"/>
      <c r="D448" s="321"/>
      <c r="E448" s="322"/>
      <c r="F448" s="12"/>
      <c r="G448" s="10"/>
    </row>
    <row r="449" spans="1:7" ht="30" hidden="1" customHeight="1" outlineLevel="1" x14ac:dyDescent="0.2">
      <c r="A449" s="21" t="s">
        <v>95</v>
      </c>
      <c r="B449" s="320"/>
      <c r="C449" s="321"/>
      <c r="D449" s="321"/>
      <c r="E449" s="322"/>
      <c r="F449" s="12"/>
      <c r="G449" s="10"/>
    </row>
    <row r="450" spans="1:7" ht="30" hidden="1" customHeight="1" outlineLevel="1" x14ac:dyDescent="0.2">
      <c r="A450" s="8" t="s">
        <v>151</v>
      </c>
      <c r="B450" s="320"/>
      <c r="C450" s="321"/>
      <c r="D450" s="321"/>
      <c r="E450" s="322"/>
      <c r="F450" s="12" t="s">
        <v>25</v>
      </c>
      <c r="G450" s="10">
        <v>0</v>
      </c>
    </row>
    <row r="451" spans="1:7" ht="30" hidden="1" customHeight="1" outlineLevel="1" x14ac:dyDescent="0.2">
      <c r="A451" s="8" t="s">
        <v>152</v>
      </c>
      <c r="B451" s="320"/>
      <c r="C451" s="321"/>
      <c r="D451" s="321"/>
      <c r="E451" s="322"/>
      <c r="F451" s="12" t="s">
        <v>25</v>
      </c>
      <c r="G451" s="10">
        <v>0</v>
      </c>
    </row>
    <row r="452" spans="1:7" ht="30" hidden="1" customHeight="1" outlineLevel="1" x14ac:dyDescent="0.2">
      <c r="A452" s="8"/>
      <c r="B452" s="320"/>
      <c r="C452" s="321"/>
      <c r="D452" s="321"/>
      <c r="E452" s="322"/>
      <c r="F452" s="12"/>
      <c r="G452" s="10"/>
    </row>
    <row r="453" spans="1:7" ht="30" hidden="1" customHeight="1" outlineLevel="1" x14ac:dyDescent="0.2">
      <c r="A453" s="21" t="s">
        <v>105</v>
      </c>
      <c r="B453" s="320"/>
      <c r="C453" s="321"/>
      <c r="D453" s="321"/>
      <c r="E453" s="322"/>
      <c r="F453" s="12"/>
      <c r="G453" s="10"/>
    </row>
    <row r="454" spans="1:7" ht="30" hidden="1" customHeight="1" outlineLevel="1" x14ac:dyDescent="0.2">
      <c r="A454" s="8" t="s">
        <v>153</v>
      </c>
      <c r="B454" s="320"/>
      <c r="C454" s="321"/>
      <c r="D454" s="321"/>
      <c r="E454" s="322"/>
      <c r="F454" s="12" t="s">
        <v>25</v>
      </c>
      <c r="G454" s="10">
        <v>0</v>
      </c>
    </row>
    <row r="455" spans="1:7" ht="30" hidden="1" customHeight="1" outlineLevel="1" x14ac:dyDescent="0.2">
      <c r="A455" s="8" t="s">
        <v>509</v>
      </c>
      <c r="B455" s="320"/>
      <c r="C455" s="321"/>
      <c r="D455" s="321"/>
      <c r="E455" s="322"/>
      <c r="F455" s="12" t="s">
        <v>25</v>
      </c>
      <c r="G455" s="10">
        <v>0</v>
      </c>
    </row>
    <row r="456" spans="1:7" ht="30" hidden="1" customHeight="1" outlineLevel="1" x14ac:dyDescent="0.2">
      <c r="A456" s="8" t="s">
        <v>154</v>
      </c>
      <c r="B456" s="320"/>
      <c r="C456" s="321"/>
      <c r="D456" s="321"/>
      <c r="E456" s="322"/>
      <c r="F456" s="12" t="s">
        <v>25</v>
      </c>
      <c r="G456" s="10">
        <v>0</v>
      </c>
    </row>
    <row r="457" spans="1:7" ht="30" hidden="1" customHeight="1" outlineLevel="1" x14ac:dyDescent="0.2">
      <c r="A457" s="8" t="s">
        <v>155</v>
      </c>
      <c r="B457" s="320"/>
      <c r="C457" s="321"/>
      <c r="D457" s="321"/>
      <c r="E457" s="322"/>
      <c r="F457" s="12" t="s">
        <v>25</v>
      </c>
      <c r="G457" s="10">
        <v>0</v>
      </c>
    </row>
    <row r="458" spans="1:7" ht="30" hidden="1" customHeight="1" outlineLevel="1" x14ac:dyDescent="0.2">
      <c r="A458" s="8" t="s">
        <v>93</v>
      </c>
      <c r="B458" s="320"/>
      <c r="C458" s="321"/>
      <c r="D458" s="321"/>
      <c r="E458" s="322"/>
      <c r="F458" s="12" t="s">
        <v>25</v>
      </c>
      <c r="G458" s="10">
        <v>0</v>
      </c>
    </row>
    <row r="459" spans="1:7" ht="30" hidden="1" customHeight="1" outlineLevel="1" x14ac:dyDescent="0.2">
      <c r="A459" s="18" t="s">
        <v>156</v>
      </c>
      <c r="B459" s="320"/>
      <c r="C459" s="321"/>
      <c r="D459" s="321"/>
      <c r="E459" s="322"/>
      <c r="F459" s="12" t="s">
        <v>25</v>
      </c>
      <c r="G459" s="10">
        <v>0</v>
      </c>
    </row>
    <row r="460" spans="1:7" ht="30" hidden="1" customHeight="1" outlineLevel="1" x14ac:dyDescent="0.2">
      <c r="A460" s="18" t="s">
        <v>157</v>
      </c>
      <c r="B460" s="320"/>
      <c r="C460" s="321"/>
      <c r="D460" s="321"/>
      <c r="E460" s="322"/>
      <c r="F460" s="12" t="s">
        <v>25</v>
      </c>
      <c r="G460" s="10">
        <v>0</v>
      </c>
    </row>
    <row r="461" spans="1:7" ht="30" hidden="1" customHeight="1" outlineLevel="1" x14ac:dyDescent="0.2">
      <c r="A461" s="18" t="s">
        <v>158</v>
      </c>
      <c r="B461" s="320"/>
      <c r="C461" s="321"/>
      <c r="D461" s="321"/>
      <c r="E461" s="322"/>
      <c r="F461" s="12" t="s">
        <v>25</v>
      </c>
      <c r="G461" s="10">
        <v>0</v>
      </c>
    </row>
    <row r="462" spans="1:7" ht="30" hidden="1" customHeight="1" outlineLevel="1" x14ac:dyDescent="0.2">
      <c r="A462" s="18" t="s">
        <v>159</v>
      </c>
      <c r="B462" s="320"/>
      <c r="C462" s="321"/>
      <c r="D462" s="321"/>
      <c r="E462" s="322"/>
      <c r="F462" s="12" t="s">
        <v>25</v>
      </c>
      <c r="G462" s="10">
        <v>0</v>
      </c>
    </row>
    <row r="463" spans="1:7" ht="30" hidden="1" customHeight="1" outlineLevel="1" thickBot="1" x14ac:dyDescent="0.25">
      <c r="A463" s="195" t="s">
        <v>114</v>
      </c>
      <c r="B463" s="320"/>
      <c r="C463" s="321"/>
      <c r="D463" s="321"/>
      <c r="E463" s="322"/>
      <c r="F463" s="196"/>
      <c r="G463" s="41">
        <f>SUM(G454:G462,G451,G450,G447,G446,G441)</f>
        <v>0</v>
      </c>
    </row>
    <row r="464" spans="1:7" ht="30" hidden="1" customHeight="1" outlineLevel="1" thickTop="1" x14ac:dyDescent="0.2">
      <c r="A464" s="18"/>
      <c r="B464" s="320"/>
      <c r="C464" s="321"/>
      <c r="D464" s="321"/>
      <c r="E464" s="322"/>
      <c r="F464" s="196"/>
      <c r="G464" s="10"/>
    </row>
    <row r="465" spans="1:7" ht="30" hidden="1" customHeight="1" outlineLevel="1" x14ac:dyDescent="0.2">
      <c r="A465" s="18" t="s">
        <v>116</v>
      </c>
      <c r="B465" s="320"/>
      <c r="C465" s="321"/>
      <c r="D465" s="321"/>
      <c r="E465" s="322"/>
      <c r="F465" s="196"/>
      <c r="G465" s="10"/>
    </row>
    <row r="466" spans="1:7" ht="30" hidden="1" customHeight="1" outlineLevel="1" x14ac:dyDescent="0.2">
      <c r="A466" s="18" t="s">
        <v>452</v>
      </c>
      <c r="B466" s="320"/>
      <c r="C466" s="321"/>
      <c r="D466" s="321"/>
      <c r="E466" s="322"/>
      <c r="F466" s="196"/>
      <c r="G466" s="10"/>
    </row>
    <row r="467" spans="1:7" ht="30" hidden="1" customHeight="1" outlineLevel="1" x14ac:dyDescent="0.2">
      <c r="A467" s="18"/>
      <c r="B467" s="320"/>
      <c r="C467" s="321"/>
      <c r="D467" s="321"/>
      <c r="E467" s="322"/>
      <c r="F467" s="196"/>
      <c r="G467" s="10"/>
    </row>
    <row r="468" spans="1:7" ht="66" hidden="1" customHeight="1" outlineLevel="1" x14ac:dyDescent="0.2">
      <c r="A468" s="332" t="s">
        <v>833</v>
      </c>
      <c r="B468" s="333"/>
      <c r="C468" s="333"/>
      <c r="D468" s="333"/>
      <c r="E468" s="333"/>
      <c r="F468" s="387"/>
      <c r="G468" s="17"/>
    </row>
    <row r="469" spans="1:7" ht="30" customHeight="1" x14ac:dyDescent="0.2">
      <c r="A469" s="21"/>
      <c r="B469" s="320"/>
      <c r="C469" s="321"/>
      <c r="D469" s="321"/>
      <c r="E469" s="322"/>
      <c r="F469" s="23"/>
      <c r="G469" s="10"/>
    </row>
    <row r="470" spans="1:7" ht="30" customHeight="1" x14ac:dyDescent="0.15">
      <c r="A470" s="188" t="s">
        <v>604</v>
      </c>
      <c r="B470" s="189"/>
      <c r="C470" s="178" t="s">
        <v>442</v>
      </c>
      <c r="D470" s="178" t="s">
        <v>52</v>
      </c>
      <c r="E470" s="379" t="s">
        <v>88</v>
      </c>
      <c r="F470" s="380"/>
      <c r="G470" s="180" t="s">
        <v>25</v>
      </c>
    </row>
    <row r="471" spans="1:7" ht="66" customHeight="1" collapsed="1" x14ac:dyDescent="0.15">
      <c r="A471" s="436" t="s">
        <v>611</v>
      </c>
      <c r="B471" s="437"/>
      <c r="C471" s="437"/>
      <c r="D471" s="437"/>
      <c r="E471" s="438"/>
      <c r="F471" s="438"/>
      <c r="G471" s="439"/>
    </row>
    <row r="472" spans="1:7" s="13" customFormat="1" ht="30" hidden="1" customHeight="1" outlineLevel="1" x14ac:dyDescent="0.2">
      <c r="A472" s="5">
        <f>A175</f>
        <v>0</v>
      </c>
      <c r="B472" s="374" t="s">
        <v>568</v>
      </c>
      <c r="C472" s="375"/>
      <c r="D472" s="375"/>
      <c r="E472" s="376"/>
      <c r="F472" s="61" t="s">
        <v>89</v>
      </c>
      <c r="G472" s="32" t="s">
        <v>137</v>
      </c>
    </row>
    <row r="473" spans="1:7" ht="30" hidden="1" customHeight="1" outlineLevel="1" x14ac:dyDescent="0.2">
      <c r="A473" s="8" t="s">
        <v>160</v>
      </c>
      <c r="B473" s="320"/>
      <c r="C473" s="321"/>
      <c r="D473" s="321"/>
      <c r="E473" s="322"/>
      <c r="F473" s="12" t="s">
        <v>25</v>
      </c>
      <c r="G473" s="10">
        <v>0</v>
      </c>
    </row>
    <row r="474" spans="1:7" ht="30" hidden="1" customHeight="1" outlineLevel="1" x14ac:dyDescent="0.2">
      <c r="A474" s="8" t="s">
        <v>93</v>
      </c>
      <c r="B474" s="320"/>
      <c r="C474" s="321"/>
      <c r="D474" s="321"/>
      <c r="E474" s="322"/>
      <c r="F474" s="12" t="s">
        <v>25</v>
      </c>
      <c r="G474" s="10">
        <v>0</v>
      </c>
    </row>
    <row r="475" spans="1:7" ht="30" hidden="1" customHeight="1" outlineLevel="1" x14ac:dyDescent="0.2">
      <c r="A475" s="8"/>
      <c r="B475" s="320"/>
      <c r="C475" s="321"/>
      <c r="D475" s="321"/>
      <c r="E475" s="322"/>
      <c r="F475" s="16"/>
      <c r="G475" s="43"/>
    </row>
    <row r="476" spans="1:7" ht="30" hidden="1" customHeight="1" outlineLevel="1" x14ac:dyDescent="0.2">
      <c r="A476" s="21" t="s">
        <v>161</v>
      </c>
      <c r="B476" s="320"/>
      <c r="C476" s="321"/>
      <c r="D476" s="321"/>
      <c r="E476" s="322"/>
      <c r="F476" s="16"/>
      <c r="G476" s="43"/>
    </row>
    <row r="477" spans="1:7" ht="30" hidden="1" customHeight="1" outlineLevel="1" x14ac:dyDescent="0.2">
      <c r="A477" s="8" t="s">
        <v>162</v>
      </c>
      <c r="B477" s="320"/>
      <c r="C477" s="321"/>
      <c r="D477" s="321"/>
      <c r="E477" s="322"/>
      <c r="F477" s="12" t="s">
        <v>25</v>
      </c>
      <c r="G477" s="10">
        <v>0</v>
      </c>
    </row>
    <row r="478" spans="1:7" ht="30" hidden="1" customHeight="1" outlineLevel="1" x14ac:dyDescent="0.2">
      <c r="A478" s="8" t="s">
        <v>163</v>
      </c>
      <c r="B478" s="320"/>
      <c r="C478" s="321"/>
      <c r="D478" s="321"/>
      <c r="E478" s="322"/>
      <c r="F478" s="12" t="s">
        <v>25</v>
      </c>
      <c r="G478" s="10">
        <v>0</v>
      </c>
    </row>
    <row r="479" spans="1:7" ht="30" hidden="1" customHeight="1" outlineLevel="1" x14ac:dyDescent="0.2">
      <c r="A479" s="8"/>
      <c r="B479" s="320"/>
      <c r="C479" s="321"/>
      <c r="D479" s="321"/>
      <c r="E479" s="322"/>
      <c r="F479" s="16"/>
      <c r="G479" s="43"/>
    </row>
    <row r="480" spans="1:7" ht="30" hidden="1" customHeight="1" outlineLevel="1" x14ac:dyDescent="0.2">
      <c r="A480" s="21" t="s">
        <v>164</v>
      </c>
      <c r="B480" s="320"/>
      <c r="C480" s="321"/>
      <c r="D480" s="321"/>
      <c r="E480" s="322"/>
      <c r="F480" s="16"/>
      <c r="G480" s="43"/>
    </row>
    <row r="481" spans="1:7" ht="30" hidden="1" customHeight="1" outlineLevel="1" x14ac:dyDescent="0.2">
      <c r="A481" s="8" t="s">
        <v>123</v>
      </c>
      <c r="B481" s="320"/>
      <c r="C481" s="321"/>
      <c r="D481" s="321"/>
      <c r="E481" s="322"/>
      <c r="F481" s="12" t="s">
        <v>25</v>
      </c>
      <c r="G481" s="43"/>
    </row>
    <row r="482" spans="1:7" ht="30" hidden="1" customHeight="1" outlineLevel="1" x14ac:dyDescent="0.2">
      <c r="A482" s="8" t="s">
        <v>165</v>
      </c>
      <c r="B482" s="320"/>
      <c r="C482" s="321"/>
      <c r="D482" s="321"/>
      <c r="E482" s="322"/>
      <c r="F482" s="12" t="s">
        <v>25</v>
      </c>
      <c r="G482" s="43"/>
    </row>
    <row r="483" spans="1:7" ht="30" hidden="1" customHeight="1" outlineLevel="1" x14ac:dyDescent="0.2">
      <c r="A483" s="8"/>
      <c r="B483" s="320"/>
      <c r="C483" s="321"/>
      <c r="D483" s="321"/>
      <c r="E483" s="322"/>
      <c r="F483" s="16"/>
      <c r="G483" s="43"/>
    </row>
    <row r="484" spans="1:7" ht="30" hidden="1" customHeight="1" outlineLevel="1" x14ac:dyDescent="0.2">
      <c r="A484" s="8" t="s">
        <v>116</v>
      </c>
      <c r="B484" s="320"/>
      <c r="C484" s="321"/>
      <c r="D484" s="321"/>
      <c r="E484" s="322"/>
      <c r="F484" s="16"/>
      <c r="G484" s="43"/>
    </row>
    <row r="485" spans="1:7" ht="30" hidden="1" customHeight="1" outlineLevel="1" x14ac:dyDescent="0.2">
      <c r="A485" s="8"/>
      <c r="B485" s="320"/>
      <c r="C485" s="321"/>
      <c r="D485" s="321"/>
      <c r="E485" s="322"/>
      <c r="F485" s="16"/>
      <c r="G485" s="43"/>
    </row>
    <row r="486" spans="1:7" ht="66" hidden="1" customHeight="1" outlineLevel="1" x14ac:dyDescent="0.2">
      <c r="A486" s="332" t="s">
        <v>833</v>
      </c>
      <c r="B486" s="333"/>
      <c r="C486" s="333"/>
      <c r="D486" s="333"/>
      <c r="E486" s="333"/>
      <c r="F486" s="387"/>
      <c r="G486" s="17"/>
    </row>
    <row r="487" spans="1:7" ht="30" customHeight="1" x14ac:dyDescent="0.2">
      <c r="A487" s="184"/>
      <c r="B487" s="320"/>
      <c r="C487" s="321"/>
      <c r="D487" s="321"/>
      <c r="E487" s="322"/>
      <c r="F487" s="52"/>
      <c r="G487" s="10"/>
    </row>
    <row r="488" spans="1:7" ht="30" customHeight="1" x14ac:dyDescent="0.15">
      <c r="A488" s="377" t="s">
        <v>594</v>
      </c>
      <c r="B488" s="378"/>
      <c r="C488" s="178" t="s">
        <v>442</v>
      </c>
      <c r="D488" s="178" t="s">
        <v>52</v>
      </c>
      <c r="E488" s="379" t="s">
        <v>88</v>
      </c>
      <c r="F488" s="380"/>
      <c r="G488" s="180" t="s">
        <v>25</v>
      </c>
    </row>
    <row r="489" spans="1:7" ht="96.75" customHeight="1" collapsed="1" x14ac:dyDescent="0.15">
      <c r="A489" s="436" t="s">
        <v>1077</v>
      </c>
      <c r="B489" s="437"/>
      <c r="C489" s="437"/>
      <c r="D489" s="437"/>
      <c r="E489" s="438"/>
      <c r="F489" s="438"/>
      <c r="G489" s="439"/>
    </row>
    <row r="490" spans="1:7" s="7" customFormat="1" ht="30" hidden="1" customHeight="1" outlineLevel="1" x14ac:dyDescent="0.2">
      <c r="A490" s="5">
        <f>A175</f>
        <v>0</v>
      </c>
      <c r="B490" s="374" t="s">
        <v>568</v>
      </c>
      <c r="C490" s="375"/>
      <c r="D490" s="375"/>
      <c r="E490" s="376"/>
      <c r="F490" s="61" t="s">
        <v>89</v>
      </c>
      <c r="G490" s="32" t="s">
        <v>137</v>
      </c>
    </row>
    <row r="491" spans="1:7" ht="30" hidden="1" customHeight="1" outlineLevel="1" x14ac:dyDescent="0.2">
      <c r="A491" s="8" t="s">
        <v>166</v>
      </c>
      <c r="B491" s="320"/>
      <c r="C491" s="321"/>
      <c r="D491" s="321"/>
      <c r="E491" s="322"/>
      <c r="F491" s="12" t="s">
        <v>25</v>
      </c>
      <c r="G491" s="10">
        <v>0</v>
      </c>
    </row>
    <row r="492" spans="1:7" ht="30" hidden="1" customHeight="1" outlineLevel="1" x14ac:dyDescent="0.2">
      <c r="A492" s="8" t="s">
        <v>167</v>
      </c>
      <c r="B492" s="320"/>
      <c r="C492" s="321"/>
      <c r="D492" s="321"/>
      <c r="E492" s="322"/>
      <c r="F492" s="12" t="s">
        <v>25</v>
      </c>
      <c r="G492" s="10">
        <v>0</v>
      </c>
    </row>
    <row r="493" spans="1:7" ht="30" hidden="1" customHeight="1" outlineLevel="1" x14ac:dyDescent="0.2">
      <c r="A493" s="8" t="s">
        <v>168</v>
      </c>
      <c r="B493" s="320"/>
      <c r="C493" s="321"/>
      <c r="D493" s="321"/>
      <c r="E493" s="322"/>
      <c r="F493" s="12" t="s">
        <v>25</v>
      </c>
      <c r="G493" s="10">
        <v>0</v>
      </c>
    </row>
    <row r="494" spans="1:7" ht="30" hidden="1" customHeight="1" outlineLevel="1" x14ac:dyDescent="0.2">
      <c r="A494" s="19" t="s">
        <v>169</v>
      </c>
      <c r="B494" s="320"/>
      <c r="C494" s="321"/>
      <c r="D494" s="321"/>
      <c r="E494" s="322"/>
      <c r="F494" s="20" t="s">
        <v>52</v>
      </c>
      <c r="G494" s="10"/>
    </row>
    <row r="495" spans="1:7" ht="30" hidden="1" customHeight="1" outlineLevel="1" thickBot="1" x14ac:dyDescent="0.25">
      <c r="A495" s="8"/>
      <c r="B495" s="320"/>
      <c r="C495" s="321"/>
      <c r="D495" s="321"/>
      <c r="E495" s="322"/>
      <c r="F495" s="12"/>
      <c r="G495" s="41">
        <f>SUM(G491:G494)</f>
        <v>0</v>
      </c>
    </row>
    <row r="496" spans="1:7" ht="30" hidden="1" customHeight="1" outlineLevel="1" thickTop="1" x14ac:dyDescent="0.2">
      <c r="A496" s="8"/>
      <c r="B496" s="320"/>
      <c r="C496" s="321"/>
      <c r="D496" s="321"/>
      <c r="E496" s="322"/>
      <c r="F496" s="12"/>
      <c r="G496" s="10"/>
    </row>
    <row r="497" spans="1:7" s="7" customFormat="1" ht="30" hidden="1" customHeight="1" outlineLevel="1" x14ac:dyDescent="0.2">
      <c r="A497" s="5" t="str">
        <f>A220</f>
        <v>n/a</v>
      </c>
      <c r="B497" s="320"/>
      <c r="C497" s="321"/>
      <c r="D497" s="321"/>
      <c r="E497" s="322"/>
      <c r="F497" s="61"/>
      <c r="G497" s="32" t="s">
        <v>137</v>
      </c>
    </row>
    <row r="498" spans="1:7" ht="30" hidden="1" customHeight="1" outlineLevel="1" x14ac:dyDescent="0.2">
      <c r="A498" s="8" t="s">
        <v>166</v>
      </c>
      <c r="B498" s="320"/>
      <c r="C498" s="321"/>
      <c r="D498" s="321"/>
      <c r="E498" s="322"/>
      <c r="F498" s="12" t="s">
        <v>25</v>
      </c>
      <c r="G498" s="10">
        <v>0</v>
      </c>
    </row>
    <row r="499" spans="1:7" ht="30" hidden="1" customHeight="1" outlineLevel="1" x14ac:dyDescent="0.2">
      <c r="A499" s="8" t="s">
        <v>167</v>
      </c>
      <c r="B499" s="320"/>
      <c r="C499" s="321"/>
      <c r="D499" s="321"/>
      <c r="E499" s="322"/>
      <c r="F499" s="12" t="s">
        <v>25</v>
      </c>
      <c r="G499" s="10">
        <v>0</v>
      </c>
    </row>
    <row r="500" spans="1:7" ht="30" hidden="1" customHeight="1" outlineLevel="1" x14ac:dyDescent="0.2">
      <c r="A500" s="8" t="s">
        <v>168</v>
      </c>
      <c r="B500" s="320"/>
      <c r="C500" s="321"/>
      <c r="D500" s="321"/>
      <c r="E500" s="322"/>
      <c r="F500" s="12" t="s">
        <v>25</v>
      </c>
      <c r="G500" s="10">
        <v>0</v>
      </c>
    </row>
    <row r="501" spans="1:7" ht="30" hidden="1" customHeight="1" outlineLevel="1" x14ac:dyDescent="0.2">
      <c r="A501" s="19" t="s">
        <v>169</v>
      </c>
      <c r="B501" s="320"/>
      <c r="C501" s="321"/>
      <c r="D501" s="321"/>
      <c r="E501" s="322"/>
      <c r="F501" s="20" t="s">
        <v>52</v>
      </c>
      <c r="G501" s="10"/>
    </row>
    <row r="502" spans="1:7" ht="30" hidden="1" customHeight="1" outlineLevel="1" thickBot="1" x14ac:dyDescent="0.25">
      <c r="A502" s="8"/>
      <c r="B502" s="320"/>
      <c r="C502" s="321"/>
      <c r="D502" s="321"/>
      <c r="E502" s="322"/>
      <c r="F502" s="12"/>
      <c r="G502" s="41">
        <f>SUM(G498:G501)</f>
        <v>0</v>
      </c>
    </row>
    <row r="503" spans="1:7" ht="30" hidden="1" customHeight="1" outlineLevel="1" thickTop="1" x14ac:dyDescent="0.2">
      <c r="A503" s="8"/>
      <c r="B503" s="320"/>
      <c r="C503" s="321"/>
      <c r="D503" s="321"/>
      <c r="E503" s="322"/>
      <c r="F503" s="12"/>
      <c r="G503" s="10"/>
    </row>
    <row r="504" spans="1:7" s="7" customFormat="1" ht="30" hidden="1" customHeight="1" outlineLevel="1" x14ac:dyDescent="0.2">
      <c r="A504" s="5" t="str">
        <f>A265</f>
        <v>n/a</v>
      </c>
      <c r="B504" s="320"/>
      <c r="C504" s="321"/>
      <c r="D504" s="321"/>
      <c r="E504" s="322"/>
      <c r="F504" s="61"/>
      <c r="G504" s="32" t="s">
        <v>137</v>
      </c>
    </row>
    <row r="505" spans="1:7" ht="30" hidden="1" customHeight="1" outlineLevel="1" x14ac:dyDescent="0.2">
      <c r="A505" s="8" t="s">
        <v>166</v>
      </c>
      <c r="B505" s="320"/>
      <c r="C505" s="321"/>
      <c r="D505" s="321"/>
      <c r="E505" s="322"/>
      <c r="F505" s="12" t="s">
        <v>25</v>
      </c>
      <c r="G505" s="10">
        <v>0</v>
      </c>
    </row>
    <row r="506" spans="1:7" ht="30" hidden="1" customHeight="1" outlineLevel="1" x14ac:dyDescent="0.2">
      <c r="A506" s="8" t="s">
        <v>167</v>
      </c>
      <c r="B506" s="320"/>
      <c r="C506" s="321"/>
      <c r="D506" s="321"/>
      <c r="E506" s="322"/>
      <c r="F506" s="12" t="s">
        <v>25</v>
      </c>
      <c r="G506" s="10">
        <v>0</v>
      </c>
    </row>
    <row r="507" spans="1:7" ht="30" hidden="1" customHeight="1" outlineLevel="1" x14ac:dyDescent="0.2">
      <c r="A507" s="8" t="s">
        <v>168</v>
      </c>
      <c r="B507" s="320"/>
      <c r="C507" s="321"/>
      <c r="D507" s="321"/>
      <c r="E507" s="322"/>
      <c r="F507" s="12" t="s">
        <v>25</v>
      </c>
      <c r="G507" s="10">
        <v>0</v>
      </c>
    </row>
    <row r="508" spans="1:7" ht="30" hidden="1" customHeight="1" outlineLevel="1" x14ac:dyDescent="0.2">
      <c r="A508" s="19" t="s">
        <v>169</v>
      </c>
      <c r="B508" s="320"/>
      <c r="C508" s="321"/>
      <c r="D508" s="321"/>
      <c r="E508" s="322"/>
      <c r="F508" s="20" t="s">
        <v>52</v>
      </c>
      <c r="G508" s="10"/>
    </row>
    <row r="509" spans="1:7" ht="30" hidden="1" customHeight="1" outlineLevel="1" thickBot="1" x14ac:dyDescent="0.25">
      <c r="A509" s="8"/>
      <c r="B509" s="320"/>
      <c r="C509" s="321"/>
      <c r="D509" s="321"/>
      <c r="E509" s="322"/>
      <c r="F509" s="12"/>
      <c r="G509" s="41">
        <f>SUM(G505:G508)</f>
        <v>0</v>
      </c>
    </row>
    <row r="510" spans="1:7" ht="30" hidden="1" customHeight="1" outlineLevel="1" thickTop="1" x14ac:dyDescent="0.2">
      <c r="A510" s="435" t="s">
        <v>135</v>
      </c>
      <c r="B510" s="316"/>
      <c r="C510" s="316"/>
      <c r="D510" s="316"/>
      <c r="E510" s="317"/>
      <c r="F510" s="23"/>
      <c r="G510" s="17"/>
    </row>
    <row r="511" spans="1:7" ht="30" hidden="1" customHeight="1" outlineLevel="1" x14ac:dyDescent="0.2">
      <c r="A511" s="410" t="s">
        <v>170</v>
      </c>
      <c r="B511" s="318"/>
      <c r="C511" s="318"/>
      <c r="D511" s="318"/>
      <c r="E511" s="319"/>
      <c r="F511" s="23"/>
      <c r="G511" s="17"/>
    </row>
    <row r="512" spans="1:7" ht="30" hidden="1" customHeight="1" outlineLevel="1" x14ac:dyDescent="0.2">
      <c r="A512" s="339"/>
      <c r="B512" s="321"/>
      <c r="C512" s="321"/>
      <c r="D512" s="321"/>
      <c r="E512" s="322"/>
      <c r="F512" s="23"/>
      <c r="G512" s="17"/>
    </row>
    <row r="513" spans="1:7" ht="30" hidden="1" customHeight="1" outlineLevel="1" x14ac:dyDescent="0.2">
      <c r="A513" s="451" t="s">
        <v>171</v>
      </c>
      <c r="B513" s="452"/>
      <c r="C513" s="453"/>
      <c r="D513" s="454" t="s">
        <v>25</v>
      </c>
      <c r="E513" s="452"/>
      <c r="F513" s="452"/>
      <c r="G513" s="455"/>
    </row>
    <row r="514" spans="1:7" ht="30" hidden="1" customHeight="1" outlineLevel="1" x14ac:dyDescent="0.2">
      <c r="A514" s="451" t="s">
        <v>172</v>
      </c>
      <c r="B514" s="452"/>
      <c r="C514" s="453"/>
      <c r="D514" s="454" t="s">
        <v>42</v>
      </c>
      <c r="E514" s="452"/>
      <c r="F514" s="452"/>
      <c r="G514" s="455"/>
    </row>
    <row r="515" spans="1:7" ht="30" hidden="1" customHeight="1" outlineLevel="1" x14ac:dyDescent="0.2">
      <c r="A515" s="451" t="s">
        <v>453</v>
      </c>
      <c r="B515" s="452"/>
      <c r="C515" s="453"/>
      <c r="D515" s="454" t="s">
        <v>42</v>
      </c>
      <c r="E515" s="452"/>
      <c r="F515" s="452"/>
      <c r="G515" s="455"/>
    </row>
    <row r="516" spans="1:7" ht="30" hidden="1" customHeight="1" outlineLevel="1" x14ac:dyDescent="0.2">
      <c r="A516" s="451" t="s">
        <v>173</v>
      </c>
      <c r="B516" s="452"/>
      <c r="C516" s="453"/>
      <c r="D516" s="454" t="s">
        <v>42</v>
      </c>
      <c r="E516" s="452"/>
      <c r="F516" s="452"/>
      <c r="G516" s="455"/>
    </row>
    <row r="517" spans="1:7" ht="30" hidden="1" customHeight="1" outlineLevel="1" x14ac:dyDescent="0.2">
      <c r="A517" s="451" t="s">
        <v>174</v>
      </c>
      <c r="B517" s="452"/>
      <c r="C517" s="453"/>
      <c r="D517" s="454" t="s">
        <v>42</v>
      </c>
      <c r="E517" s="452"/>
      <c r="F517" s="452"/>
      <c r="G517" s="455"/>
    </row>
    <row r="518" spans="1:7" ht="30" hidden="1" customHeight="1" outlineLevel="1" x14ac:dyDescent="0.2">
      <c r="A518" s="39" t="s">
        <v>105</v>
      </c>
      <c r="B518" s="456"/>
      <c r="C518" s="434"/>
      <c r="D518" s="434"/>
      <c r="E518" s="457"/>
      <c r="F518" s="40"/>
      <c r="G518" s="44"/>
    </row>
    <row r="519" spans="1:7" ht="30" hidden="1" customHeight="1" outlineLevel="1" x14ac:dyDescent="0.2">
      <c r="A519" s="8" t="s">
        <v>93</v>
      </c>
      <c r="B519" s="320"/>
      <c r="C519" s="321"/>
      <c r="D519" s="321"/>
      <c r="E519" s="322"/>
      <c r="F519" s="12" t="s">
        <v>25</v>
      </c>
      <c r="G519" s="10">
        <v>0</v>
      </c>
    </row>
    <row r="520" spans="1:7" ht="30" hidden="1" customHeight="1" outlineLevel="1" x14ac:dyDescent="0.2">
      <c r="A520" s="8" t="s">
        <v>175</v>
      </c>
      <c r="B520" s="320"/>
      <c r="C520" s="321"/>
      <c r="D520" s="321"/>
      <c r="E520" s="322"/>
      <c r="F520" s="12" t="s">
        <v>25</v>
      </c>
      <c r="G520" s="10">
        <v>0</v>
      </c>
    </row>
    <row r="521" spans="1:7" ht="30" hidden="1" customHeight="1" outlineLevel="1" thickBot="1" x14ac:dyDescent="0.25">
      <c r="A521" s="8"/>
      <c r="B521" s="320"/>
      <c r="C521" s="321"/>
      <c r="D521" s="321"/>
      <c r="E521" s="322"/>
      <c r="F521" s="12"/>
      <c r="G521" s="41">
        <f>SUM(G519:G520)</f>
        <v>0</v>
      </c>
    </row>
    <row r="522" spans="1:7" ht="30" hidden="1" customHeight="1" outlineLevel="1" thickTop="1" x14ac:dyDescent="0.2">
      <c r="A522" s="8"/>
      <c r="B522" s="320"/>
      <c r="C522" s="321"/>
      <c r="D522" s="321"/>
      <c r="E522" s="322"/>
      <c r="F522" s="12"/>
      <c r="G522" s="10"/>
    </row>
    <row r="523" spans="1:7" ht="30" hidden="1" customHeight="1" outlineLevel="1" x14ac:dyDescent="0.2">
      <c r="A523" s="8" t="s">
        <v>116</v>
      </c>
      <c r="B523" s="320"/>
      <c r="C523" s="321"/>
      <c r="D523" s="321"/>
      <c r="E523" s="322"/>
      <c r="F523" s="12"/>
      <c r="G523" s="10"/>
    </row>
    <row r="524" spans="1:7" ht="30" hidden="1" customHeight="1" outlineLevel="1" x14ac:dyDescent="0.2">
      <c r="A524" s="8"/>
      <c r="B524" s="320"/>
      <c r="C524" s="321"/>
      <c r="D524" s="321"/>
      <c r="E524" s="322"/>
      <c r="F524" s="12"/>
      <c r="G524" s="10"/>
    </row>
    <row r="525" spans="1:7" ht="66" hidden="1" customHeight="1" outlineLevel="1" x14ac:dyDescent="0.2">
      <c r="A525" s="332" t="s">
        <v>446</v>
      </c>
      <c r="B525" s="333"/>
      <c r="C525" s="333"/>
      <c r="D525" s="333"/>
      <c r="E525" s="333"/>
      <c r="F525" s="387"/>
      <c r="G525" s="17"/>
    </row>
    <row r="526" spans="1:7" ht="30" customHeight="1" x14ac:dyDescent="0.2">
      <c r="A526" s="21"/>
      <c r="B526" s="320"/>
      <c r="C526" s="321"/>
      <c r="D526" s="321"/>
      <c r="E526" s="322"/>
      <c r="F526" s="23"/>
      <c r="G526" s="17"/>
    </row>
    <row r="527" spans="1:7" ht="30" customHeight="1" x14ac:dyDescent="0.15">
      <c r="A527" s="377" t="s">
        <v>603</v>
      </c>
      <c r="B527" s="378"/>
      <c r="C527" s="178" t="s">
        <v>442</v>
      </c>
      <c r="D527" s="178" t="s">
        <v>52</v>
      </c>
      <c r="E527" s="379" t="s">
        <v>88</v>
      </c>
      <c r="F527" s="380"/>
      <c r="G527" s="180" t="s">
        <v>25</v>
      </c>
    </row>
    <row r="528" spans="1:7" ht="38.25" customHeight="1" collapsed="1" x14ac:dyDescent="0.15">
      <c r="A528" s="436" t="s">
        <v>1068</v>
      </c>
      <c r="B528" s="437"/>
      <c r="C528" s="437"/>
      <c r="D528" s="437"/>
      <c r="E528" s="438"/>
      <c r="F528" s="438"/>
      <c r="G528" s="439"/>
    </row>
    <row r="529" spans="1:7" s="13" customFormat="1" ht="30" hidden="1" customHeight="1" outlineLevel="1" x14ac:dyDescent="0.2">
      <c r="A529" s="5">
        <f>B33</f>
        <v>0</v>
      </c>
      <c r="B529" s="374" t="s">
        <v>568</v>
      </c>
      <c r="C529" s="375"/>
      <c r="D529" s="375"/>
      <c r="E529" s="376"/>
      <c r="F529" s="61" t="s">
        <v>89</v>
      </c>
      <c r="G529" s="32" t="s">
        <v>137</v>
      </c>
    </row>
    <row r="530" spans="1:7" ht="30" hidden="1" customHeight="1" outlineLevel="1" x14ac:dyDescent="0.2">
      <c r="A530" s="8" t="s">
        <v>176</v>
      </c>
      <c r="B530" s="320"/>
      <c r="C530" s="321"/>
      <c r="D530" s="321"/>
      <c r="E530" s="322"/>
      <c r="F530" s="12" t="s">
        <v>25</v>
      </c>
      <c r="G530" s="10">
        <v>0</v>
      </c>
    </row>
    <row r="531" spans="1:7" ht="30" hidden="1" customHeight="1" outlineLevel="1" x14ac:dyDescent="0.2">
      <c r="A531" s="8" t="s">
        <v>505</v>
      </c>
      <c r="B531" s="320"/>
      <c r="C531" s="321"/>
      <c r="D531" s="321"/>
      <c r="E531" s="322"/>
      <c r="F531" s="12" t="s">
        <v>25</v>
      </c>
      <c r="G531" s="10">
        <v>0</v>
      </c>
    </row>
    <row r="532" spans="1:7" ht="30" hidden="1" customHeight="1" outlineLevel="1" x14ac:dyDescent="0.2">
      <c r="A532" s="14" t="s">
        <v>504</v>
      </c>
      <c r="B532" s="320"/>
      <c r="C532" s="321"/>
      <c r="D532" s="321"/>
      <c r="E532" s="322"/>
      <c r="F532" s="12"/>
      <c r="G532" s="10"/>
    </row>
    <row r="533" spans="1:7" ht="30" hidden="1" customHeight="1" outlineLevel="1" x14ac:dyDescent="0.2">
      <c r="A533" s="8" t="s">
        <v>177</v>
      </c>
      <c r="B533" s="320"/>
      <c r="C533" s="321"/>
      <c r="D533" s="321"/>
      <c r="E533" s="322"/>
      <c r="F533" s="12" t="s">
        <v>25</v>
      </c>
      <c r="G533" s="10">
        <v>0</v>
      </c>
    </row>
    <row r="534" spans="1:7" ht="30" hidden="1" customHeight="1" outlineLevel="1" x14ac:dyDescent="0.2">
      <c r="A534" s="8" t="s">
        <v>93</v>
      </c>
      <c r="B534" s="320"/>
      <c r="C534" s="321"/>
      <c r="D534" s="321"/>
      <c r="E534" s="322"/>
      <c r="F534" s="12" t="s">
        <v>25</v>
      </c>
      <c r="G534" s="10">
        <v>0</v>
      </c>
    </row>
    <row r="535" spans="1:7" ht="30" hidden="1" customHeight="1" outlineLevel="1" x14ac:dyDescent="0.2">
      <c r="A535" s="197" t="s">
        <v>178</v>
      </c>
      <c r="B535" s="320"/>
      <c r="C535" s="321"/>
      <c r="D535" s="321"/>
      <c r="E535" s="322"/>
      <c r="F535" s="20" t="s">
        <v>52</v>
      </c>
      <c r="G535" s="10"/>
    </row>
    <row r="536" spans="1:7" ht="30" hidden="1" customHeight="1" outlineLevel="1" thickBot="1" x14ac:dyDescent="0.25">
      <c r="A536" s="8"/>
      <c r="B536" s="320"/>
      <c r="C536" s="321"/>
      <c r="D536" s="321"/>
      <c r="E536" s="322"/>
      <c r="F536" s="12"/>
      <c r="G536" s="198">
        <f>SUM(G530:G535)</f>
        <v>0</v>
      </c>
    </row>
    <row r="537" spans="1:7" ht="30" hidden="1" customHeight="1" outlineLevel="1" thickTop="1" x14ac:dyDescent="0.2">
      <c r="A537" s="8"/>
      <c r="B537" s="320"/>
      <c r="C537" s="321"/>
      <c r="D537" s="321"/>
      <c r="E537" s="322"/>
      <c r="F537" s="12"/>
      <c r="G537" s="10"/>
    </row>
    <row r="538" spans="1:7" s="13" customFormat="1" ht="30" hidden="1" customHeight="1" outlineLevel="1" x14ac:dyDescent="0.2">
      <c r="A538" s="5" t="str">
        <f>B34</f>
        <v>n/a</v>
      </c>
      <c r="B538" s="320"/>
      <c r="C538" s="321"/>
      <c r="D538" s="321"/>
      <c r="E538" s="322"/>
      <c r="F538" s="6"/>
      <c r="G538" s="32" t="s">
        <v>137</v>
      </c>
    </row>
    <row r="539" spans="1:7" ht="30" hidden="1" customHeight="1" outlineLevel="1" x14ac:dyDescent="0.2">
      <c r="A539" s="8" t="s">
        <v>176</v>
      </c>
      <c r="B539" s="320"/>
      <c r="C539" s="321"/>
      <c r="D539" s="321"/>
      <c r="E539" s="322"/>
      <c r="F539" s="12" t="s">
        <v>25</v>
      </c>
      <c r="G539" s="10">
        <v>0</v>
      </c>
    </row>
    <row r="540" spans="1:7" ht="30" hidden="1" customHeight="1" outlineLevel="1" x14ac:dyDescent="0.2">
      <c r="A540" s="8" t="s">
        <v>505</v>
      </c>
      <c r="B540" s="320"/>
      <c r="C540" s="321"/>
      <c r="D540" s="321"/>
      <c r="E540" s="322"/>
      <c r="F540" s="12" t="s">
        <v>25</v>
      </c>
      <c r="G540" s="10">
        <v>0</v>
      </c>
    </row>
    <row r="541" spans="1:7" ht="30" hidden="1" customHeight="1" outlineLevel="1" x14ac:dyDescent="0.2">
      <c r="A541" s="14" t="s">
        <v>504</v>
      </c>
      <c r="B541" s="320"/>
      <c r="C541" s="321"/>
      <c r="D541" s="321"/>
      <c r="E541" s="322"/>
      <c r="F541" s="12"/>
      <c r="G541" s="10"/>
    </row>
    <row r="542" spans="1:7" ht="30" hidden="1" customHeight="1" outlineLevel="1" x14ac:dyDescent="0.2">
      <c r="A542" s="8" t="s">
        <v>177</v>
      </c>
      <c r="B542" s="320"/>
      <c r="C542" s="321"/>
      <c r="D542" s="321"/>
      <c r="E542" s="322"/>
      <c r="F542" s="12" t="s">
        <v>25</v>
      </c>
      <c r="G542" s="10">
        <v>0</v>
      </c>
    </row>
    <row r="543" spans="1:7" ht="30" hidden="1" customHeight="1" outlineLevel="1" x14ac:dyDescent="0.2">
      <c r="A543" s="8" t="s">
        <v>93</v>
      </c>
      <c r="B543" s="320"/>
      <c r="C543" s="321"/>
      <c r="D543" s="321"/>
      <c r="E543" s="322"/>
      <c r="F543" s="12" t="s">
        <v>25</v>
      </c>
      <c r="G543" s="10">
        <v>0</v>
      </c>
    </row>
    <row r="544" spans="1:7" ht="30" hidden="1" customHeight="1" outlineLevel="1" x14ac:dyDescent="0.2">
      <c r="A544" s="197" t="s">
        <v>178</v>
      </c>
      <c r="B544" s="320"/>
      <c r="C544" s="321"/>
      <c r="D544" s="321"/>
      <c r="E544" s="322"/>
      <c r="F544" s="20" t="s">
        <v>52</v>
      </c>
      <c r="G544" s="10"/>
    </row>
    <row r="545" spans="1:7" ht="30" hidden="1" customHeight="1" outlineLevel="1" thickBot="1" x14ac:dyDescent="0.25">
      <c r="A545" s="8"/>
      <c r="B545" s="320"/>
      <c r="C545" s="321"/>
      <c r="D545" s="321"/>
      <c r="E545" s="322"/>
      <c r="F545" s="12"/>
      <c r="G545" s="198">
        <f>SUM(G539:G544)</f>
        <v>0</v>
      </c>
    </row>
    <row r="546" spans="1:7" ht="30" hidden="1" customHeight="1" outlineLevel="1" thickTop="1" x14ac:dyDescent="0.2">
      <c r="A546" s="8"/>
      <c r="B546" s="320"/>
      <c r="C546" s="321"/>
      <c r="D546" s="321"/>
      <c r="E546" s="322"/>
      <c r="F546" s="12"/>
      <c r="G546" s="199"/>
    </row>
    <row r="547" spans="1:7" s="13" customFormat="1" ht="30" hidden="1" customHeight="1" outlineLevel="1" x14ac:dyDescent="0.2">
      <c r="A547" s="5" t="str">
        <f>B35</f>
        <v>n/a</v>
      </c>
      <c r="B547" s="320"/>
      <c r="C547" s="321"/>
      <c r="D547" s="321"/>
      <c r="E547" s="322"/>
      <c r="F547" s="6"/>
      <c r="G547" s="32" t="s">
        <v>137</v>
      </c>
    </row>
    <row r="548" spans="1:7" ht="30" hidden="1" customHeight="1" outlineLevel="1" x14ac:dyDescent="0.2">
      <c r="A548" s="8" t="s">
        <v>176</v>
      </c>
      <c r="B548" s="320"/>
      <c r="C548" s="321"/>
      <c r="D548" s="321"/>
      <c r="E548" s="322"/>
      <c r="F548" s="12" t="s">
        <v>25</v>
      </c>
      <c r="G548" s="10">
        <v>0</v>
      </c>
    </row>
    <row r="549" spans="1:7" ht="30" hidden="1" customHeight="1" outlineLevel="1" x14ac:dyDescent="0.2">
      <c r="A549" s="8" t="s">
        <v>505</v>
      </c>
      <c r="B549" s="320"/>
      <c r="C549" s="321"/>
      <c r="D549" s="321"/>
      <c r="E549" s="322"/>
      <c r="F549" s="12" t="s">
        <v>25</v>
      </c>
      <c r="G549" s="10">
        <v>0</v>
      </c>
    </row>
    <row r="550" spans="1:7" ht="30" hidden="1" customHeight="1" outlineLevel="1" x14ac:dyDescent="0.2">
      <c r="A550" s="14" t="s">
        <v>504</v>
      </c>
      <c r="B550" s="320"/>
      <c r="C550" s="321"/>
      <c r="D550" s="321"/>
      <c r="E550" s="322"/>
      <c r="F550" s="12"/>
      <c r="G550" s="10"/>
    </row>
    <row r="551" spans="1:7" ht="30" hidden="1" customHeight="1" outlineLevel="1" x14ac:dyDescent="0.2">
      <c r="A551" s="8" t="s">
        <v>177</v>
      </c>
      <c r="B551" s="320"/>
      <c r="C551" s="321"/>
      <c r="D551" s="321"/>
      <c r="E551" s="322"/>
      <c r="F551" s="12" t="s">
        <v>25</v>
      </c>
      <c r="G551" s="10">
        <v>0</v>
      </c>
    </row>
    <row r="552" spans="1:7" ht="30" hidden="1" customHeight="1" outlineLevel="1" x14ac:dyDescent="0.2">
      <c r="A552" s="8" t="s">
        <v>93</v>
      </c>
      <c r="B552" s="320"/>
      <c r="C552" s="321"/>
      <c r="D552" s="321"/>
      <c r="E552" s="322"/>
      <c r="F552" s="12" t="s">
        <v>25</v>
      </c>
      <c r="G552" s="10">
        <v>0</v>
      </c>
    </row>
    <row r="553" spans="1:7" ht="30" hidden="1" customHeight="1" outlineLevel="1" x14ac:dyDescent="0.2">
      <c r="A553" s="197" t="s">
        <v>178</v>
      </c>
      <c r="B553" s="320"/>
      <c r="C553" s="321"/>
      <c r="D553" s="321"/>
      <c r="E553" s="322"/>
      <c r="F553" s="20" t="s">
        <v>52</v>
      </c>
      <c r="G553" s="10"/>
    </row>
    <row r="554" spans="1:7" ht="30" hidden="1" customHeight="1" outlineLevel="1" thickBot="1" x14ac:dyDescent="0.25">
      <c r="A554" s="8"/>
      <c r="B554" s="320"/>
      <c r="C554" s="321"/>
      <c r="D554" s="321"/>
      <c r="E554" s="322"/>
      <c r="F554" s="12"/>
      <c r="G554" s="198">
        <f>SUM(G548:G553)</f>
        <v>0</v>
      </c>
    </row>
    <row r="555" spans="1:7" ht="30" hidden="1" customHeight="1" outlineLevel="1" thickTop="1" x14ac:dyDescent="0.2">
      <c r="A555" s="8"/>
      <c r="B555" s="320"/>
      <c r="C555" s="321"/>
      <c r="D555" s="321"/>
      <c r="E555" s="322"/>
      <c r="F555" s="12"/>
      <c r="G555" s="199"/>
    </row>
    <row r="556" spans="1:7" ht="30" hidden="1" customHeight="1" outlineLevel="1" x14ac:dyDescent="0.2">
      <c r="A556" s="8" t="s">
        <v>179</v>
      </c>
      <c r="B556" s="320"/>
      <c r="C556" s="321"/>
      <c r="D556" s="321"/>
      <c r="E556" s="322"/>
      <c r="F556" s="12" t="s">
        <v>25</v>
      </c>
      <c r="G556" s="10">
        <v>100000</v>
      </c>
    </row>
    <row r="557" spans="1:7" ht="30" hidden="1" customHeight="1" outlineLevel="1" x14ac:dyDescent="0.2">
      <c r="A557" s="8" t="s">
        <v>180</v>
      </c>
      <c r="B557" s="320"/>
      <c r="C557" s="321"/>
      <c r="D557" s="321"/>
      <c r="E557" s="322"/>
      <c r="F557" s="12" t="s">
        <v>25</v>
      </c>
      <c r="G557" s="10">
        <v>2000</v>
      </c>
    </row>
    <row r="558" spans="1:7" ht="30" hidden="1" customHeight="1" outlineLevel="1" x14ac:dyDescent="0.2">
      <c r="A558" s="8" t="s">
        <v>181</v>
      </c>
      <c r="B558" s="320"/>
      <c r="C558" s="321"/>
      <c r="D558" s="321"/>
      <c r="E558" s="322"/>
      <c r="F558" s="12" t="s">
        <v>25</v>
      </c>
      <c r="G558" s="10">
        <v>2000</v>
      </c>
    </row>
    <row r="559" spans="1:7" ht="30" hidden="1" customHeight="1" outlineLevel="1" x14ac:dyDescent="0.2">
      <c r="A559" s="8" t="s">
        <v>182</v>
      </c>
      <c r="B559" s="320"/>
      <c r="C559" s="321"/>
      <c r="D559" s="321"/>
      <c r="E559" s="322"/>
      <c r="F559" s="12" t="s">
        <v>25</v>
      </c>
      <c r="G559" s="10">
        <v>7500</v>
      </c>
    </row>
    <row r="560" spans="1:7" ht="30" hidden="1" customHeight="1" outlineLevel="1" x14ac:dyDescent="0.2">
      <c r="A560" s="8" t="s">
        <v>123</v>
      </c>
      <c r="B560" s="320"/>
      <c r="C560" s="321"/>
      <c r="D560" s="321"/>
      <c r="E560" s="322"/>
      <c r="F560" s="12" t="s">
        <v>25</v>
      </c>
      <c r="G560" s="10">
        <v>0</v>
      </c>
    </row>
    <row r="561" spans="1:7" ht="30" hidden="1" customHeight="1" outlineLevel="1" x14ac:dyDescent="0.2">
      <c r="A561" s="8"/>
      <c r="B561" s="320"/>
      <c r="C561" s="321"/>
      <c r="D561" s="321"/>
      <c r="E561" s="322"/>
      <c r="F561" s="16"/>
      <c r="G561" s="43"/>
    </row>
    <row r="562" spans="1:7" ht="30" hidden="1" customHeight="1" outlineLevel="1" x14ac:dyDescent="0.2">
      <c r="A562" s="21" t="s">
        <v>183</v>
      </c>
      <c r="B562" s="320"/>
      <c r="C562" s="321"/>
      <c r="D562" s="321"/>
      <c r="E562" s="322"/>
      <c r="F562" s="16"/>
      <c r="G562" s="43"/>
    </row>
    <row r="563" spans="1:7" ht="30" hidden="1" customHeight="1" outlineLevel="1" x14ac:dyDescent="0.2">
      <c r="A563" s="8" t="s">
        <v>184</v>
      </c>
      <c r="B563" s="320"/>
      <c r="C563" s="321"/>
      <c r="D563" s="321"/>
      <c r="E563" s="322"/>
      <c r="F563" s="12" t="s">
        <v>25</v>
      </c>
      <c r="G563" s="10">
        <v>0</v>
      </c>
    </row>
    <row r="564" spans="1:7" ht="30" hidden="1" customHeight="1" outlineLevel="1" x14ac:dyDescent="0.2">
      <c r="A564" s="8" t="s">
        <v>185</v>
      </c>
      <c r="B564" s="320"/>
      <c r="C564" s="321"/>
      <c r="D564" s="321"/>
      <c r="E564" s="322"/>
      <c r="F564" s="12" t="s">
        <v>25</v>
      </c>
      <c r="G564" s="10">
        <v>0</v>
      </c>
    </row>
    <row r="565" spans="1:7" ht="30" hidden="1" customHeight="1" outlineLevel="1" x14ac:dyDescent="0.2">
      <c r="A565" s="8" t="s">
        <v>186</v>
      </c>
      <c r="B565" s="320"/>
      <c r="C565" s="321"/>
      <c r="D565" s="321"/>
      <c r="E565" s="322"/>
      <c r="F565" s="12" t="s">
        <v>25</v>
      </c>
      <c r="G565" s="10">
        <v>0</v>
      </c>
    </row>
    <row r="566" spans="1:7" ht="30" hidden="1" customHeight="1" outlineLevel="1" x14ac:dyDescent="0.2">
      <c r="A566" s="8"/>
      <c r="B566" s="320"/>
      <c r="C566" s="321"/>
      <c r="D566" s="321"/>
      <c r="E566" s="322"/>
      <c r="F566" s="16"/>
      <c r="G566" s="43"/>
    </row>
    <row r="567" spans="1:7" ht="30" hidden="1" customHeight="1" outlineLevel="1" x14ac:dyDescent="0.2">
      <c r="A567" s="197"/>
      <c r="B567" s="320"/>
      <c r="C567" s="321"/>
      <c r="D567" s="321"/>
      <c r="E567" s="322"/>
      <c r="F567" s="16"/>
      <c r="G567" s="43"/>
    </row>
    <row r="568" spans="1:7" ht="30" hidden="1" customHeight="1" outlineLevel="1" x14ac:dyDescent="0.2">
      <c r="A568" s="25" t="s">
        <v>187</v>
      </c>
      <c r="B568" s="320"/>
      <c r="C568" s="321"/>
      <c r="D568" s="321"/>
      <c r="E568" s="322"/>
      <c r="F568" s="449" t="s">
        <v>25</v>
      </c>
      <c r="G568" s="450"/>
    </row>
    <row r="569" spans="1:7" ht="30" hidden="1" customHeight="1" outlineLevel="1" x14ac:dyDescent="0.2">
      <c r="A569" s="25" t="s">
        <v>188</v>
      </c>
      <c r="B569" s="320"/>
      <c r="C569" s="321"/>
      <c r="D569" s="321"/>
      <c r="E569" s="322"/>
      <c r="F569" s="449" t="s">
        <v>189</v>
      </c>
      <c r="G569" s="450"/>
    </row>
    <row r="570" spans="1:7" ht="30" hidden="1" customHeight="1" outlineLevel="1" x14ac:dyDescent="0.2">
      <c r="A570" s="25" t="s">
        <v>190</v>
      </c>
      <c r="B570" s="320"/>
      <c r="C570" s="321"/>
      <c r="D570" s="321"/>
      <c r="E570" s="322"/>
      <c r="F570" s="449" t="s">
        <v>191</v>
      </c>
      <c r="G570" s="450"/>
    </row>
    <row r="571" spans="1:7" ht="30" hidden="1" customHeight="1" outlineLevel="1" x14ac:dyDescent="0.2">
      <c r="A571" s="25" t="s">
        <v>192</v>
      </c>
      <c r="B571" s="320"/>
      <c r="C571" s="321"/>
      <c r="D571" s="321"/>
      <c r="E571" s="322"/>
      <c r="F571" s="449" t="s">
        <v>25</v>
      </c>
      <c r="G571" s="450"/>
    </row>
    <row r="572" spans="1:7" ht="30" hidden="1" customHeight="1" outlineLevel="1" x14ac:dyDescent="0.2">
      <c r="A572" s="25" t="s">
        <v>193</v>
      </c>
      <c r="B572" s="320"/>
      <c r="C572" s="321"/>
      <c r="D572" s="321"/>
      <c r="E572" s="322"/>
      <c r="F572" s="447" t="s">
        <v>194</v>
      </c>
      <c r="G572" s="448"/>
    </row>
    <row r="573" spans="1:7" ht="30" hidden="1" customHeight="1" outlineLevel="1" x14ac:dyDescent="0.2">
      <c r="A573" s="25"/>
      <c r="B573" s="320"/>
      <c r="C573" s="321"/>
      <c r="D573" s="321"/>
      <c r="E573" s="322"/>
      <c r="F573" s="200"/>
      <c r="G573" s="43"/>
    </row>
    <row r="574" spans="1:7" ht="30" hidden="1" customHeight="1" outlineLevel="1" x14ac:dyDescent="0.2">
      <c r="A574" s="19" t="s">
        <v>195</v>
      </c>
      <c r="B574" s="320"/>
      <c r="C574" s="321"/>
      <c r="D574" s="321"/>
      <c r="E574" s="322"/>
      <c r="F574" s="26"/>
      <c r="G574" s="38"/>
    </row>
    <row r="575" spans="1:7" ht="30" hidden="1" customHeight="1" outlineLevel="1" x14ac:dyDescent="0.2">
      <c r="A575" s="8"/>
      <c r="B575" s="320"/>
      <c r="C575" s="321"/>
      <c r="D575" s="321"/>
      <c r="E575" s="322"/>
      <c r="F575" s="16"/>
      <c r="G575" s="43"/>
    </row>
    <row r="576" spans="1:7" ht="30" hidden="1" customHeight="1" outlineLevel="1" x14ac:dyDescent="0.2">
      <c r="A576" s="201" t="s">
        <v>116</v>
      </c>
      <c r="B576" s="320"/>
      <c r="C576" s="321"/>
      <c r="D576" s="321"/>
      <c r="E576" s="322"/>
      <c r="F576" s="16"/>
      <c r="G576" s="43"/>
    </row>
    <row r="577" spans="1:7" ht="30" hidden="1" customHeight="1" outlineLevel="1" x14ac:dyDescent="0.2">
      <c r="A577" s="8"/>
      <c r="B577" s="320"/>
      <c r="C577" s="321"/>
      <c r="D577" s="321"/>
      <c r="E577" s="322"/>
      <c r="F577" s="16"/>
      <c r="G577" s="43"/>
    </row>
    <row r="578" spans="1:7" ht="66" hidden="1" customHeight="1" outlineLevel="1" x14ac:dyDescent="0.2">
      <c r="A578" s="332" t="s">
        <v>833</v>
      </c>
      <c r="B578" s="333"/>
      <c r="C578" s="333"/>
      <c r="D578" s="333"/>
      <c r="E578" s="333"/>
      <c r="F578" s="387"/>
      <c r="G578" s="17"/>
    </row>
    <row r="579" spans="1:7" ht="30" customHeight="1" x14ac:dyDescent="0.2">
      <c r="A579" s="184"/>
      <c r="B579" s="320"/>
      <c r="C579" s="321"/>
      <c r="D579" s="321"/>
      <c r="E579" s="322"/>
      <c r="F579" s="52"/>
      <c r="G579" s="202"/>
    </row>
    <row r="580" spans="1:7" ht="30" customHeight="1" x14ac:dyDescent="0.15">
      <c r="A580" s="377" t="s">
        <v>602</v>
      </c>
      <c r="B580" s="378"/>
      <c r="C580" s="178" t="s">
        <v>442</v>
      </c>
      <c r="D580" s="178" t="s">
        <v>52</v>
      </c>
      <c r="E580" s="379" t="s">
        <v>88</v>
      </c>
      <c r="F580" s="380"/>
      <c r="G580" s="180" t="s">
        <v>25</v>
      </c>
    </row>
    <row r="581" spans="1:7" ht="85.5" customHeight="1" collapsed="1" x14ac:dyDescent="0.15">
      <c r="A581" s="443" t="s">
        <v>1078</v>
      </c>
      <c r="B581" s="444"/>
      <c r="C581" s="444"/>
      <c r="D581" s="444"/>
      <c r="E581" s="445"/>
      <c r="F581" s="445"/>
      <c r="G581" s="446"/>
    </row>
    <row r="582" spans="1:7" s="13" customFormat="1" ht="30" hidden="1" customHeight="1" outlineLevel="1" x14ac:dyDescent="0.2">
      <c r="A582" s="5">
        <f>B33</f>
        <v>0</v>
      </c>
      <c r="B582" s="374" t="s">
        <v>568</v>
      </c>
      <c r="C582" s="375"/>
      <c r="D582" s="375"/>
      <c r="E582" s="376"/>
      <c r="F582" s="61" t="s">
        <v>89</v>
      </c>
      <c r="G582" s="32" t="s">
        <v>137</v>
      </c>
    </row>
    <row r="583" spans="1:7" ht="30" hidden="1" customHeight="1" outlineLevel="1" x14ac:dyDescent="0.2">
      <c r="A583" s="8" t="s">
        <v>196</v>
      </c>
      <c r="B583" s="320"/>
      <c r="C583" s="321"/>
      <c r="D583" s="321"/>
      <c r="E583" s="322"/>
      <c r="F583" s="12" t="s">
        <v>25</v>
      </c>
      <c r="G583" s="10">
        <v>0</v>
      </c>
    </row>
    <row r="584" spans="1:7" ht="30" hidden="1" customHeight="1" outlineLevel="1" x14ac:dyDescent="0.2">
      <c r="A584" s="8" t="s">
        <v>93</v>
      </c>
      <c r="B584" s="320"/>
      <c r="C584" s="321"/>
      <c r="D584" s="321"/>
      <c r="E584" s="322"/>
      <c r="F584" s="12" t="s">
        <v>25</v>
      </c>
      <c r="G584" s="10">
        <v>0</v>
      </c>
    </row>
    <row r="585" spans="1:7" ht="30" hidden="1" customHeight="1" outlineLevel="1" x14ac:dyDescent="0.2">
      <c r="A585" s="8"/>
      <c r="B585" s="320"/>
      <c r="C585" s="321"/>
      <c r="D585" s="321"/>
      <c r="E585" s="322"/>
      <c r="F585" s="16"/>
      <c r="G585" s="43"/>
    </row>
    <row r="586" spans="1:7" ht="30" hidden="1" customHeight="1" outlineLevel="1" x14ac:dyDescent="0.2">
      <c r="A586" s="8"/>
      <c r="B586" s="320"/>
      <c r="C586" s="321"/>
      <c r="D586" s="321"/>
      <c r="E586" s="322"/>
      <c r="F586" s="16"/>
      <c r="G586" s="43"/>
    </row>
    <row r="587" spans="1:7" s="13" customFormat="1" ht="30" hidden="1" customHeight="1" outlineLevel="1" x14ac:dyDescent="0.2">
      <c r="A587" s="5" t="str">
        <f>B34</f>
        <v>n/a</v>
      </c>
      <c r="B587" s="320"/>
      <c r="C587" s="321"/>
      <c r="D587" s="321"/>
      <c r="E587" s="322"/>
      <c r="F587" s="6"/>
      <c r="G587" s="32" t="s">
        <v>137</v>
      </c>
    </row>
    <row r="588" spans="1:7" ht="30" hidden="1" customHeight="1" outlineLevel="1" x14ac:dyDescent="0.2">
      <c r="A588" s="8" t="s">
        <v>196</v>
      </c>
      <c r="B588" s="320"/>
      <c r="C588" s="321"/>
      <c r="D588" s="321"/>
      <c r="E588" s="322"/>
      <c r="F588" s="12" t="s">
        <v>25</v>
      </c>
      <c r="G588" s="10">
        <v>0</v>
      </c>
    </row>
    <row r="589" spans="1:7" ht="30" hidden="1" customHeight="1" outlineLevel="1" x14ac:dyDescent="0.2">
      <c r="A589" s="8" t="s">
        <v>93</v>
      </c>
      <c r="B589" s="320"/>
      <c r="C589" s="321"/>
      <c r="D589" s="321"/>
      <c r="E589" s="322"/>
      <c r="F589" s="12" t="s">
        <v>25</v>
      </c>
      <c r="G589" s="10">
        <v>0</v>
      </c>
    </row>
    <row r="590" spans="1:7" ht="30" hidden="1" customHeight="1" outlineLevel="1" x14ac:dyDescent="0.2">
      <c r="A590" s="8"/>
      <c r="B590" s="320"/>
      <c r="C590" s="321"/>
      <c r="D590" s="321"/>
      <c r="E590" s="322"/>
      <c r="F590" s="16"/>
      <c r="G590" s="43"/>
    </row>
    <row r="591" spans="1:7" ht="30" hidden="1" customHeight="1" outlineLevel="1" x14ac:dyDescent="0.2">
      <c r="A591" s="8"/>
      <c r="B591" s="320"/>
      <c r="C591" s="321"/>
      <c r="D591" s="321"/>
      <c r="E591" s="322"/>
      <c r="F591" s="16"/>
      <c r="G591" s="43"/>
    </row>
    <row r="592" spans="1:7" s="13" customFormat="1" ht="30" hidden="1" customHeight="1" outlineLevel="1" x14ac:dyDescent="0.2">
      <c r="A592" s="5" t="str">
        <f>B35</f>
        <v>n/a</v>
      </c>
      <c r="B592" s="320"/>
      <c r="C592" s="321"/>
      <c r="D592" s="321"/>
      <c r="E592" s="322"/>
      <c r="F592" s="6"/>
      <c r="G592" s="32" t="s">
        <v>137</v>
      </c>
    </row>
    <row r="593" spans="1:7" ht="30" hidden="1" customHeight="1" outlineLevel="1" x14ac:dyDescent="0.2">
      <c r="A593" s="8" t="s">
        <v>196</v>
      </c>
      <c r="B593" s="320"/>
      <c r="C593" s="321"/>
      <c r="D593" s="321"/>
      <c r="E593" s="322"/>
      <c r="F593" s="12" t="s">
        <v>25</v>
      </c>
      <c r="G593" s="10">
        <v>0</v>
      </c>
    </row>
    <row r="594" spans="1:7" ht="30" hidden="1" customHeight="1" outlineLevel="1" x14ac:dyDescent="0.2">
      <c r="A594" s="8" t="s">
        <v>93</v>
      </c>
      <c r="B594" s="320"/>
      <c r="C594" s="321"/>
      <c r="D594" s="321"/>
      <c r="E594" s="322"/>
      <c r="F594" s="12" t="s">
        <v>25</v>
      </c>
      <c r="G594" s="10">
        <v>0</v>
      </c>
    </row>
    <row r="595" spans="1:7" ht="30" hidden="1" customHeight="1" outlineLevel="1" x14ac:dyDescent="0.2">
      <c r="A595" s="8"/>
      <c r="B595" s="320"/>
      <c r="C595" s="321"/>
      <c r="D595" s="321"/>
      <c r="E595" s="322"/>
      <c r="F595" s="16"/>
      <c r="G595" s="43"/>
    </row>
    <row r="596" spans="1:7" ht="30" hidden="1" customHeight="1" outlineLevel="1" x14ac:dyDescent="0.2">
      <c r="A596" s="8"/>
      <c r="B596" s="320"/>
      <c r="C596" s="321"/>
      <c r="D596" s="321"/>
      <c r="E596" s="322"/>
      <c r="F596" s="16"/>
      <c r="G596" s="43"/>
    </row>
    <row r="597" spans="1:7" ht="30" hidden="1" customHeight="1" outlineLevel="1" thickBot="1" x14ac:dyDescent="0.25">
      <c r="A597" s="21" t="s">
        <v>114</v>
      </c>
      <c r="B597" s="320"/>
      <c r="C597" s="321"/>
      <c r="D597" s="321"/>
      <c r="E597" s="322"/>
      <c r="F597" s="16"/>
      <c r="G597" s="42">
        <f>SUM(G583,G584,G588,G589,G593,G594)</f>
        <v>0</v>
      </c>
    </row>
    <row r="598" spans="1:7" ht="30" hidden="1" customHeight="1" outlineLevel="1" thickTop="1" x14ac:dyDescent="0.2">
      <c r="A598" s="8"/>
      <c r="B598" s="320"/>
      <c r="C598" s="321"/>
      <c r="D598" s="321"/>
      <c r="E598" s="322"/>
      <c r="F598" s="16"/>
      <c r="G598" s="43"/>
    </row>
    <row r="599" spans="1:7" ht="30" hidden="1" customHeight="1" outlineLevel="1" x14ac:dyDescent="0.2">
      <c r="A599" s="8" t="s">
        <v>197</v>
      </c>
      <c r="B599" s="320"/>
      <c r="C599" s="321"/>
      <c r="D599" s="321"/>
      <c r="E599" s="322"/>
      <c r="F599" s="12" t="s">
        <v>25</v>
      </c>
      <c r="G599" s="10">
        <v>0</v>
      </c>
    </row>
    <row r="600" spans="1:7" ht="30" hidden="1" customHeight="1" outlineLevel="1" x14ac:dyDescent="0.2">
      <c r="A600" s="8" t="s">
        <v>198</v>
      </c>
      <c r="B600" s="320"/>
      <c r="C600" s="321"/>
      <c r="D600" s="321"/>
      <c r="E600" s="322"/>
      <c r="F600" s="12" t="s">
        <v>25</v>
      </c>
      <c r="G600" s="10">
        <v>0</v>
      </c>
    </row>
    <row r="601" spans="1:7" ht="30" hidden="1" customHeight="1" outlineLevel="1" x14ac:dyDescent="0.2">
      <c r="A601" s="8" t="s">
        <v>199</v>
      </c>
      <c r="B601" s="320"/>
      <c r="C601" s="321"/>
      <c r="D601" s="321"/>
      <c r="E601" s="322"/>
      <c r="F601" s="12" t="s">
        <v>25</v>
      </c>
      <c r="G601" s="10">
        <v>0</v>
      </c>
    </row>
    <row r="602" spans="1:7" ht="30" hidden="1" customHeight="1" outlineLevel="1" x14ac:dyDescent="0.2">
      <c r="A602" s="8"/>
      <c r="B602" s="320"/>
      <c r="C602" s="321"/>
      <c r="D602" s="321"/>
      <c r="E602" s="322"/>
      <c r="F602" s="16"/>
      <c r="G602" s="43"/>
    </row>
    <row r="603" spans="1:7" ht="31.5" hidden="1" customHeight="1" outlineLevel="1" x14ac:dyDescent="0.2">
      <c r="A603" s="21" t="s">
        <v>164</v>
      </c>
      <c r="B603" s="320"/>
      <c r="C603" s="321"/>
      <c r="D603" s="321"/>
      <c r="E603" s="322"/>
      <c r="F603" s="16"/>
      <c r="G603" s="43"/>
    </row>
    <row r="604" spans="1:7" ht="30" hidden="1" customHeight="1" outlineLevel="1" x14ac:dyDescent="0.2">
      <c r="A604" s="8" t="s">
        <v>200</v>
      </c>
      <c r="B604" s="320"/>
      <c r="C604" s="321"/>
      <c r="D604" s="321"/>
      <c r="E604" s="322"/>
      <c r="F604" s="12" t="s">
        <v>25</v>
      </c>
      <c r="G604" s="43"/>
    </row>
    <row r="605" spans="1:7" ht="30" hidden="1" customHeight="1" outlineLevel="1" x14ac:dyDescent="0.2">
      <c r="A605" s="8" t="s">
        <v>123</v>
      </c>
      <c r="B605" s="320"/>
      <c r="C605" s="321"/>
      <c r="D605" s="321"/>
      <c r="E605" s="322"/>
      <c r="F605" s="12" t="s">
        <v>25</v>
      </c>
      <c r="G605" s="43"/>
    </row>
    <row r="606" spans="1:7" ht="30" hidden="1" customHeight="1" outlineLevel="1" x14ac:dyDescent="0.2">
      <c r="A606" s="8"/>
      <c r="B606" s="320"/>
      <c r="C606" s="321"/>
      <c r="D606" s="321"/>
      <c r="E606" s="322"/>
      <c r="F606" s="16"/>
      <c r="G606" s="43"/>
    </row>
    <row r="607" spans="1:7" ht="30" hidden="1" customHeight="1" outlineLevel="1" x14ac:dyDescent="0.2">
      <c r="A607" s="440" t="s">
        <v>201</v>
      </c>
      <c r="B607" s="441"/>
      <c r="C607" s="441"/>
      <c r="D607" s="441"/>
      <c r="E607" s="441"/>
      <c r="F607" s="442"/>
      <c r="G607" s="17"/>
    </row>
    <row r="608" spans="1:7" ht="30" hidden="1" customHeight="1" outlineLevel="1" x14ac:dyDescent="0.2">
      <c r="A608" s="8"/>
      <c r="B608" s="320"/>
      <c r="C608" s="321"/>
      <c r="D608" s="321"/>
      <c r="E608" s="322"/>
      <c r="F608" s="9"/>
      <c r="G608" s="17"/>
    </row>
    <row r="609" spans="1:7" ht="30" hidden="1" customHeight="1" outlineLevel="1" x14ac:dyDescent="0.2">
      <c r="A609" s="8" t="s">
        <v>202</v>
      </c>
      <c r="B609" s="320"/>
      <c r="C609" s="321"/>
      <c r="D609" s="321"/>
      <c r="E609" s="322"/>
      <c r="F609" s="9"/>
      <c r="G609" s="17"/>
    </row>
    <row r="610" spans="1:7" ht="30" hidden="1" customHeight="1" outlineLevel="1" x14ac:dyDescent="0.2">
      <c r="A610" s="8"/>
      <c r="B610" s="320"/>
      <c r="C610" s="321"/>
      <c r="D610" s="321"/>
      <c r="E610" s="322"/>
      <c r="F610" s="9"/>
      <c r="G610" s="17"/>
    </row>
    <row r="611" spans="1:7" ht="66" hidden="1" customHeight="1" outlineLevel="1" x14ac:dyDescent="0.2">
      <c r="A611" s="332" t="s">
        <v>446</v>
      </c>
      <c r="B611" s="333"/>
      <c r="C611" s="333"/>
      <c r="D611" s="333"/>
      <c r="E611" s="333"/>
      <c r="F611" s="387"/>
      <c r="G611" s="17"/>
    </row>
    <row r="612" spans="1:7" ht="30" customHeight="1" x14ac:dyDescent="0.2">
      <c r="A612" s="184"/>
      <c r="B612" s="320"/>
      <c r="C612" s="321"/>
      <c r="D612" s="321"/>
      <c r="E612" s="322"/>
      <c r="F612" s="52"/>
      <c r="G612" s="202"/>
    </row>
    <row r="613" spans="1:7" ht="30" customHeight="1" x14ac:dyDescent="0.15">
      <c r="A613" s="188" t="s">
        <v>601</v>
      </c>
      <c r="B613" s="189"/>
      <c r="C613" s="178" t="s">
        <v>442</v>
      </c>
      <c r="D613" s="178" t="s">
        <v>52</v>
      </c>
      <c r="E613" s="379" t="s">
        <v>88</v>
      </c>
      <c r="F613" s="380"/>
      <c r="G613" s="180" t="s">
        <v>25</v>
      </c>
    </row>
    <row r="614" spans="1:7" ht="52.5" customHeight="1" collapsed="1" x14ac:dyDescent="0.15">
      <c r="A614" s="436" t="s">
        <v>848</v>
      </c>
      <c r="B614" s="437"/>
      <c r="C614" s="437"/>
      <c r="D614" s="437"/>
      <c r="E614" s="438"/>
      <c r="F614" s="438"/>
      <c r="G614" s="439"/>
    </row>
    <row r="615" spans="1:7" s="7" customFormat="1" ht="30" hidden="1" customHeight="1" outlineLevel="1" x14ac:dyDescent="0.2">
      <c r="A615" s="5">
        <f>A175</f>
        <v>0</v>
      </c>
      <c r="B615" s="374" t="s">
        <v>568</v>
      </c>
      <c r="C615" s="375"/>
      <c r="D615" s="375"/>
      <c r="E615" s="376"/>
      <c r="F615" s="61" t="s">
        <v>89</v>
      </c>
      <c r="G615" s="32" t="s">
        <v>137</v>
      </c>
    </row>
    <row r="616" spans="1:7" ht="30" hidden="1" customHeight="1" outlineLevel="1" x14ac:dyDescent="0.2">
      <c r="A616" s="8" t="s">
        <v>203</v>
      </c>
      <c r="B616" s="320"/>
      <c r="C616" s="321"/>
      <c r="D616" s="321"/>
      <c r="E616" s="322"/>
      <c r="F616" s="12" t="s">
        <v>25</v>
      </c>
      <c r="G616" s="10">
        <v>0</v>
      </c>
    </row>
    <row r="617" spans="1:7" ht="30" hidden="1" customHeight="1" outlineLevel="1" x14ac:dyDescent="0.2">
      <c r="A617" s="8" t="s">
        <v>488</v>
      </c>
      <c r="B617" s="320"/>
      <c r="C617" s="321"/>
      <c r="D617" s="321"/>
      <c r="E617" s="322"/>
      <c r="F617" s="12" t="s">
        <v>25</v>
      </c>
      <c r="G617" s="10">
        <v>0</v>
      </c>
    </row>
    <row r="618" spans="1:7" ht="30" hidden="1" customHeight="1" outlineLevel="1" x14ac:dyDescent="0.2">
      <c r="A618" s="8" t="s">
        <v>204</v>
      </c>
      <c r="B618" s="320"/>
      <c r="C618" s="321"/>
      <c r="D618" s="321"/>
      <c r="E618" s="322"/>
      <c r="F618" s="12" t="s">
        <v>25</v>
      </c>
      <c r="G618" s="10">
        <v>0</v>
      </c>
    </row>
    <row r="619" spans="1:7" ht="30" hidden="1" customHeight="1" outlineLevel="1" x14ac:dyDescent="0.2">
      <c r="A619" s="8" t="s">
        <v>205</v>
      </c>
      <c r="B619" s="320"/>
      <c r="C619" s="321"/>
      <c r="D619" s="321"/>
      <c r="E619" s="322"/>
      <c r="F619" s="12" t="s">
        <v>25</v>
      </c>
      <c r="G619" s="10">
        <v>0</v>
      </c>
    </row>
    <row r="620" spans="1:7" ht="30" hidden="1" customHeight="1" outlineLevel="1" x14ac:dyDescent="0.2">
      <c r="A620" s="8" t="s">
        <v>206</v>
      </c>
      <c r="B620" s="320"/>
      <c r="C620" s="321"/>
      <c r="D620" s="321"/>
      <c r="E620" s="322"/>
      <c r="F620" s="12" t="s">
        <v>25</v>
      </c>
      <c r="G620" s="10">
        <v>0</v>
      </c>
    </row>
    <row r="621" spans="1:7" ht="30" hidden="1" customHeight="1" outlineLevel="1" x14ac:dyDescent="0.2">
      <c r="A621" s="8" t="s">
        <v>207</v>
      </c>
      <c r="B621" s="320"/>
      <c r="C621" s="321"/>
      <c r="D621" s="321"/>
      <c r="E621" s="322"/>
      <c r="F621" s="12" t="s">
        <v>25</v>
      </c>
      <c r="G621" s="10">
        <v>0</v>
      </c>
    </row>
    <row r="622" spans="1:7" ht="30" hidden="1" customHeight="1" outlineLevel="1" x14ac:dyDescent="0.2">
      <c r="A622" s="8" t="s">
        <v>208</v>
      </c>
      <c r="B622" s="320"/>
      <c r="C622" s="321"/>
      <c r="D622" s="321"/>
      <c r="E622" s="322"/>
      <c r="F622" s="12" t="s">
        <v>25</v>
      </c>
      <c r="G622" s="10">
        <v>0</v>
      </c>
    </row>
    <row r="623" spans="1:7" ht="30" hidden="1" customHeight="1" outlineLevel="1" x14ac:dyDescent="0.2">
      <c r="A623" s="8" t="s">
        <v>209</v>
      </c>
      <c r="B623" s="320"/>
      <c r="C623" s="321"/>
      <c r="D623" s="321"/>
      <c r="E623" s="322"/>
      <c r="F623" s="12" t="s">
        <v>25</v>
      </c>
      <c r="G623" s="10">
        <v>0</v>
      </c>
    </row>
    <row r="624" spans="1:7" ht="45" hidden="1" customHeight="1" outlineLevel="1" x14ac:dyDescent="0.2">
      <c r="A624" s="8" t="s">
        <v>210</v>
      </c>
      <c r="B624" s="320"/>
      <c r="C624" s="321"/>
      <c r="D624" s="321"/>
      <c r="E624" s="322"/>
      <c r="F624" s="12" t="s">
        <v>25</v>
      </c>
      <c r="G624" s="10">
        <v>0</v>
      </c>
    </row>
    <row r="625" spans="1:7" ht="60" hidden="1" customHeight="1" outlineLevel="1" x14ac:dyDescent="0.2">
      <c r="A625" s="8" t="s">
        <v>211</v>
      </c>
      <c r="B625" s="320"/>
      <c r="C625" s="321"/>
      <c r="D625" s="321"/>
      <c r="E625" s="322"/>
      <c r="F625" s="12" t="s">
        <v>25</v>
      </c>
      <c r="G625" s="10">
        <v>0</v>
      </c>
    </row>
    <row r="626" spans="1:7" ht="30" hidden="1" customHeight="1" outlineLevel="1" x14ac:dyDescent="0.2">
      <c r="A626" s="8" t="s">
        <v>93</v>
      </c>
      <c r="B626" s="320"/>
      <c r="C626" s="321"/>
      <c r="D626" s="321"/>
      <c r="E626" s="322"/>
      <c r="F626" s="12" t="s">
        <v>25</v>
      </c>
      <c r="G626" s="10">
        <v>0</v>
      </c>
    </row>
    <row r="627" spans="1:7" ht="30" hidden="1" customHeight="1" outlineLevel="1" x14ac:dyDescent="0.2">
      <c r="A627" s="21" t="s">
        <v>114</v>
      </c>
      <c r="B627" s="320"/>
      <c r="C627" s="321"/>
      <c r="D627" s="321"/>
      <c r="E627" s="322"/>
      <c r="F627" s="12"/>
      <c r="G627" s="10"/>
    </row>
    <row r="628" spans="1:7" ht="30" hidden="1" customHeight="1" outlineLevel="1" x14ac:dyDescent="0.2">
      <c r="A628" s="8"/>
      <c r="B628" s="320"/>
      <c r="C628" s="321"/>
      <c r="D628" s="321"/>
      <c r="E628" s="322"/>
      <c r="F628" s="9"/>
      <c r="G628" s="17"/>
    </row>
    <row r="629" spans="1:7" ht="30" hidden="1" customHeight="1" outlineLevel="1" x14ac:dyDescent="0.2">
      <c r="A629" s="37" t="s">
        <v>212</v>
      </c>
      <c r="B629" s="395"/>
      <c r="C629" s="395"/>
      <c r="D629" s="395"/>
      <c r="E629" s="395"/>
      <c r="F629" s="395"/>
      <c r="G629" s="17"/>
    </row>
    <row r="630" spans="1:7" ht="30" hidden="1" customHeight="1" outlineLevel="1" x14ac:dyDescent="0.2">
      <c r="A630" s="37" t="s">
        <v>816</v>
      </c>
      <c r="B630" s="395"/>
      <c r="C630" s="395"/>
      <c r="D630" s="395"/>
      <c r="E630" s="395"/>
      <c r="F630" s="395"/>
      <c r="G630" s="17"/>
    </row>
    <row r="631" spans="1:7" ht="30" hidden="1" customHeight="1" outlineLevel="1" x14ac:dyDescent="0.2">
      <c r="A631" s="203"/>
      <c r="B631" s="320"/>
      <c r="C631" s="321"/>
      <c r="D631" s="321"/>
      <c r="E631" s="322"/>
      <c r="F631" s="204"/>
      <c r="G631" s="17"/>
    </row>
    <row r="632" spans="1:7" ht="30" hidden="1" customHeight="1" outlineLevel="1" x14ac:dyDescent="0.2">
      <c r="A632" s="8" t="s">
        <v>116</v>
      </c>
      <c r="B632" s="320"/>
      <c r="C632" s="321"/>
      <c r="D632" s="321"/>
      <c r="E632" s="322"/>
      <c r="F632" s="9"/>
      <c r="G632" s="17"/>
    </row>
    <row r="633" spans="1:7" ht="30" hidden="1" customHeight="1" outlineLevel="1" x14ac:dyDescent="0.2">
      <c r="A633" s="8"/>
      <c r="B633" s="320"/>
      <c r="C633" s="321"/>
      <c r="D633" s="321"/>
      <c r="E633" s="322"/>
      <c r="F633" s="9"/>
      <c r="G633" s="17"/>
    </row>
    <row r="634" spans="1:7" ht="66" hidden="1" customHeight="1" outlineLevel="1" x14ac:dyDescent="0.2">
      <c r="A634" s="332" t="s">
        <v>833</v>
      </c>
      <c r="B634" s="333"/>
      <c r="C634" s="333"/>
      <c r="D634" s="333"/>
      <c r="E634" s="333"/>
      <c r="F634" s="387"/>
      <c r="G634" s="17"/>
    </row>
    <row r="635" spans="1:7" ht="30" customHeight="1" x14ac:dyDescent="0.2">
      <c r="A635" s="184"/>
      <c r="B635" s="320"/>
      <c r="C635" s="321"/>
      <c r="D635" s="321"/>
      <c r="E635" s="322"/>
      <c r="F635" s="52"/>
      <c r="G635" s="202"/>
    </row>
    <row r="636" spans="1:7" ht="30" customHeight="1" x14ac:dyDescent="0.15">
      <c r="A636" s="377" t="s">
        <v>600</v>
      </c>
      <c r="B636" s="413"/>
      <c r="C636" s="178" t="s">
        <v>442</v>
      </c>
      <c r="D636" s="178" t="s">
        <v>52</v>
      </c>
      <c r="E636" s="379" t="s">
        <v>88</v>
      </c>
      <c r="F636" s="380"/>
      <c r="G636" s="180" t="s">
        <v>25</v>
      </c>
    </row>
    <row r="637" spans="1:7" ht="96.75" customHeight="1" collapsed="1" x14ac:dyDescent="0.15">
      <c r="A637" s="390" t="s">
        <v>454</v>
      </c>
      <c r="B637" s="391"/>
      <c r="C637" s="391"/>
      <c r="D637" s="391"/>
      <c r="E637" s="392"/>
      <c r="F637" s="392"/>
      <c r="G637" s="393"/>
    </row>
    <row r="638" spans="1:7" s="7" customFormat="1" ht="30" hidden="1" customHeight="1" outlineLevel="1" x14ac:dyDescent="0.2">
      <c r="A638" s="27"/>
      <c r="B638" s="374" t="s">
        <v>568</v>
      </c>
      <c r="C638" s="375"/>
      <c r="D638" s="375"/>
      <c r="E638" s="376"/>
      <c r="F638" s="61" t="s">
        <v>89</v>
      </c>
      <c r="G638" s="32" t="s">
        <v>137</v>
      </c>
    </row>
    <row r="639" spans="1:7" ht="30" hidden="1" customHeight="1" outlineLevel="1" x14ac:dyDescent="0.2">
      <c r="A639" s="8" t="s">
        <v>213</v>
      </c>
      <c r="B639" s="320"/>
      <c r="C639" s="321"/>
      <c r="D639" s="321"/>
      <c r="E639" s="322"/>
      <c r="F639" s="12"/>
      <c r="G639" s="10">
        <v>0</v>
      </c>
    </row>
    <row r="640" spans="1:7" s="206" customFormat="1" ht="30" hidden="1" customHeight="1" outlineLevel="1" x14ac:dyDescent="0.2">
      <c r="A640" s="37" t="s">
        <v>214</v>
      </c>
      <c r="B640" s="320"/>
      <c r="C640" s="321"/>
      <c r="D640" s="321"/>
      <c r="E640" s="322"/>
      <c r="F640" s="205"/>
      <c r="G640" s="10">
        <v>0</v>
      </c>
    </row>
    <row r="641" spans="1:7" ht="30" hidden="1" customHeight="1" outlineLevel="1" x14ac:dyDescent="0.2">
      <c r="A641" s="8" t="s">
        <v>215</v>
      </c>
      <c r="B641" s="320"/>
      <c r="C641" s="321"/>
      <c r="D641" s="321"/>
      <c r="E641" s="322"/>
      <c r="F641" s="12" t="s">
        <v>25</v>
      </c>
      <c r="G641" s="10"/>
    </row>
    <row r="642" spans="1:7" ht="30" hidden="1" customHeight="1" outlineLevel="1" x14ac:dyDescent="0.2">
      <c r="A642" s="8" t="s">
        <v>216</v>
      </c>
      <c r="B642" s="320"/>
      <c r="C642" s="321"/>
      <c r="D642" s="321"/>
      <c r="E642" s="322"/>
      <c r="F642" s="12" t="s">
        <v>25</v>
      </c>
      <c r="G642" s="10"/>
    </row>
    <row r="643" spans="1:7" ht="30" hidden="1" customHeight="1" outlineLevel="1" x14ac:dyDescent="0.2">
      <c r="A643" s="8" t="s">
        <v>217</v>
      </c>
      <c r="B643" s="320"/>
      <c r="C643" s="321"/>
      <c r="D643" s="321"/>
      <c r="E643" s="322"/>
      <c r="F643" s="12"/>
      <c r="G643" s="10"/>
    </row>
    <row r="644" spans="1:7" ht="30" hidden="1" customHeight="1" outlineLevel="1" x14ac:dyDescent="0.2">
      <c r="A644" s="8" t="s">
        <v>218</v>
      </c>
      <c r="B644" s="320"/>
      <c r="C644" s="321"/>
      <c r="D644" s="321"/>
      <c r="E644" s="322"/>
      <c r="F644" s="12" t="s">
        <v>25</v>
      </c>
      <c r="G644" s="10"/>
    </row>
    <row r="645" spans="1:7" ht="30" hidden="1" customHeight="1" outlineLevel="1" x14ac:dyDescent="0.2">
      <c r="A645" s="8" t="s">
        <v>219</v>
      </c>
      <c r="B645" s="320"/>
      <c r="C645" s="321"/>
      <c r="D645" s="321"/>
      <c r="E645" s="322"/>
      <c r="F645" s="12" t="s">
        <v>25</v>
      </c>
      <c r="G645" s="10">
        <v>0</v>
      </c>
    </row>
    <row r="646" spans="1:7" ht="30" hidden="1" customHeight="1" outlineLevel="1" x14ac:dyDescent="0.2">
      <c r="A646" s="8" t="s">
        <v>93</v>
      </c>
      <c r="B646" s="320"/>
      <c r="C646" s="321"/>
      <c r="D646" s="321"/>
      <c r="E646" s="322"/>
      <c r="F646" s="12"/>
      <c r="G646" s="10">
        <v>0</v>
      </c>
    </row>
    <row r="647" spans="1:7" ht="30" hidden="1" customHeight="1" outlineLevel="1" x14ac:dyDescent="0.2">
      <c r="A647" s="24"/>
      <c r="B647" s="320"/>
      <c r="C647" s="321"/>
      <c r="D647" s="321"/>
      <c r="E647" s="322"/>
      <c r="F647" s="16"/>
      <c r="G647" s="43"/>
    </row>
    <row r="648" spans="1:7" ht="30" hidden="1" customHeight="1" outlineLevel="1" x14ac:dyDescent="0.2">
      <c r="A648" s="21" t="s">
        <v>164</v>
      </c>
      <c r="B648" s="320"/>
      <c r="C648" s="321"/>
      <c r="D648" s="321"/>
      <c r="E648" s="322"/>
      <c r="F648" s="16"/>
      <c r="G648" s="43"/>
    </row>
    <row r="649" spans="1:7" ht="30" hidden="1" customHeight="1" outlineLevel="1" x14ac:dyDescent="0.2">
      <c r="A649" s="8" t="s">
        <v>108</v>
      </c>
      <c r="B649" s="320"/>
      <c r="C649" s="321"/>
      <c r="D649" s="321"/>
      <c r="E649" s="322"/>
      <c r="F649" s="12" t="s">
        <v>25</v>
      </c>
      <c r="G649" s="10">
        <v>0</v>
      </c>
    </row>
    <row r="650" spans="1:7" ht="30" hidden="1" customHeight="1" outlineLevel="1" x14ac:dyDescent="0.2">
      <c r="A650" s="8" t="s">
        <v>110</v>
      </c>
      <c r="B650" s="320"/>
      <c r="C650" s="321"/>
      <c r="D650" s="321"/>
      <c r="E650" s="322"/>
      <c r="F650" s="12" t="s">
        <v>25</v>
      </c>
      <c r="G650" s="10">
        <v>0</v>
      </c>
    </row>
    <row r="651" spans="1:7" ht="30" hidden="1" customHeight="1" outlineLevel="1" x14ac:dyDescent="0.2">
      <c r="A651" s="8" t="s">
        <v>220</v>
      </c>
      <c r="B651" s="320"/>
      <c r="C651" s="321"/>
      <c r="D651" s="321"/>
      <c r="E651" s="322"/>
      <c r="F651" s="12" t="s">
        <v>25</v>
      </c>
      <c r="G651" s="10">
        <v>0</v>
      </c>
    </row>
    <row r="652" spans="1:7" ht="30" hidden="1" customHeight="1" outlineLevel="1" x14ac:dyDescent="0.2">
      <c r="A652" s="24"/>
      <c r="B652" s="320"/>
      <c r="C652" s="321"/>
      <c r="D652" s="321"/>
      <c r="E652" s="322"/>
      <c r="F652" s="16"/>
      <c r="G652" s="43"/>
    </row>
    <row r="653" spans="1:7" ht="30" hidden="1" customHeight="1" outlineLevel="1" x14ac:dyDescent="0.2">
      <c r="A653" s="24"/>
      <c r="B653" s="320"/>
      <c r="C653" s="321"/>
      <c r="D653" s="321"/>
      <c r="E653" s="322"/>
      <c r="F653" s="16"/>
      <c r="G653" s="43"/>
    </row>
    <row r="654" spans="1:7" ht="30" hidden="1" customHeight="1" outlineLevel="1" x14ac:dyDescent="0.2">
      <c r="A654" s="28" t="s">
        <v>221</v>
      </c>
      <c r="B654" s="395" t="s">
        <v>42</v>
      </c>
      <c r="C654" s="395"/>
      <c r="D654" s="395"/>
      <c r="E654" s="395"/>
      <c r="F654" s="395"/>
      <c r="G654" s="207"/>
    </row>
    <row r="655" spans="1:7" ht="30" hidden="1" customHeight="1" outlineLevel="1" x14ac:dyDescent="0.2">
      <c r="A655" s="28" t="s">
        <v>222</v>
      </c>
      <c r="B655" s="395" t="s">
        <v>42</v>
      </c>
      <c r="C655" s="395"/>
      <c r="D655" s="395"/>
      <c r="E655" s="395"/>
      <c r="F655" s="395"/>
      <c r="G655" s="207"/>
    </row>
    <row r="656" spans="1:7" ht="30" hidden="1" customHeight="1" outlineLevel="1" x14ac:dyDescent="0.2">
      <c r="A656" s="28" t="s">
        <v>223</v>
      </c>
      <c r="B656" s="395" t="s">
        <v>42</v>
      </c>
      <c r="C656" s="395"/>
      <c r="D656" s="395"/>
      <c r="E656" s="395"/>
      <c r="F656" s="395"/>
      <c r="G656" s="207"/>
    </row>
    <row r="657" spans="1:7" ht="30" hidden="1" customHeight="1" outlineLevel="1" x14ac:dyDescent="0.2">
      <c r="A657" s="28" t="s">
        <v>224</v>
      </c>
      <c r="B657" s="395"/>
      <c r="C657" s="395"/>
      <c r="D657" s="395"/>
      <c r="E657" s="395"/>
      <c r="F657" s="395"/>
      <c r="G657" s="207"/>
    </row>
    <row r="658" spans="1:7" ht="30" hidden="1" customHeight="1" outlineLevel="1" x14ac:dyDescent="0.2">
      <c r="A658" s="24"/>
      <c r="B658" s="434"/>
      <c r="C658" s="434"/>
      <c r="D658" s="434"/>
      <c r="E658" s="434"/>
      <c r="F658" s="208"/>
      <c r="G658" s="207"/>
    </row>
    <row r="659" spans="1:7" ht="30" hidden="1" customHeight="1" outlineLevel="1" x14ac:dyDescent="0.2">
      <c r="A659" s="435" t="s">
        <v>135</v>
      </c>
      <c r="B659" s="316"/>
      <c r="C659" s="316"/>
      <c r="D659" s="316"/>
      <c r="E659" s="316"/>
      <c r="F659" s="317"/>
      <c r="G659" s="207"/>
    </row>
    <row r="660" spans="1:7" ht="30" hidden="1" customHeight="1" outlineLevel="1" x14ac:dyDescent="0.2">
      <c r="A660" s="410" t="s">
        <v>225</v>
      </c>
      <c r="B660" s="318"/>
      <c r="C660" s="318"/>
      <c r="D660" s="318"/>
      <c r="E660" s="318"/>
      <c r="F660" s="319"/>
      <c r="G660" s="207"/>
    </row>
    <row r="661" spans="1:7" ht="30" hidden="1" customHeight="1" outlineLevel="1" x14ac:dyDescent="0.2">
      <c r="A661" s="410" t="s">
        <v>226</v>
      </c>
      <c r="B661" s="318"/>
      <c r="C661" s="318"/>
      <c r="D661" s="318"/>
      <c r="E661" s="318"/>
      <c r="F661" s="319"/>
      <c r="G661" s="207"/>
    </row>
    <row r="662" spans="1:7" ht="30" hidden="1" customHeight="1" outlineLevel="1" x14ac:dyDescent="0.2">
      <c r="A662" s="339"/>
      <c r="B662" s="321"/>
      <c r="C662" s="321"/>
      <c r="D662" s="321"/>
      <c r="E662" s="321"/>
      <c r="F662" s="322"/>
      <c r="G662" s="17"/>
    </row>
    <row r="663" spans="1:7" ht="66" hidden="1" customHeight="1" outlineLevel="1" x14ac:dyDescent="0.2">
      <c r="A663" s="332" t="s">
        <v>833</v>
      </c>
      <c r="B663" s="333"/>
      <c r="C663" s="333"/>
      <c r="D663" s="333"/>
      <c r="E663" s="333"/>
      <c r="F663" s="387"/>
      <c r="G663" s="17"/>
    </row>
    <row r="664" spans="1:7" ht="30" customHeight="1" x14ac:dyDescent="0.2">
      <c r="A664" s="184"/>
      <c r="B664" s="320"/>
      <c r="C664" s="321"/>
      <c r="D664" s="321"/>
      <c r="E664" s="322"/>
      <c r="F664" s="52"/>
      <c r="G664" s="202"/>
    </row>
    <row r="665" spans="1:7" ht="30" customHeight="1" x14ac:dyDescent="0.15">
      <c r="A665" s="377" t="s">
        <v>599</v>
      </c>
      <c r="B665" s="378"/>
      <c r="C665" s="178" t="s">
        <v>442</v>
      </c>
      <c r="D665" s="178" t="s">
        <v>52</v>
      </c>
      <c r="E665" s="379" t="s">
        <v>88</v>
      </c>
      <c r="F665" s="380"/>
      <c r="G665" s="180" t="s">
        <v>25</v>
      </c>
    </row>
    <row r="666" spans="1:7" ht="63.75" customHeight="1" collapsed="1" x14ac:dyDescent="0.15">
      <c r="A666" s="390" t="s">
        <v>1069</v>
      </c>
      <c r="B666" s="391"/>
      <c r="C666" s="391"/>
      <c r="D666" s="391"/>
      <c r="E666" s="392"/>
      <c r="F666" s="392"/>
      <c r="G666" s="393"/>
    </row>
    <row r="667" spans="1:7" s="7" customFormat="1" ht="30" hidden="1" customHeight="1" outlineLevel="1" x14ac:dyDescent="0.2">
      <c r="A667" s="29" t="s">
        <v>849</v>
      </c>
      <c r="B667" s="374" t="s">
        <v>568</v>
      </c>
      <c r="C667" s="375"/>
      <c r="D667" s="375"/>
      <c r="E667" s="376"/>
      <c r="F667" s="61" t="s">
        <v>89</v>
      </c>
      <c r="G667" s="45" t="s">
        <v>137</v>
      </c>
    </row>
    <row r="668" spans="1:7" ht="30" hidden="1" customHeight="1" outlineLevel="1" x14ac:dyDescent="0.2">
      <c r="A668" s="14"/>
      <c r="B668" s="320"/>
      <c r="C668" s="321"/>
      <c r="D668" s="321"/>
      <c r="E668" s="322"/>
      <c r="F668" s="12"/>
      <c r="G668" s="10">
        <v>0</v>
      </c>
    </row>
    <row r="669" spans="1:7" ht="30" hidden="1" customHeight="1" outlineLevel="1" x14ac:dyDescent="0.2">
      <c r="A669" s="14"/>
      <c r="B669" s="320"/>
      <c r="C669" s="321"/>
      <c r="D669" s="321"/>
      <c r="E669" s="322"/>
      <c r="F669" s="12"/>
      <c r="G669" s="10">
        <v>0</v>
      </c>
    </row>
    <row r="670" spans="1:7" ht="30" hidden="1" customHeight="1" outlineLevel="1" x14ac:dyDescent="0.2">
      <c r="A670" s="14"/>
      <c r="B670" s="320"/>
      <c r="C670" s="321"/>
      <c r="D670" s="321"/>
      <c r="E670" s="322"/>
      <c r="F670" s="12"/>
      <c r="G670" s="10">
        <v>0</v>
      </c>
    </row>
    <row r="671" spans="1:7" ht="30" hidden="1" customHeight="1" outlineLevel="1" x14ac:dyDescent="0.2">
      <c r="A671" s="14"/>
      <c r="B671" s="320"/>
      <c r="C671" s="321"/>
      <c r="D671" s="321"/>
      <c r="E671" s="322"/>
      <c r="F671" s="12"/>
      <c r="G671" s="10">
        <v>0</v>
      </c>
    </row>
    <row r="672" spans="1:7" ht="30" hidden="1" customHeight="1" outlineLevel="1" x14ac:dyDescent="0.2">
      <c r="A672" s="14"/>
      <c r="B672" s="320"/>
      <c r="C672" s="321"/>
      <c r="D672" s="321"/>
      <c r="E672" s="322"/>
      <c r="F672" s="12"/>
      <c r="G672" s="10">
        <v>0</v>
      </c>
    </row>
    <row r="673" spans="1:7" ht="30" hidden="1" customHeight="1" outlineLevel="1" x14ac:dyDescent="0.2">
      <c r="A673" s="14"/>
      <c r="B673" s="320"/>
      <c r="C673" s="321"/>
      <c r="D673" s="321"/>
      <c r="E673" s="322"/>
      <c r="F673" s="12"/>
      <c r="G673" s="10">
        <v>0</v>
      </c>
    </row>
    <row r="674" spans="1:7" ht="30" hidden="1" customHeight="1" outlineLevel="1" x14ac:dyDescent="0.2">
      <c r="A674" s="14"/>
      <c r="B674" s="320"/>
      <c r="C674" s="321"/>
      <c r="D674" s="321"/>
      <c r="E674" s="322"/>
      <c r="F674" s="12"/>
      <c r="G674" s="10">
        <v>0</v>
      </c>
    </row>
    <row r="675" spans="1:7" ht="30" hidden="1" customHeight="1" outlineLevel="1" x14ac:dyDescent="0.2">
      <c r="A675" s="14"/>
      <c r="B675" s="320"/>
      <c r="C675" s="321"/>
      <c r="D675" s="321"/>
      <c r="E675" s="322"/>
      <c r="F675" s="12"/>
      <c r="G675" s="10">
        <v>0</v>
      </c>
    </row>
    <row r="676" spans="1:7" ht="30" hidden="1" customHeight="1" outlineLevel="1" x14ac:dyDescent="0.2">
      <c r="A676" s="14"/>
      <c r="B676" s="320"/>
      <c r="C676" s="321"/>
      <c r="D676" s="321"/>
      <c r="E676" s="322"/>
      <c r="F676" s="12"/>
      <c r="G676" s="10">
        <v>0</v>
      </c>
    </row>
    <row r="677" spans="1:7" ht="30" hidden="1" customHeight="1" outlineLevel="1" x14ac:dyDescent="0.2">
      <c r="A677" s="14"/>
      <c r="B677" s="320"/>
      <c r="C677" s="321"/>
      <c r="D677" s="321"/>
      <c r="E677" s="322"/>
      <c r="F677" s="12"/>
      <c r="G677" s="10">
        <v>0</v>
      </c>
    </row>
    <row r="678" spans="1:7" ht="30" hidden="1" customHeight="1" outlineLevel="1" x14ac:dyDescent="0.2">
      <c r="A678" s="8"/>
      <c r="B678" s="320"/>
      <c r="C678" s="321"/>
      <c r="D678" s="321"/>
      <c r="E678" s="322"/>
      <c r="F678" s="12"/>
      <c r="G678" s="10">
        <v>0</v>
      </c>
    </row>
    <row r="679" spans="1:7" ht="30" hidden="1" customHeight="1" outlineLevel="1" thickBot="1" x14ac:dyDescent="0.25">
      <c r="A679" s="8"/>
      <c r="B679" s="320"/>
      <c r="C679" s="321"/>
      <c r="D679" s="321"/>
      <c r="E679" s="322"/>
      <c r="F679" s="16"/>
      <c r="G679" s="209">
        <f>SUBTOTAL(9,G668:G678)</f>
        <v>0</v>
      </c>
    </row>
    <row r="680" spans="1:7" ht="30" hidden="1" customHeight="1" outlineLevel="1" thickTop="1" x14ac:dyDescent="0.2">
      <c r="A680" s="21" t="s">
        <v>164</v>
      </c>
      <c r="B680" s="320"/>
      <c r="C680" s="321"/>
      <c r="D680" s="321"/>
      <c r="E680" s="322"/>
      <c r="F680" s="61" t="s">
        <v>89</v>
      </c>
      <c r="G680" s="43"/>
    </row>
    <row r="681" spans="1:7" ht="30" hidden="1" customHeight="1" outlineLevel="1" x14ac:dyDescent="0.2">
      <c r="A681" s="8" t="s">
        <v>93</v>
      </c>
      <c r="B681" s="320"/>
      <c r="C681" s="321"/>
      <c r="D681" s="321"/>
      <c r="E681" s="322"/>
      <c r="F681" s="12" t="s">
        <v>52</v>
      </c>
      <c r="G681" s="10">
        <v>0</v>
      </c>
    </row>
    <row r="682" spans="1:7" ht="30" hidden="1" customHeight="1" outlineLevel="1" x14ac:dyDescent="0.2">
      <c r="A682" s="8" t="s">
        <v>227</v>
      </c>
      <c r="B682" s="320"/>
      <c r="C682" s="321"/>
      <c r="D682" s="321"/>
      <c r="E682" s="322"/>
      <c r="F682" s="12" t="s">
        <v>25</v>
      </c>
      <c r="G682" s="10">
        <v>0</v>
      </c>
    </row>
    <row r="683" spans="1:7" ht="30" hidden="1" customHeight="1" outlineLevel="1" x14ac:dyDescent="0.2">
      <c r="A683" s="8" t="s">
        <v>228</v>
      </c>
      <c r="B683" s="320"/>
      <c r="C683" s="321"/>
      <c r="D683" s="321"/>
      <c r="E683" s="322"/>
      <c r="F683" s="12" t="s">
        <v>52</v>
      </c>
      <c r="G683" s="10">
        <f>G679</f>
        <v>0</v>
      </c>
    </row>
    <row r="684" spans="1:7" ht="30" hidden="1" customHeight="1" outlineLevel="1" x14ac:dyDescent="0.2">
      <c r="A684" s="8" t="s">
        <v>229</v>
      </c>
      <c r="B684" s="320"/>
      <c r="C684" s="321"/>
      <c r="D684" s="321"/>
      <c r="E684" s="322"/>
      <c r="F684" s="12" t="s">
        <v>52</v>
      </c>
      <c r="G684" s="10">
        <v>0</v>
      </c>
    </row>
    <row r="685" spans="1:7" ht="30" hidden="1" customHeight="1" outlineLevel="1" x14ac:dyDescent="0.2">
      <c r="A685" s="8" t="s">
        <v>1085</v>
      </c>
      <c r="B685" s="320"/>
      <c r="C685" s="321"/>
      <c r="D685" s="321"/>
      <c r="E685" s="322"/>
      <c r="F685" s="12" t="s">
        <v>25</v>
      </c>
      <c r="G685" s="10"/>
    </row>
    <row r="686" spans="1:7" ht="30" hidden="1" customHeight="1" outlineLevel="1" x14ac:dyDescent="0.2">
      <c r="A686" s="8" t="s">
        <v>230</v>
      </c>
      <c r="B686" s="320"/>
      <c r="C686" s="321"/>
      <c r="D686" s="321"/>
      <c r="E686" s="322"/>
      <c r="F686" s="12" t="s">
        <v>25</v>
      </c>
      <c r="G686" s="10">
        <f>G679</f>
        <v>0</v>
      </c>
    </row>
    <row r="687" spans="1:7" ht="30" hidden="1" customHeight="1" outlineLevel="1" x14ac:dyDescent="0.2">
      <c r="A687" s="8" t="s">
        <v>231</v>
      </c>
      <c r="B687" s="320"/>
      <c r="C687" s="321"/>
      <c r="D687" s="321"/>
      <c r="E687" s="322"/>
      <c r="F687" s="12" t="s">
        <v>25</v>
      </c>
      <c r="G687" s="10">
        <v>0</v>
      </c>
    </row>
    <row r="688" spans="1:7" ht="30" hidden="1" customHeight="1" outlineLevel="1" x14ac:dyDescent="0.2">
      <c r="A688" s="8"/>
      <c r="B688" s="320"/>
      <c r="C688" s="321"/>
      <c r="D688" s="321"/>
      <c r="E688" s="322"/>
      <c r="F688" s="12"/>
      <c r="G688" s="10"/>
    </row>
    <row r="689" spans="1:7" ht="30" hidden="1" customHeight="1" outlineLevel="1" x14ac:dyDescent="0.2">
      <c r="A689" s="21" t="s">
        <v>440</v>
      </c>
      <c r="B689" s="320"/>
      <c r="C689" s="321"/>
      <c r="D689" s="321"/>
      <c r="E689" s="322"/>
      <c r="F689" s="12" t="s">
        <v>52</v>
      </c>
      <c r="G689" s="10"/>
    </row>
    <row r="690" spans="1:7" ht="30" hidden="1" customHeight="1" outlineLevel="1" x14ac:dyDescent="0.2">
      <c r="A690" s="8" t="s">
        <v>874</v>
      </c>
      <c r="B690" s="320"/>
      <c r="C690" s="321"/>
      <c r="D690" s="321"/>
      <c r="E690" s="322"/>
      <c r="F690" s="16"/>
      <c r="G690" s="43"/>
    </row>
    <row r="691" spans="1:7" ht="30" hidden="1" customHeight="1" outlineLevel="1" x14ac:dyDescent="0.2">
      <c r="A691" s="339"/>
      <c r="B691" s="321"/>
      <c r="C691" s="321"/>
      <c r="D691" s="321"/>
      <c r="E691" s="321"/>
      <c r="F691" s="322"/>
      <c r="G691" s="43"/>
    </row>
    <row r="692" spans="1:7" ht="66" hidden="1" customHeight="1" outlineLevel="1" x14ac:dyDescent="0.2">
      <c r="A692" s="332" t="s">
        <v>446</v>
      </c>
      <c r="B692" s="333"/>
      <c r="C692" s="333"/>
      <c r="D692" s="333"/>
      <c r="E692" s="333"/>
      <c r="F692" s="387"/>
      <c r="G692" s="17"/>
    </row>
    <row r="693" spans="1:7" ht="30" customHeight="1" x14ac:dyDescent="0.2">
      <c r="A693" s="184"/>
      <c r="B693" s="320"/>
      <c r="C693" s="321"/>
      <c r="D693" s="321"/>
      <c r="E693" s="322"/>
      <c r="F693" s="52"/>
      <c r="G693" s="202"/>
    </row>
    <row r="694" spans="1:7" ht="30" customHeight="1" x14ac:dyDescent="0.15">
      <c r="A694" s="377" t="s">
        <v>598</v>
      </c>
      <c r="B694" s="413"/>
      <c r="C694" s="178" t="s">
        <v>442</v>
      </c>
      <c r="D694" s="178" t="s">
        <v>52</v>
      </c>
      <c r="E694" s="379" t="s">
        <v>88</v>
      </c>
      <c r="F694" s="380"/>
      <c r="G694" s="180" t="s">
        <v>25</v>
      </c>
    </row>
    <row r="695" spans="1:7" ht="35.25" customHeight="1" collapsed="1" x14ac:dyDescent="0.15">
      <c r="A695" s="390" t="s">
        <v>232</v>
      </c>
      <c r="B695" s="391"/>
      <c r="C695" s="391"/>
      <c r="D695" s="391"/>
      <c r="E695" s="392"/>
      <c r="F695" s="392"/>
      <c r="G695" s="393"/>
    </row>
    <row r="696" spans="1:7" s="7" customFormat="1" ht="30" hidden="1" customHeight="1" outlineLevel="1" x14ac:dyDescent="0.2">
      <c r="A696" s="5">
        <f>A175</f>
        <v>0</v>
      </c>
      <c r="B696" s="374" t="s">
        <v>568</v>
      </c>
      <c r="C696" s="375"/>
      <c r="D696" s="375"/>
      <c r="E696" s="376"/>
      <c r="F696" s="61" t="s">
        <v>89</v>
      </c>
      <c r="G696" s="32" t="s">
        <v>137</v>
      </c>
    </row>
    <row r="697" spans="1:7" ht="30" hidden="1" customHeight="1" outlineLevel="1" x14ac:dyDescent="0.2">
      <c r="A697" s="14" t="s">
        <v>233</v>
      </c>
      <c r="B697" s="320"/>
      <c r="C697" s="321"/>
      <c r="D697" s="321"/>
      <c r="E697" s="322"/>
      <c r="F697" s="12" t="s">
        <v>25</v>
      </c>
      <c r="G697" s="10">
        <v>0</v>
      </c>
    </row>
    <row r="698" spans="1:7" ht="30" hidden="1" customHeight="1" outlineLevel="1" x14ac:dyDescent="0.2">
      <c r="A698" s="8" t="s">
        <v>234</v>
      </c>
      <c r="B698" s="320"/>
      <c r="C698" s="321"/>
      <c r="D698" s="321"/>
      <c r="E698" s="322"/>
      <c r="F698" s="12" t="s">
        <v>25</v>
      </c>
      <c r="G698" s="10">
        <v>0</v>
      </c>
    </row>
    <row r="699" spans="1:7" ht="30" hidden="1" customHeight="1" outlineLevel="1" x14ac:dyDescent="0.2">
      <c r="A699" s="8" t="s">
        <v>93</v>
      </c>
      <c r="B699" s="320"/>
      <c r="C699" s="321"/>
      <c r="D699" s="321"/>
      <c r="E699" s="322"/>
      <c r="F699" s="12" t="s">
        <v>25</v>
      </c>
      <c r="G699" s="10">
        <v>0</v>
      </c>
    </row>
    <row r="700" spans="1:7" ht="30" hidden="1" customHeight="1" outlineLevel="1" x14ac:dyDescent="0.2">
      <c r="A700" s="8"/>
      <c r="B700" s="320"/>
      <c r="C700" s="321"/>
      <c r="D700" s="321"/>
      <c r="E700" s="322"/>
      <c r="F700" s="12"/>
      <c r="G700" s="10"/>
    </row>
    <row r="701" spans="1:7" ht="30" hidden="1" customHeight="1" outlineLevel="1" x14ac:dyDescent="0.2">
      <c r="A701" s="8"/>
      <c r="B701" s="320"/>
      <c r="C701" s="321"/>
      <c r="D701" s="321"/>
      <c r="E701" s="322"/>
      <c r="F701" s="12"/>
      <c r="G701" s="10"/>
    </row>
    <row r="702" spans="1:7" s="7" customFormat="1" ht="30" hidden="1" customHeight="1" outlineLevel="1" x14ac:dyDescent="0.2">
      <c r="A702" s="5" t="str">
        <f>A220</f>
        <v>n/a</v>
      </c>
      <c r="B702" s="320"/>
      <c r="C702" s="321"/>
      <c r="D702" s="321"/>
      <c r="E702" s="322"/>
      <c r="F702" s="30"/>
      <c r="G702" s="32" t="s">
        <v>137</v>
      </c>
    </row>
    <row r="703" spans="1:7" ht="30" hidden="1" customHeight="1" outlineLevel="1" x14ac:dyDescent="0.2">
      <c r="A703" s="14" t="s">
        <v>233</v>
      </c>
      <c r="B703" s="320"/>
      <c r="C703" s="321"/>
      <c r="D703" s="321"/>
      <c r="E703" s="322"/>
      <c r="F703" s="12" t="s">
        <v>25</v>
      </c>
      <c r="G703" s="10">
        <v>0</v>
      </c>
    </row>
    <row r="704" spans="1:7" ht="30" hidden="1" customHeight="1" outlineLevel="1" x14ac:dyDescent="0.2">
      <c r="A704" s="8" t="s">
        <v>234</v>
      </c>
      <c r="B704" s="320"/>
      <c r="C704" s="321"/>
      <c r="D704" s="321"/>
      <c r="E704" s="322"/>
      <c r="F704" s="12" t="s">
        <v>25</v>
      </c>
      <c r="G704" s="10">
        <v>0</v>
      </c>
    </row>
    <row r="705" spans="1:7" ht="30" hidden="1" customHeight="1" outlineLevel="1" x14ac:dyDescent="0.2">
      <c r="A705" s="8" t="s">
        <v>93</v>
      </c>
      <c r="B705" s="320"/>
      <c r="C705" s="321"/>
      <c r="D705" s="321"/>
      <c r="E705" s="322"/>
      <c r="F705" s="12" t="s">
        <v>25</v>
      </c>
      <c r="G705" s="10">
        <v>0</v>
      </c>
    </row>
    <row r="706" spans="1:7" ht="30" hidden="1" customHeight="1" outlineLevel="1" x14ac:dyDescent="0.2">
      <c r="A706" s="8"/>
      <c r="B706" s="320"/>
      <c r="C706" s="321"/>
      <c r="D706" s="321"/>
      <c r="E706" s="322"/>
      <c r="F706" s="12"/>
      <c r="G706" s="10"/>
    </row>
    <row r="707" spans="1:7" ht="30" hidden="1" customHeight="1" outlineLevel="1" x14ac:dyDescent="0.2">
      <c r="A707" s="8"/>
      <c r="B707" s="320"/>
      <c r="C707" s="321"/>
      <c r="D707" s="321"/>
      <c r="E707" s="322"/>
      <c r="F707" s="12"/>
      <c r="G707" s="10"/>
    </row>
    <row r="708" spans="1:7" s="7" customFormat="1" ht="30" hidden="1" customHeight="1" outlineLevel="1" x14ac:dyDescent="0.2">
      <c r="A708" s="5" t="str">
        <f>B35</f>
        <v>n/a</v>
      </c>
      <c r="B708" s="320"/>
      <c r="C708" s="321"/>
      <c r="D708" s="321"/>
      <c r="E708" s="322"/>
      <c r="F708" s="30"/>
      <c r="G708" s="32" t="s">
        <v>137</v>
      </c>
    </row>
    <row r="709" spans="1:7" ht="30" hidden="1" customHeight="1" outlineLevel="1" x14ac:dyDescent="0.2">
      <c r="A709" s="14" t="s">
        <v>233</v>
      </c>
      <c r="B709" s="320"/>
      <c r="C709" s="321"/>
      <c r="D709" s="321"/>
      <c r="E709" s="322"/>
      <c r="F709" s="12" t="s">
        <v>25</v>
      </c>
      <c r="G709" s="10">
        <v>0</v>
      </c>
    </row>
    <row r="710" spans="1:7" ht="30" hidden="1" customHeight="1" outlineLevel="1" x14ac:dyDescent="0.2">
      <c r="A710" s="8" t="s">
        <v>234</v>
      </c>
      <c r="B710" s="320"/>
      <c r="C710" s="321"/>
      <c r="D710" s="321"/>
      <c r="E710" s="322"/>
      <c r="F710" s="12" t="s">
        <v>25</v>
      </c>
      <c r="G710" s="10">
        <v>0</v>
      </c>
    </row>
    <row r="711" spans="1:7" ht="30" hidden="1" customHeight="1" outlineLevel="1" x14ac:dyDescent="0.2">
      <c r="A711" s="8" t="s">
        <v>93</v>
      </c>
      <c r="B711" s="320"/>
      <c r="C711" s="321"/>
      <c r="D711" s="321"/>
      <c r="E711" s="322"/>
      <c r="F711" s="12" t="s">
        <v>25</v>
      </c>
      <c r="G711" s="10">
        <v>0</v>
      </c>
    </row>
    <row r="712" spans="1:7" ht="30" hidden="1" customHeight="1" outlineLevel="1" x14ac:dyDescent="0.2">
      <c r="A712" s="8"/>
      <c r="B712" s="320"/>
      <c r="C712" s="321"/>
      <c r="D712" s="321"/>
      <c r="E712" s="322"/>
      <c r="F712" s="12"/>
      <c r="G712" s="10"/>
    </row>
    <row r="713" spans="1:7" ht="30" hidden="1" customHeight="1" outlineLevel="1" x14ac:dyDescent="0.2">
      <c r="A713" s="21" t="s">
        <v>164</v>
      </c>
      <c r="B713" s="320"/>
      <c r="C713" s="321"/>
      <c r="D713" s="321"/>
      <c r="E713" s="322"/>
      <c r="F713" s="12"/>
      <c r="G713" s="10"/>
    </row>
    <row r="714" spans="1:7" ht="30" hidden="1" customHeight="1" outlineLevel="1" x14ac:dyDescent="0.2">
      <c r="A714" s="8" t="s">
        <v>235</v>
      </c>
      <c r="B714" s="320"/>
      <c r="C714" s="321"/>
      <c r="D714" s="321"/>
      <c r="E714" s="322"/>
      <c r="F714" s="12" t="s">
        <v>25</v>
      </c>
      <c r="G714" s="10">
        <v>0</v>
      </c>
    </row>
    <row r="715" spans="1:7" ht="30" hidden="1" customHeight="1" outlineLevel="1" x14ac:dyDescent="0.2">
      <c r="A715" s="8" t="s">
        <v>236</v>
      </c>
      <c r="B715" s="320"/>
      <c r="C715" s="321"/>
      <c r="D715" s="321"/>
      <c r="E715" s="322"/>
      <c r="F715" s="12" t="s">
        <v>52</v>
      </c>
      <c r="G715" s="10">
        <v>0</v>
      </c>
    </row>
    <row r="716" spans="1:7" ht="30" hidden="1" customHeight="1" outlineLevel="1" x14ac:dyDescent="0.2">
      <c r="A716" s="8" t="s">
        <v>237</v>
      </c>
      <c r="B716" s="320"/>
      <c r="C716" s="321"/>
      <c r="D716" s="321"/>
      <c r="E716" s="322"/>
      <c r="F716" s="12" t="s">
        <v>25</v>
      </c>
      <c r="G716" s="10">
        <v>0</v>
      </c>
    </row>
    <row r="717" spans="1:7" ht="30" hidden="1" customHeight="1" outlineLevel="1" x14ac:dyDescent="0.2">
      <c r="A717" s="8" t="s">
        <v>238</v>
      </c>
      <c r="B717" s="320"/>
      <c r="C717" s="321"/>
      <c r="D717" s="321"/>
      <c r="E717" s="322"/>
      <c r="F717" s="12" t="s">
        <v>52</v>
      </c>
      <c r="G717" s="10">
        <v>0</v>
      </c>
    </row>
    <row r="718" spans="1:7" ht="30" hidden="1" customHeight="1" outlineLevel="1" x14ac:dyDescent="0.2">
      <c r="A718" s="8"/>
      <c r="B718" s="320"/>
      <c r="C718" s="321"/>
      <c r="D718" s="321"/>
      <c r="E718" s="322"/>
      <c r="F718" s="16"/>
      <c r="G718" s="43"/>
    </row>
    <row r="719" spans="1:7" ht="30" hidden="1" customHeight="1" outlineLevel="1" x14ac:dyDescent="0.2">
      <c r="A719" s="8"/>
      <c r="B719" s="320"/>
      <c r="C719" s="321"/>
      <c r="D719" s="321"/>
      <c r="E719" s="322"/>
      <c r="F719" s="16"/>
      <c r="G719" s="43"/>
    </row>
    <row r="720" spans="1:7" ht="30" hidden="1" customHeight="1" outlineLevel="1" thickBot="1" x14ac:dyDescent="0.25">
      <c r="A720" s="21" t="s">
        <v>114</v>
      </c>
      <c r="B720" s="320"/>
      <c r="C720" s="321"/>
      <c r="D720" s="321"/>
      <c r="E720" s="322"/>
      <c r="F720" s="16"/>
      <c r="G720" s="42">
        <f>SUM(G697,G698,G703,G704,G709,G710)</f>
        <v>0</v>
      </c>
    </row>
    <row r="721" spans="1:7" ht="30" hidden="1" customHeight="1" outlineLevel="1" thickTop="1" x14ac:dyDescent="0.2">
      <c r="A721" s="8"/>
      <c r="B721" s="320"/>
      <c r="C721" s="321"/>
      <c r="D721" s="321"/>
      <c r="E721" s="322"/>
      <c r="F721" s="16"/>
      <c r="G721" s="43"/>
    </row>
    <row r="722" spans="1:7" ht="30" hidden="1" customHeight="1" outlineLevel="1" x14ac:dyDescent="0.2">
      <c r="A722" s="8" t="s">
        <v>116</v>
      </c>
      <c r="B722" s="320"/>
      <c r="C722" s="321"/>
      <c r="D722" s="321"/>
      <c r="E722" s="322"/>
      <c r="F722" s="16"/>
      <c r="G722" s="43"/>
    </row>
    <row r="723" spans="1:7" ht="30" hidden="1" customHeight="1" outlineLevel="1" x14ac:dyDescent="0.2">
      <c r="A723" s="8"/>
      <c r="B723" s="320"/>
      <c r="C723" s="321"/>
      <c r="D723" s="321"/>
      <c r="E723" s="322"/>
      <c r="F723" s="16"/>
      <c r="G723" s="43"/>
    </row>
    <row r="724" spans="1:7" ht="66" hidden="1" customHeight="1" outlineLevel="1" x14ac:dyDescent="0.2">
      <c r="A724" s="432" t="s">
        <v>833</v>
      </c>
      <c r="B724" s="351"/>
      <c r="C724" s="351"/>
      <c r="D724" s="351"/>
      <c r="E724" s="351"/>
      <c r="F724" s="433"/>
      <c r="G724" s="17"/>
    </row>
    <row r="725" spans="1:7" ht="30" customHeight="1" x14ac:dyDescent="0.2">
      <c r="A725" s="184"/>
      <c r="B725" s="320"/>
      <c r="C725" s="321"/>
      <c r="D725" s="321"/>
      <c r="E725" s="322"/>
      <c r="F725" s="52"/>
      <c r="G725" s="202"/>
    </row>
    <row r="726" spans="1:7" ht="30" customHeight="1" x14ac:dyDescent="0.15">
      <c r="A726" s="377" t="s">
        <v>613</v>
      </c>
      <c r="B726" s="413"/>
      <c r="C726" s="178" t="s">
        <v>442</v>
      </c>
      <c r="D726" s="178" t="s">
        <v>52</v>
      </c>
      <c r="E726" s="379" t="s">
        <v>88</v>
      </c>
      <c r="F726" s="380"/>
      <c r="G726" s="180" t="s">
        <v>25</v>
      </c>
    </row>
    <row r="727" spans="1:7" ht="117" customHeight="1" collapsed="1" x14ac:dyDescent="0.15">
      <c r="A727" s="390" t="s">
        <v>1079</v>
      </c>
      <c r="B727" s="391"/>
      <c r="C727" s="391"/>
      <c r="D727" s="391"/>
      <c r="E727" s="392"/>
      <c r="F727" s="392"/>
      <c r="G727" s="393"/>
    </row>
    <row r="728" spans="1:7" ht="30" hidden="1" customHeight="1" outlineLevel="1" x14ac:dyDescent="0.2">
      <c r="A728" s="21" t="s">
        <v>88</v>
      </c>
      <c r="B728" s="429" t="s">
        <v>568</v>
      </c>
      <c r="C728" s="430"/>
      <c r="D728" s="430"/>
      <c r="E728" s="431"/>
      <c r="F728" s="210" t="s">
        <v>89</v>
      </c>
      <c r="G728" s="211" t="s">
        <v>514</v>
      </c>
    </row>
    <row r="729" spans="1:7" ht="30" hidden="1" customHeight="1" outlineLevel="1" x14ac:dyDescent="0.2">
      <c r="A729" s="197" t="s">
        <v>241</v>
      </c>
      <c r="B729" s="320"/>
      <c r="C729" s="321"/>
      <c r="D729" s="321"/>
      <c r="E729" s="322"/>
      <c r="F729" s="12" t="s">
        <v>25</v>
      </c>
      <c r="G729" s="43"/>
    </row>
    <row r="730" spans="1:7" ht="30" hidden="1" customHeight="1" outlineLevel="1" x14ac:dyDescent="0.2">
      <c r="A730" s="8" t="s">
        <v>830</v>
      </c>
      <c r="B730" s="320"/>
      <c r="C730" s="321"/>
      <c r="D730" s="321"/>
      <c r="E730" s="322"/>
      <c r="F730" s="12"/>
      <c r="G730" s="43"/>
    </row>
    <row r="731" spans="1:7" ht="30" hidden="1" customHeight="1" outlineLevel="1" x14ac:dyDescent="0.2">
      <c r="A731" s="8"/>
      <c r="B731" s="320"/>
      <c r="C731" s="321"/>
      <c r="D731" s="321"/>
      <c r="E731" s="322"/>
      <c r="F731" s="12"/>
      <c r="G731" s="43"/>
    </row>
    <row r="732" spans="1:7" ht="30" hidden="1" customHeight="1" outlineLevel="1" x14ac:dyDescent="0.2">
      <c r="A732" s="8" t="s">
        <v>511</v>
      </c>
      <c r="B732" s="320"/>
      <c r="C732" s="321"/>
      <c r="D732" s="321"/>
      <c r="E732" s="322"/>
      <c r="F732" s="212" t="s">
        <v>25</v>
      </c>
      <c r="G732" s="213">
        <v>0</v>
      </c>
    </row>
    <row r="733" spans="1:7" ht="30" hidden="1" customHeight="1" outlineLevel="1" x14ac:dyDescent="0.2">
      <c r="A733" s="8" t="s">
        <v>512</v>
      </c>
      <c r="B733" s="320"/>
      <c r="C733" s="321"/>
      <c r="D733" s="321"/>
      <c r="E733" s="322"/>
      <c r="F733" s="212" t="s">
        <v>25</v>
      </c>
      <c r="G733" s="213">
        <v>0</v>
      </c>
    </row>
    <row r="734" spans="1:7" ht="30" hidden="1" customHeight="1" outlineLevel="1" x14ac:dyDescent="0.2">
      <c r="A734" s="8" t="s">
        <v>496</v>
      </c>
      <c r="B734" s="320"/>
      <c r="C734" s="321"/>
      <c r="D734" s="321"/>
      <c r="E734" s="322"/>
      <c r="F734" s="212" t="s">
        <v>25</v>
      </c>
      <c r="G734" s="213">
        <v>0</v>
      </c>
    </row>
    <row r="735" spans="1:7" ht="30" hidden="1" customHeight="1" outlineLevel="1" x14ac:dyDescent="0.2">
      <c r="A735" s="8" t="s">
        <v>497</v>
      </c>
      <c r="B735" s="320"/>
      <c r="C735" s="321"/>
      <c r="D735" s="321"/>
      <c r="E735" s="322"/>
      <c r="F735" s="212" t="s">
        <v>25</v>
      </c>
      <c r="G735" s="213">
        <v>0</v>
      </c>
    </row>
    <row r="736" spans="1:7" ht="30" hidden="1" customHeight="1" outlineLevel="1" x14ac:dyDescent="0.2">
      <c r="A736" s="8" t="s">
        <v>498</v>
      </c>
      <c r="B736" s="320"/>
      <c r="C736" s="321"/>
      <c r="D736" s="321"/>
      <c r="E736" s="322"/>
      <c r="F736" s="212" t="s">
        <v>25</v>
      </c>
      <c r="G736" s="213">
        <v>0</v>
      </c>
    </row>
    <row r="737" spans="1:7" ht="30" hidden="1" customHeight="1" outlineLevel="1" x14ac:dyDescent="0.2">
      <c r="A737" s="8" t="s">
        <v>431</v>
      </c>
      <c r="B737" s="320"/>
      <c r="C737" s="321"/>
      <c r="D737" s="321"/>
      <c r="E737" s="322"/>
      <c r="F737" s="212" t="s">
        <v>25</v>
      </c>
      <c r="G737" s="213">
        <v>0</v>
      </c>
    </row>
    <row r="738" spans="1:7" ht="30" hidden="1" customHeight="1" outlineLevel="1" x14ac:dyDescent="0.2">
      <c r="A738" s="8" t="s">
        <v>499</v>
      </c>
      <c r="B738" s="320"/>
      <c r="C738" s="321"/>
      <c r="D738" s="321"/>
      <c r="E738" s="322"/>
      <c r="F738" s="212" t="s">
        <v>25</v>
      </c>
      <c r="G738" s="213">
        <v>0</v>
      </c>
    </row>
    <row r="739" spans="1:7" ht="30" hidden="1" customHeight="1" outlineLevel="1" x14ac:dyDescent="0.2">
      <c r="A739" s="8" t="s">
        <v>421</v>
      </c>
      <c r="B739" s="320"/>
      <c r="C739" s="321"/>
      <c r="D739" s="321"/>
      <c r="E739" s="322"/>
      <c r="F739" s="212" t="s">
        <v>25</v>
      </c>
      <c r="G739" s="213">
        <v>0</v>
      </c>
    </row>
    <row r="740" spans="1:7" ht="30" hidden="1" customHeight="1" outlineLevel="1" x14ac:dyDescent="0.2">
      <c r="A740" s="120" t="s">
        <v>500</v>
      </c>
      <c r="B740" s="320"/>
      <c r="C740" s="321"/>
      <c r="D740" s="321"/>
      <c r="E740" s="322"/>
      <c r="F740" s="212" t="s">
        <v>25</v>
      </c>
      <c r="G740" s="213">
        <v>0</v>
      </c>
    </row>
    <row r="741" spans="1:7" ht="30" hidden="1" customHeight="1" outlineLevel="1" x14ac:dyDescent="0.2">
      <c r="A741" s="8" t="s">
        <v>513</v>
      </c>
      <c r="B741" s="320"/>
      <c r="C741" s="321"/>
      <c r="D741" s="321"/>
      <c r="E741" s="322"/>
      <c r="F741" s="212" t="s">
        <v>25</v>
      </c>
      <c r="G741" s="213">
        <v>0</v>
      </c>
    </row>
    <row r="742" spans="1:7" ht="30" hidden="1" customHeight="1" outlineLevel="1" x14ac:dyDescent="0.2">
      <c r="A742" s="8" t="s">
        <v>501</v>
      </c>
      <c r="B742" s="320"/>
      <c r="C742" s="321"/>
      <c r="D742" s="321"/>
      <c r="E742" s="322"/>
      <c r="F742" s="212" t="s">
        <v>25</v>
      </c>
      <c r="G742" s="213">
        <v>0</v>
      </c>
    </row>
    <row r="743" spans="1:7" ht="30" hidden="1" customHeight="1" outlineLevel="1" x14ac:dyDescent="0.2">
      <c r="A743" s="120" t="s">
        <v>812</v>
      </c>
      <c r="B743" s="320"/>
      <c r="C743" s="321"/>
      <c r="D743" s="321"/>
      <c r="E743" s="322"/>
      <c r="F743" s="212" t="s">
        <v>25</v>
      </c>
      <c r="G743" s="10">
        <v>0</v>
      </c>
    </row>
    <row r="744" spans="1:7" ht="30" hidden="1" customHeight="1" outlineLevel="1" x14ac:dyDescent="0.2">
      <c r="A744" s="120" t="s">
        <v>813</v>
      </c>
      <c r="B744" s="320"/>
      <c r="C744" s="321"/>
      <c r="D744" s="321"/>
      <c r="E744" s="322"/>
      <c r="F744" s="212" t="s">
        <v>25</v>
      </c>
      <c r="G744" s="10">
        <v>0</v>
      </c>
    </row>
    <row r="745" spans="1:7" ht="30" hidden="1" customHeight="1" outlineLevel="1" x14ac:dyDescent="0.2">
      <c r="A745" s="120" t="s">
        <v>814</v>
      </c>
      <c r="B745" s="320"/>
      <c r="C745" s="321"/>
      <c r="D745" s="321"/>
      <c r="E745" s="322"/>
      <c r="F745" s="212" t="s">
        <v>25</v>
      </c>
      <c r="G745" s="10">
        <v>0</v>
      </c>
    </row>
    <row r="746" spans="1:7" ht="30" hidden="1" customHeight="1" outlineLevel="1" x14ac:dyDescent="0.2">
      <c r="A746" s="339"/>
      <c r="B746" s="321"/>
      <c r="C746" s="321"/>
      <c r="D746" s="321"/>
      <c r="E746" s="321"/>
      <c r="F746" s="322"/>
      <c r="G746" s="214"/>
    </row>
    <row r="747" spans="1:7" ht="30" hidden="1" customHeight="1" outlineLevel="1" x14ac:dyDescent="0.2">
      <c r="A747" s="435" t="s">
        <v>116</v>
      </c>
      <c r="B747" s="316"/>
      <c r="C747" s="316"/>
      <c r="D747" s="316"/>
      <c r="E747" s="316"/>
      <c r="F747" s="317"/>
      <c r="G747" s="17"/>
    </row>
    <row r="748" spans="1:7" ht="30" hidden="1" customHeight="1" outlineLevel="1" x14ac:dyDescent="0.2">
      <c r="A748" s="410" t="s">
        <v>260</v>
      </c>
      <c r="B748" s="318"/>
      <c r="C748" s="318"/>
      <c r="D748" s="318"/>
      <c r="E748" s="318"/>
      <c r="F748" s="319"/>
      <c r="G748" s="17"/>
    </row>
    <row r="749" spans="1:7" ht="30" hidden="1" customHeight="1" outlineLevel="1" x14ac:dyDescent="0.2">
      <c r="A749" s="339"/>
      <c r="B749" s="321"/>
      <c r="C749" s="321"/>
      <c r="D749" s="321"/>
      <c r="E749" s="321"/>
      <c r="F749" s="322"/>
      <c r="G749" s="17"/>
    </row>
    <row r="750" spans="1:7" ht="51.75" hidden="1" customHeight="1" outlineLevel="1" x14ac:dyDescent="0.2">
      <c r="A750" s="332" t="s">
        <v>833</v>
      </c>
      <c r="B750" s="366"/>
      <c r="C750" s="366"/>
      <c r="D750" s="366"/>
      <c r="E750" s="366"/>
      <c r="F750" s="367"/>
      <c r="G750" s="17"/>
    </row>
    <row r="751" spans="1:7" ht="30" customHeight="1" x14ac:dyDescent="0.2">
      <c r="A751" s="8"/>
      <c r="B751" s="320"/>
      <c r="C751" s="321"/>
      <c r="D751" s="321"/>
      <c r="E751" s="322"/>
      <c r="F751" s="52"/>
      <c r="G751" s="215"/>
    </row>
    <row r="752" spans="1:7" ht="30" customHeight="1" x14ac:dyDescent="0.15">
      <c r="A752" s="377" t="s">
        <v>239</v>
      </c>
      <c r="B752" s="378"/>
      <c r="C752" s="178" t="s">
        <v>442</v>
      </c>
      <c r="D752" s="178" t="s">
        <v>52</v>
      </c>
      <c r="E752" s="379" t="s">
        <v>88</v>
      </c>
      <c r="F752" s="380"/>
      <c r="G752" s="180" t="s">
        <v>25</v>
      </c>
    </row>
    <row r="753" spans="1:7" ht="108" customHeight="1" collapsed="1" x14ac:dyDescent="0.15">
      <c r="A753" s="419" t="s">
        <v>1080</v>
      </c>
      <c r="B753" s="420"/>
      <c r="C753" s="420"/>
      <c r="D753" s="420"/>
      <c r="E753" s="586"/>
      <c r="F753" s="586"/>
      <c r="G753" s="421"/>
    </row>
    <row r="754" spans="1:7" s="13" customFormat="1" ht="30" hidden="1" customHeight="1" outlineLevel="1" x14ac:dyDescent="0.2">
      <c r="A754" s="5">
        <f>B33</f>
        <v>0</v>
      </c>
      <c r="B754" s="426" t="s">
        <v>568</v>
      </c>
      <c r="C754" s="427"/>
      <c r="D754" s="427"/>
      <c r="E754" s="428"/>
      <c r="F754" s="61" t="s">
        <v>89</v>
      </c>
      <c r="G754" s="32" t="s">
        <v>240</v>
      </c>
    </row>
    <row r="755" spans="1:7" ht="30" hidden="1" customHeight="1" outlineLevel="1" x14ac:dyDescent="0.2">
      <c r="A755" s="197" t="s">
        <v>241</v>
      </c>
      <c r="B755" s="320"/>
      <c r="C755" s="321"/>
      <c r="D755" s="321"/>
      <c r="E755" s="322"/>
      <c r="F755" s="12" t="s">
        <v>25</v>
      </c>
      <c r="G755" s="43"/>
    </row>
    <row r="756" spans="1:7" ht="30" hidden="1" customHeight="1" outlineLevel="1" x14ac:dyDescent="0.2">
      <c r="A756" s="8"/>
      <c r="B756" s="320"/>
      <c r="C756" s="321"/>
      <c r="D756" s="321"/>
      <c r="E756" s="322"/>
      <c r="F756" s="12"/>
      <c r="G756" s="43"/>
    </row>
    <row r="757" spans="1:7" ht="30" hidden="1" customHeight="1" outlineLevel="1" x14ac:dyDescent="0.2">
      <c r="A757" s="8" t="s">
        <v>242</v>
      </c>
      <c r="B757" s="320"/>
      <c r="C757" s="321"/>
      <c r="D757" s="321"/>
      <c r="E757" s="322"/>
      <c r="F757" s="12" t="s">
        <v>243</v>
      </c>
      <c r="G757" s="10">
        <v>0</v>
      </c>
    </row>
    <row r="758" spans="1:7" ht="30" hidden="1" customHeight="1" outlineLevel="1" x14ac:dyDescent="0.2">
      <c r="A758" s="8" t="s">
        <v>244</v>
      </c>
      <c r="B758" s="320"/>
      <c r="C758" s="321"/>
      <c r="D758" s="321"/>
      <c r="E758" s="322"/>
      <c r="F758" s="12" t="s">
        <v>25</v>
      </c>
      <c r="G758" s="10">
        <v>0</v>
      </c>
    </row>
    <row r="759" spans="1:7" ht="30" hidden="1" customHeight="1" outlineLevel="1" x14ac:dyDescent="0.2">
      <c r="A759" s="8" t="s">
        <v>245</v>
      </c>
      <c r="B759" s="320"/>
      <c r="C759" s="321"/>
      <c r="D759" s="321"/>
      <c r="E759" s="322"/>
      <c r="F759" s="12" t="s">
        <v>25</v>
      </c>
      <c r="G759" s="10">
        <v>0</v>
      </c>
    </row>
    <row r="760" spans="1:7" ht="30" hidden="1" customHeight="1" outlineLevel="1" x14ac:dyDescent="0.2">
      <c r="A760" s="8" t="s">
        <v>506</v>
      </c>
      <c r="B760" s="320"/>
      <c r="C760" s="321"/>
      <c r="D760" s="321"/>
      <c r="E760" s="322"/>
      <c r="F760" s="12" t="s">
        <v>25</v>
      </c>
      <c r="G760" s="10">
        <v>0</v>
      </c>
    </row>
    <row r="761" spans="1:7" ht="30" hidden="1" customHeight="1" outlineLevel="1" x14ac:dyDescent="0.2">
      <c r="A761" s="8" t="s">
        <v>246</v>
      </c>
      <c r="B761" s="320"/>
      <c r="C761" s="321"/>
      <c r="D761" s="321"/>
      <c r="E761" s="322"/>
      <c r="F761" s="12"/>
      <c r="G761" s="10">
        <v>0</v>
      </c>
    </row>
    <row r="762" spans="1:7" ht="30" hidden="1" customHeight="1" outlineLevel="1" x14ac:dyDescent="0.2">
      <c r="A762" s="14" t="s">
        <v>247</v>
      </c>
      <c r="B762" s="320"/>
      <c r="C762" s="321"/>
      <c r="D762" s="321"/>
      <c r="E762" s="322"/>
      <c r="F762" s="12" t="s">
        <v>25</v>
      </c>
      <c r="G762" s="10">
        <v>0</v>
      </c>
    </row>
    <row r="763" spans="1:7" ht="30" hidden="1" customHeight="1" outlineLevel="1" x14ac:dyDescent="0.2">
      <c r="A763" s="14" t="s">
        <v>850</v>
      </c>
      <c r="B763" s="320"/>
      <c r="C763" s="321"/>
      <c r="D763" s="321"/>
      <c r="E763" s="322"/>
      <c r="F763" s="12" t="s">
        <v>25</v>
      </c>
      <c r="G763" s="10">
        <v>0</v>
      </c>
    </row>
    <row r="764" spans="1:7" ht="30" hidden="1" customHeight="1" outlineLevel="1" x14ac:dyDescent="0.2">
      <c r="A764" s="14" t="s">
        <v>851</v>
      </c>
      <c r="B764" s="320"/>
      <c r="C764" s="321"/>
      <c r="D764" s="321"/>
      <c r="E764" s="322"/>
      <c r="F764" s="12" t="s">
        <v>25</v>
      </c>
      <c r="G764" s="10">
        <v>0</v>
      </c>
    </row>
    <row r="765" spans="1:7" ht="30" hidden="1" customHeight="1" outlineLevel="1" x14ac:dyDescent="0.2">
      <c r="A765" s="8" t="s">
        <v>507</v>
      </c>
      <c r="B765" s="320"/>
      <c r="C765" s="321"/>
      <c r="D765" s="321"/>
      <c r="E765" s="322"/>
      <c r="F765" s="12" t="s">
        <v>25</v>
      </c>
      <c r="G765" s="10">
        <v>0</v>
      </c>
    </row>
    <row r="766" spans="1:7" ht="30" hidden="1" customHeight="1" outlineLevel="1" x14ac:dyDescent="0.2">
      <c r="A766" s="8" t="s">
        <v>248</v>
      </c>
      <c r="B766" s="320"/>
      <c r="C766" s="321"/>
      <c r="D766" s="321"/>
      <c r="E766" s="322"/>
      <c r="F766" s="12"/>
      <c r="G766" s="10">
        <v>0</v>
      </c>
    </row>
    <row r="767" spans="1:7" ht="30" hidden="1" customHeight="1" outlineLevel="1" x14ac:dyDescent="0.2">
      <c r="A767" s="8" t="s">
        <v>249</v>
      </c>
      <c r="B767" s="320"/>
      <c r="C767" s="321"/>
      <c r="D767" s="321"/>
      <c r="E767" s="322"/>
      <c r="F767" s="12" t="s">
        <v>25</v>
      </c>
      <c r="G767" s="10">
        <v>0</v>
      </c>
    </row>
    <row r="768" spans="1:7" ht="30" hidden="1" customHeight="1" outlineLevel="1" x14ac:dyDescent="0.2">
      <c r="A768" s="286" t="s">
        <v>250</v>
      </c>
      <c r="B768" s="320"/>
      <c r="C768" s="321"/>
      <c r="D768" s="321"/>
      <c r="E768" s="322"/>
      <c r="F768" s="12" t="s">
        <v>25</v>
      </c>
      <c r="G768" s="10">
        <v>0</v>
      </c>
    </row>
    <row r="769" spans="1:7" ht="30" hidden="1" customHeight="1" outlineLevel="1" x14ac:dyDescent="0.2">
      <c r="A769" s="8" t="s">
        <v>852</v>
      </c>
      <c r="B769" s="320"/>
      <c r="C769" s="321"/>
      <c r="D769" s="321"/>
      <c r="E769" s="322"/>
      <c r="F769" s="12" t="s">
        <v>25</v>
      </c>
      <c r="G769" s="10">
        <v>0</v>
      </c>
    </row>
    <row r="770" spans="1:7" ht="30" hidden="1" customHeight="1" outlineLevel="1" x14ac:dyDescent="0.2">
      <c r="A770" s="8" t="s">
        <v>445</v>
      </c>
      <c r="B770" s="320"/>
      <c r="C770" s="321"/>
      <c r="D770" s="321"/>
      <c r="E770" s="322"/>
      <c r="F770" s="12" t="s">
        <v>25</v>
      </c>
      <c r="G770" s="10">
        <v>0</v>
      </c>
    </row>
    <row r="771" spans="1:7" ht="30" hidden="1" customHeight="1" outlineLevel="1" x14ac:dyDescent="0.2">
      <c r="A771" s="8" t="s">
        <v>251</v>
      </c>
      <c r="B771" s="320"/>
      <c r="C771" s="321"/>
      <c r="D771" s="321"/>
      <c r="E771" s="322"/>
      <c r="F771" s="12" t="s">
        <v>25</v>
      </c>
      <c r="G771" s="10">
        <v>0</v>
      </c>
    </row>
    <row r="772" spans="1:7" ht="30" hidden="1" customHeight="1" outlineLevel="1" x14ac:dyDescent="0.2">
      <c r="A772" s="8" t="s">
        <v>252</v>
      </c>
      <c r="B772" s="320"/>
      <c r="C772" s="321"/>
      <c r="D772" s="321"/>
      <c r="E772" s="322"/>
      <c r="F772" s="12" t="s">
        <v>25</v>
      </c>
      <c r="G772" s="10">
        <v>0</v>
      </c>
    </row>
    <row r="773" spans="1:7" ht="30" hidden="1" customHeight="1" outlineLevel="1" x14ac:dyDescent="0.2">
      <c r="A773" s="8" t="s">
        <v>253</v>
      </c>
      <c r="B773" s="320"/>
      <c r="C773" s="321"/>
      <c r="D773" s="321"/>
      <c r="E773" s="322"/>
      <c r="F773" s="12" t="s">
        <v>25</v>
      </c>
      <c r="G773" s="10">
        <v>0</v>
      </c>
    </row>
    <row r="774" spans="1:7" ht="30" hidden="1" customHeight="1" outlineLevel="1" x14ac:dyDescent="0.2">
      <c r="A774" s="8" t="s">
        <v>853</v>
      </c>
      <c r="B774" s="320"/>
      <c r="C774" s="321"/>
      <c r="D774" s="321"/>
      <c r="E774" s="322"/>
      <c r="F774" s="12" t="s">
        <v>25</v>
      </c>
      <c r="G774" s="10">
        <v>0</v>
      </c>
    </row>
    <row r="775" spans="1:7" ht="30" hidden="1" customHeight="1" outlineLevel="1" x14ac:dyDescent="0.2">
      <c r="A775" s="8" t="s">
        <v>854</v>
      </c>
      <c r="B775" s="320"/>
      <c r="C775" s="321"/>
      <c r="D775" s="321"/>
      <c r="E775" s="322"/>
      <c r="F775" s="12" t="s">
        <v>25</v>
      </c>
      <c r="G775" s="10">
        <v>0</v>
      </c>
    </row>
    <row r="776" spans="1:7" ht="30" hidden="1" customHeight="1" outlineLevel="1" x14ac:dyDescent="0.2">
      <c r="A776" s="8" t="s">
        <v>254</v>
      </c>
      <c r="B776" s="320"/>
      <c r="C776" s="321"/>
      <c r="D776" s="321"/>
      <c r="E776" s="322"/>
      <c r="F776" s="12" t="s">
        <v>25</v>
      </c>
      <c r="G776" s="10">
        <v>0</v>
      </c>
    </row>
    <row r="777" spans="1:7" ht="30" hidden="1" customHeight="1" outlineLevel="1" x14ac:dyDescent="0.2">
      <c r="A777" s="8" t="s">
        <v>255</v>
      </c>
      <c r="B777" s="320"/>
      <c r="C777" s="321"/>
      <c r="D777" s="321"/>
      <c r="E777" s="322"/>
      <c r="F777" s="12" t="s">
        <v>25</v>
      </c>
      <c r="G777" s="10">
        <v>0</v>
      </c>
    </row>
    <row r="778" spans="1:7" ht="30" hidden="1" customHeight="1" outlineLevel="1" x14ac:dyDescent="0.2">
      <c r="A778" s="8" t="s">
        <v>256</v>
      </c>
      <c r="B778" s="320"/>
      <c r="C778" s="321"/>
      <c r="D778" s="321"/>
      <c r="E778" s="322"/>
      <c r="F778" s="12" t="s">
        <v>25</v>
      </c>
      <c r="G778" s="10">
        <v>50000</v>
      </c>
    </row>
    <row r="779" spans="1:7" ht="30" hidden="1" customHeight="1" outlineLevel="1" x14ac:dyDescent="0.2">
      <c r="A779" s="8" t="s">
        <v>257</v>
      </c>
      <c r="B779" s="320"/>
      <c r="C779" s="321"/>
      <c r="D779" s="321"/>
      <c r="E779" s="322"/>
      <c r="F779" s="12" t="s">
        <v>25</v>
      </c>
      <c r="G779" s="10">
        <v>50000</v>
      </c>
    </row>
    <row r="780" spans="1:7" ht="30" hidden="1" customHeight="1" outlineLevel="1" x14ac:dyDescent="0.2">
      <c r="A780" s="203"/>
      <c r="B780" s="320"/>
      <c r="C780" s="321"/>
      <c r="D780" s="321"/>
      <c r="E780" s="322"/>
      <c r="F780" s="12"/>
      <c r="G780" s="216" t="s">
        <v>258</v>
      </c>
    </row>
    <row r="781" spans="1:7" ht="30" hidden="1" customHeight="1" outlineLevel="1" x14ac:dyDescent="0.2">
      <c r="A781" s="194" t="s">
        <v>259</v>
      </c>
      <c r="B781" s="320"/>
      <c r="C781" s="321"/>
      <c r="D781" s="321"/>
      <c r="E781" s="322"/>
      <c r="F781" s="12" t="s">
        <v>25</v>
      </c>
      <c r="G781" s="217"/>
    </row>
    <row r="782" spans="1:7" s="218" customFormat="1" ht="30" hidden="1" customHeight="1" outlineLevel="1" x14ac:dyDescent="0.2">
      <c r="A782" s="57" t="s">
        <v>116</v>
      </c>
      <c r="B782" s="320"/>
      <c r="C782" s="321"/>
      <c r="D782" s="321"/>
      <c r="E782" s="322"/>
      <c r="F782" s="58"/>
      <c r="G782" s="46"/>
    </row>
    <row r="783" spans="1:7" ht="30" hidden="1" customHeight="1" outlineLevel="1" x14ac:dyDescent="0.2">
      <c r="A783" s="59" t="s">
        <v>260</v>
      </c>
      <c r="B783" s="320"/>
      <c r="C783" s="321"/>
      <c r="D783" s="321"/>
      <c r="E783" s="322"/>
      <c r="F783" s="60"/>
      <c r="G783" s="47"/>
    </row>
    <row r="784" spans="1:7" ht="30" hidden="1" customHeight="1" outlineLevel="1" x14ac:dyDescent="0.2">
      <c r="A784" s="140"/>
      <c r="B784" s="320"/>
      <c r="C784" s="321"/>
      <c r="D784" s="321"/>
      <c r="E784" s="322"/>
      <c r="F784" s="138"/>
      <c r="G784" s="219"/>
    </row>
    <row r="785" spans="1:7" ht="66" hidden="1" customHeight="1" outlineLevel="1" x14ac:dyDescent="0.2">
      <c r="A785" s="332" t="s">
        <v>446</v>
      </c>
      <c r="B785" s="366"/>
      <c r="C785" s="366"/>
      <c r="D785" s="366"/>
      <c r="E785" s="366"/>
      <c r="F785" s="220"/>
      <c r="G785" s="17"/>
    </row>
    <row r="786" spans="1:7" ht="30" customHeight="1" x14ac:dyDescent="0.2">
      <c r="A786" s="184"/>
      <c r="B786" s="320"/>
      <c r="C786" s="321"/>
      <c r="D786" s="321"/>
      <c r="E786" s="322"/>
      <c r="F786" s="52"/>
      <c r="G786" s="10"/>
    </row>
    <row r="787" spans="1:7" ht="30" customHeight="1" collapsed="1" x14ac:dyDescent="0.15">
      <c r="A787" s="377" t="s">
        <v>597</v>
      </c>
      <c r="B787" s="378"/>
      <c r="C787" s="178" t="s">
        <v>442</v>
      </c>
      <c r="D787" s="178" t="s">
        <v>52</v>
      </c>
      <c r="E787" s="379" t="s">
        <v>88</v>
      </c>
      <c r="F787" s="380"/>
      <c r="G787" s="180" t="s">
        <v>25</v>
      </c>
    </row>
    <row r="788" spans="1:7" ht="54.75" hidden="1" customHeight="1" outlineLevel="1" x14ac:dyDescent="0.15">
      <c r="A788" s="390" t="s">
        <v>261</v>
      </c>
      <c r="B788" s="391"/>
      <c r="C788" s="391"/>
      <c r="D788" s="391"/>
      <c r="E788" s="392"/>
      <c r="F788" s="392"/>
      <c r="G788" s="393"/>
    </row>
    <row r="789" spans="1:7" s="7" customFormat="1" ht="30" hidden="1" customHeight="1" outlineLevel="1" x14ac:dyDescent="0.2">
      <c r="A789" s="27"/>
      <c r="B789" s="374" t="s">
        <v>568</v>
      </c>
      <c r="C789" s="375"/>
      <c r="D789" s="375"/>
      <c r="E789" s="376"/>
      <c r="F789" s="61" t="s">
        <v>89</v>
      </c>
      <c r="G789" s="32" t="s">
        <v>240</v>
      </c>
    </row>
    <row r="790" spans="1:7" ht="30" hidden="1" customHeight="1" outlineLevel="1" x14ac:dyDescent="0.2">
      <c r="A790" s="8" t="s">
        <v>262</v>
      </c>
      <c r="B790" s="320"/>
      <c r="C790" s="321"/>
      <c r="D790" s="321"/>
      <c r="E790" s="322"/>
      <c r="F790" s="12" t="s">
        <v>25</v>
      </c>
      <c r="G790" s="10">
        <v>0</v>
      </c>
    </row>
    <row r="791" spans="1:7" ht="30" hidden="1" customHeight="1" outlineLevel="1" x14ac:dyDescent="0.2">
      <c r="A791" s="197" t="s">
        <v>241</v>
      </c>
      <c r="B791" s="320"/>
      <c r="C791" s="321"/>
      <c r="D791" s="321"/>
      <c r="E791" s="322"/>
      <c r="F791" s="12" t="s">
        <v>25</v>
      </c>
      <c r="G791" s="43"/>
    </row>
    <row r="792" spans="1:7" ht="30" hidden="1" customHeight="1" outlineLevel="1" x14ac:dyDescent="0.2">
      <c r="A792" s="8" t="s">
        <v>263</v>
      </c>
      <c r="B792" s="320"/>
      <c r="C792" s="321"/>
      <c r="D792" s="321"/>
      <c r="E792" s="322"/>
      <c r="F792" s="12" t="s">
        <v>25</v>
      </c>
      <c r="G792" s="10">
        <v>0</v>
      </c>
    </row>
    <row r="793" spans="1:7" ht="30" hidden="1" customHeight="1" outlineLevel="1" x14ac:dyDescent="0.2">
      <c r="A793" s="8" t="s">
        <v>264</v>
      </c>
      <c r="B793" s="320"/>
      <c r="C793" s="321"/>
      <c r="D793" s="321"/>
      <c r="E793" s="322"/>
      <c r="F793" s="12" t="s">
        <v>25</v>
      </c>
      <c r="G793" s="10"/>
    </row>
    <row r="794" spans="1:7" ht="30" hidden="1" customHeight="1" outlineLevel="1" x14ac:dyDescent="0.2">
      <c r="A794" s="8"/>
      <c r="B794" s="320"/>
      <c r="C794" s="321"/>
      <c r="D794" s="321"/>
      <c r="E794" s="322"/>
      <c r="F794" s="12"/>
      <c r="G794" s="10"/>
    </row>
    <row r="795" spans="1:7" ht="30" hidden="1" customHeight="1" outlineLevel="1" x14ac:dyDescent="0.2">
      <c r="A795" s="8" t="s">
        <v>116</v>
      </c>
      <c r="B795" s="320"/>
      <c r="C795" s="321"/>
      <c r="D795" s="321"/>
      <c r="E795" s="322"/>
      <c r="F795" s="16"/>
      <c r="G795" s="43"/>
    </row>
    <row r="796" spans="1:7" ht="30" hidden="1" customHeight="1" outlineLevel="1" x14ac:dyDescent="0.2">
      <c r="A796" s="8"/>
      <c r="B796" s="320"/>
      <c r="C796" s="321"/>
      <c r="D796" s="321"/>
      <c r="E796" s="322"/>
      <c r="F796" s="16"/>
      <c r="G796" s="43"/>
    </row>
    <row r="797" spans="1:7" ht="30" customHeight="1" x14ac:dyDescent="0.2">
      <c r="A797" s="184"/>
      <c r="B797" s="320"/>
      <c r="C797" s="321"/>
      <c r="D797" s="321"/>
      <c r="E797" s="322"/>
      <c r="F797" s="52"/>
      <c r="G797" s="17"/>
    </row>
    <row r="798" spans="1:7" ht="30" customHeight="1" x14ac:dyDescent="0.15">
      <c r="A798" s="377" t="s">
        <v>608</v>
      </c>
      <c r="B798" s="413"/>
      <c r="C798" s="178" t="s">
        <v>442</v>
      </c>
      <c r="D798" s="178" t="s">
        <v>52</v>
      </c>
      <c r="E798" s="379" t="s">
        <v>88</v>
      </c>
      <c r="F798" s="380"/>
      <c r="G798" s="180" t="s">
        <v>25</v>
      </c>
    </row>
    <row r="799" spans="1:7" ht="63.75" customHeight="1" collapsed="1" x14ac:dyDescent="0.15">
      <c r="A799" s="419" t="s">
        <v>1070</v>
      </c>
      <c r="B799" s="420"/>
      <c r="C799" s="420"/>
      <c r="D799" s="420"/>
      <c r="E799" s="586"/>
      <c r="F799" s="586"/>
      <c r="G799" s="421"/>
    </row>
    <row r="800" spans="1:7" s="7" customFormat="1" ht="30" hidden="1" customHeight="1" outlineLevel="1" x14ac:dyDescent="0.2">
      <c r="A800" s="31"/>
      <c r="B800" s="426" t="s">
        <v>568</v>
      </c>
      <c r="C800" s="427"/>
      <c r="D800" s="427"/>
      <c r="E800" s="428"/>
      <c r="F800" s="61" t="s">
        <v>89</v>
      </c>
      <c r="G800" s="32" t="s">
        <v>137</v>
      </c>
    </row>
    <row r="801" spans="1:7" s="7" customFormat="1" ht="30" hidden="1" customHeight="1" outlineLevel="1" x14ac:dyDescent="0.2">
      <c r="A801" s="8" t="s">
        <v>579</v>
      </c>
      <c r="B801" s="320"/>
      <c r="C801" s="321"/>
      <c r="D801" s="321"/>
      <c r="E801" s="322"/>
      <c r="F801" s="12" t="s">
        <v>25</v>
      </c>
      <c r="G801" s="10">
        <v>0</v>
      </c>
    </row>
    <row r="802" spans="1:7" ht="30" hidden="1" customHeight="1" outlineLevel="1" x14ac:dyDescent="0.2">
      <c r="A802" s="8" t="s">
        <v>265</v>
      </c>
      <c r="B802" s="320"/>
      <c r="C802" s="321"/>
      <c r="D802" s="321"/>
      <c r="E802" s="322"/>
      <c r="F802" s="12" t="s">
        <v>25</v>
      </c>
      <c r="G802" s="10">
        <v>0</v>
      </c>
    </row>
    <row r="803" spans="1:7" ht="30" hidden="1" customHeight="1" outlineLevel="1" x14ac:dyDescent="0.2">
      <c r="A803" s="8" t="s">
        <v>266</v>
      </c>
      <c r="B803" s="320"/>
      <c r="C803" s="321"/>
      <c r="D803" s="321"/>
      <c r="E803" s="322"/>
      <c r="F803" s="12" t="s">
        <v>25</v>
      </c>
      <c r="G803" s="10">
        <v>0</v>
      </c>
    </row>
    <row r="804" spans="1:7" ht="30" hidden="1" customHeight="1" outlineLevel="1" x14ac:dyDescent="0.2">
      <c r="A804" s="8" t="s">
        <v>267</v>
      </c>
      <c r="B804" s="320"/>
      <c r="C804" s="321"/>
      <c r="D804" s="321"/>
      <c r="E804" s="322"/>
      <c r="F804" s="12" t="s">
        <v>25</v>
      </c>
      <c r="G804" s="10">
        <v>0</v>
      </c>
    </row>
    <row r="805" spans="1:7" ht="30" hidden="1" customHeight="1" outlineLevel="1" x14ac:dyDescent="0.2">
      <c r="A805" s="14" t="s">
        <v>268</v>
      </c>
      <c r="B805" s="320"/>
      <c r="C805" s="321"/>
      <c r="D805" s="321"/>
      <c r="E805" s="322"/>
      <c r="F805" s="12"/>
      <c r="G805" s="10"/>
    </row>
    <row r="806" spans="1:7" ht="30" hidden="1" customHeight="1" outlineLevel="1" x14ac:dyDescent="0.2">
      <c r="A806" s="8"/>
      <c r="B806" s="320"/>
      <c r="C806" s="321"/>
      <c r="D806" s="321"/>
      <c r="E806" s="322"/>
      <c r="F806" s="16"/>
      <c r="G806" s="43"/>
    </row>
    <row r="807" spans="1:7" s="221" customFormat="1" ht="30" hidden="1" customHeight="1" outlineLevel="1" x14ac:dyDescent="0.2">
      <c r="A807" s="25" t="s">
        <v>269</v>
      </c>
      <c r="B807" s="320"/>
      <c r="C807" s="321"/>
      <c r="D807" s="321"/>
      <c r="E807" s="322"/>
      <c r="F807" s="424" t="s">
        <v>42</v>
      </c>
      <c r="G807" s="425"/>
    </row>
    <row r="808" spans="1:7" s="221" customFormat="1" ht="30" hidden="1" customHeight="1" outlineLevel="1" x14ac:dyDescent="0.2">
      <c r="A808" s="25" t="s">
        <v>270</v>
      </c>
      <c r="B808" s="320"/>
      <c r="C808" s="321"/>
      <c r="D808" s="321"/>
      <c r="E808" s="322"/>
      <c r="F808" s="424" t="s">
        <v>42</v>
      </c>
      <c r="G808" s="425"/>
    </row>
    <row r="809" spans="1:7" s="221" customFormat="1" ht="30" hidden="1" customHeight="1" outlineLevel="1" x14ac:dyDescent="0.2">
      <c r="A809" s="25" t="s">
        <v>271</v>
      </c>
      <c r="B809" s="320"/>
      <c r="C809" s="321"/>
      <c r="D809" s="321"/>
      <c r="E809" s="322"/>
      <c r="F809" s="424" t="s">
        <v>42</v>
      </c>
      <c r="G809" s="425"/>
    </row>
    <row r="810" spans="1:7" ht="30" hidden="1" customHeight="1" outlineLevel="1" x14ac:dyDescent="0.2">
      <c r="A810" s="8"/>
      <c r="B810" s="320"/>
      <c r="C810" s="321"/>
      <c r="D810" s="321"/>
      <c r="E810" s="322"/>
      <c r="F810" s="16"/>
      <c r="G810" s="43"/>
    </row>
    <row r="811" spans="1:7" ht="30" hidden="1" customHeight="1" outlineLevel="1" x14ac:dyDescent="0.2">
      <c r="A811" s="21" t="s">
        <v>272</v>
      </c>
      <c r="B811" s="320"/>
      <c r="C811" s="321"/>
      <c r="D811" s="321"/>
      <c r="E811" s="322"/>
      <c r="F811" s="16"/>
      <c r="G811" s="43"/>
    </row>
    <row r="812" spans="1:7" ht="30" hidden="1" customHeight="1" outlineLevel="1" x14ac:dyDescent="0.2">
      <c r="A812" s="8" t="s">
        <v>273</v>
      </c>
      <c r="B812" s="320"/>
      <c r="C812" s="321"/>
      <c r="D812" s="321"/>
      <c r="E812" s="322"/>
      <c r="F812" s="12" t="s">
        <v>25</v>
      </c>
      <c r="G812" s="43"/>
    </row>
    <row r="813" spans="1:7" ht="30" hidden="1" customHeight="1" outlineLevel="1" x14ac:dyDescent="0.2">
      <c r="A813" s="8" t="s">
        <v>274</v>
      </c>
      <c r="B813" s="320"/>
      <c r="C813" s="321"/>
      <c r="D813" s="321"/>
      <c r="E813" s="322"/>
      <c r="F813" s="12" t="s">
        <v>25</v>
      </c>
      <c r="G813" s="43"/>
    </row>
    <row r="814" spans="1:7" ht="30" hidden="1" customHeight="1" outlineLevel="1" x14ac:dyDescent="0.2">
      <c r="A814" s="8" t="s">
        <v>580</v>
      </c>
      <c r="B814" s="320"/>
      <c r="C814" s="321"/>
      <c r="D814" s="321"/>
      <c r="E814" s="322"/>
      <c r="F814" s="12" t="s">
        <v>25</v>
      </c>
      <c r="G814" s="10">
        <v>0</v>
      </c>
    </row>
    <row r="815" spans="1:7" ht="30" hidden="1" customHeight="1" outlineLevel="1" x14ac:dyDescent="0.2">
      <c r="A815" s="8" t="s">
        <v>510</v>
      </c>
      <c r="B815" s="320"/>
      <c r="C815" s="321"/>
      <c r="D815" s="321"/>
      <c r="E815" s="322"/>
      <c r="F815" s="12" t="s">
        <v>25</v>
      </c>
      <c r="G815" s="10">
        <v>0</v>
      </c>
    </row>
    <row r="816" spans="1:7" ht="30" hidden="1" customHeight="1" outlineLevel="1" x14ac:dyDescent="0.2">
      <c r="A816" s="8"/>
      <c r="B816" s="320"/>
      <c r="C816" s="321"/>
      <c r="D816" s="321"/>
      <c r="E816" s="322"/>
      <c r="F816" s="222"/>
      <c r="G816" s="223"/>
    </row>
    <row r="817" spans="1:7" ht="30" hidden="1" customHeight="1" outlineLevel="1" x14ac:dyDescent="0.2">
      <c r="A817" s="8"/>
      <c r="B817" s="320"/>
      <c r="C817" s="321"/>
      <c r="D817" s="321"/>
      <c r="E817" s="322"/>
      <c r="F817" s="222"/>
      <c r="G817" s="223"/>
    </row>
    <row r="818" spans="1:7" ht="30" hidden="1" customHeight="1" outlineLevel="1" x14ac:dyDescent="0.2">
      <c r="A818" s="8" t="s">
        <v>116</v>
      </c>
      <c r="B818" s="320"/>
      <c r="C818" s="321"/>
      <c r="D818" s="321"/>
      <c r="E818" s="322"/>
      <c r="F818" s="222"/>
      <c r="G818" s="223"/>
    </row>
    <row r="819" spans="1:7" ht="30" hidden="1" customHeight="1" outlineLevel="1" x14ac:dyDescent="0.2">
      <c r="A819" s="8"/>
      <c r="B819" s="320"/>
      <c r="C819" s="321"/>
      <c r="D819" s="321"/>
      <c r="E819" s="322"/>
      <c r="F819" s="222"/>
      <c r="G819" s="223"/>
    </row>
    <row r="820" spans="1:7" ht="66" hidden="1" customHeight="1" outlineLevel="1" x14ac:dyDescent="0.2">
      <c r="A820" s="332" t="s">
        <v>446</v>
      </c>
      <c r="B820" s="333"/>
      <c r="C820" s="333"/>
      <c r="D820" s="333"/>
      <c r="E820" s="333"/>
      <c r="F820" s="387"/>
      <c r="G820" s="17"/>
    </row>
    <row r="821" spans="1:7" ht="30" customHeight="1" x14ac:dyDescent="0.2">
      <c r="A821" s="184"/>
      <c r="B821" s="320"/>
      <c r="C821" s="321"/>
      <c r="D821" s="321"/>
      <c r="E821" s="322"/>
      <c r="F821" s="52"/>
      <c r="G821" s="202"/>
    </row>
    <row r="822" spans="1:7" ht="30" customHeight="1" x14ac:dyDescent="0.15">
      <c r="A822" s="377" t="s">
        <v>277</v>
      </c>
      <c r="B822" s="413"/>
      <c r="C822" s="178" t="s">
        <v>442</v>
      </c>
      <c r="D822" s="178" t="s">
        <v>52</v>
      </c>
      <c r="E822" s="379" t="s">
        <v>88</v>
      </c>
      <c r="F822" s="380"/>
      <c r="G822" s="180" t="s">
        <v>25</v>
      </c>
    </row>
    <row r="823" spans="1:7" ht="59.25" customHeight="1" collapsed="1" x14ac:dyDescent="0.15">
      <c r="A823" s="419" t="s">
        <v>1071</v>
      </c>
      <c r="B823" s="420"/>
      <c r="C823" s="420"/>
      <c r="D823" s="420"/>
      <c r="E823" s="420"/>
      <c r="F823" s="420"/>
      <c r="G823" s="421"/>
    </row>
    <row r="824" spans="1:7" s="7" customFormat="1" ht="30" hidden="1" customHeight="1" outlineLevel="1" x14ac:dyDescent="0.2">
      <c r="A824" s="5"/>
      <c r="B824" s="426" t="s">
        <v>568</v>
      </c>
      <c r="C824" s="427"/>
      <c r="D824" s="427"/>
      <c r="E824" s="428"/>
      <c r="F824" s="61" t="s">
        <v>89</v>
      </c>
      <c r="G824" s="32" t="s">
        <v>137</v>
      </c>
    </row>
    <row r="825" spans="1:7" ht="30" hidden="1" customHeight="1" outlineLevel="1" x14ac:dyDescent="0.2">
      <c r="A825" s="8" t="s">
        <v>265</v>
      </c>
      <c r="B825" s="320"/>
      <c r="C825" s="321"/>
      <c r="D825" s="321"/>
      <c r="E825" s="322"/>
      <c r="F825" s="12" t="s">
        <v>25</v>
      </c>
      <c r="G825" s="10">
        <v>0</v>
      </c>
    </row>
    <row r="826" spans="1:7" ht="30" hidden="1" customHeight="1" outlineLevel="1" x14ac:dyDescent="0.2">
      <c r="A826" s="8" t="s">
        <v>266</v>
      </c>
      <c r="B826" s="320"/>
      <c r="C826" s="321"/>
      <c r="D826" s="321"/>
      <c r="E826" s="322"/>
      <c r="F826" s="12" t="s">
        <v>25</v>
      </c>
      <c r="G826" s="10">
        <v>0</v>
      </c>
    </row>
    <row r="827" spans="1:7" ht="30" hidden="1" customHeight="1" outlineLevel="1" x14ac:dyDescent="0.2">
      <c r="A827" s="8" t="s">
        <v>267</v>
      </c>
      <c r="B827" s="320"/>
      <c r="C827" s="321"/>
      <c r="D827" s="321"/>
      <c r="E827" s="322"/>
      <c r="F827" s="12" t="s">
        <v>25</v>
      </c>
      <c r="G827" s="10">
        <v>0</v>
      </c>
    </row>
    <row r="828" spans="1:7" ht="30" hidden="1" customHeight="1" outlineLevel="1" x14ac:dyDescent="0.2">
      <c r="A828" s="14" t="s">
        <v>268</v>
      </c>
      <c r="B828" s="320"/>
      <c r="C828" s="321"/>
      <c r="D828" s="321"/>
      <c r="E828" s="322"/>
      <c r="F828" s="12" t="s">
        <v>25</v>
      </c>
      <c r="G828" s="10"/>
    </row>
    <row r="829" spans="1:7" ht="30" hidden="1" customHeight="1" outlineLevel="1" x14ac:dyDescent="0.2">
      <c r="A829" s="8" t="s">
        <v>186</v>
      </c>
      <c r="B829" s="320"/>
      <c r="C829" s="321"/>
      <c r="D829" s="321"/>
      <c r="E829" s="322"/>
      <c r="F829" s="12" t="s">
        <v>25</v>
      </c>
      <c r="G829" s="48">
        <v>0</v>
      </c>
    </row>
    <row r="830" spans="1:7" ht="30" hidden="1" customHeight="1" outlineLevel="1" x14ac:dyDescent="0.2">
      <c r="A830" s="8"/>
      <c r="B830" s="320"/>
      <c r="C830" s="321"/>
      <c r="D830" s="321"/>
      <c r="E830" s="322"/>
      <c r="F830" s="16"/>
      <c r="G830" s="43"/>
    </row>
    <row r="831" spans="1:7" s="221" customFormat="1" ht="30" hidden="1" customHeight="1" outlineLevel="1" x14ac:dyDescent="0.2">
      <c r="A831" s="25" t="s">
        <v>269</v>
      </c>
      <c r="B831" s="320"/>
      <c r="C831" s="321"/>
      <c r="D831" s="321"/>
      <c r="E831" s="322"/>
      <c r="F831" s="424" t="s">
        <v>42</v>
      </c>
      <c r="G831" s="425"/>
    </row>
    <row r="832" spans="1:7" s="221" customFormat="1" ht="30" hidden="1" customHeight="1" outlineLevel="1" x14ac:dyDescent="0.2">
      <c r="A832" s="25" t="s">
        <v>270</v>
      </c>
      <c r="B832" s="320"/>
      <c r="C832" s="321"/>
      <c r="D832" s="321"/>
      <c r="E832" s="322"/>
      <c r="F832" s="424" t="s">
        <v>42</v>
      </c>
      <c r="G832" s="425"/>
    </row>
    <row r="833" spans="1:7" s="221" customFormat="1" ht="30" hidden="1" customHeight="1" outlineLevel="1" x14ac:dyDescent="0.2">
      <c r="A833" s="25" t="s">
        <v>271</v>
      </c>
      <c r="B833" s="320"/>
      <c r="C833" s="321"/>
      <c r="D833" s="321"/>
      <c r="E833" s="322"/>
      <c r="F833" s="424" t="s">
        <v>42</v>
      </c>
      <c r="G833" s="425"/>
    </row>
    <row r="834" spans="1:7" ht="30" hidden="1" customHeight="1" outlineLevel="1" x14ac:dyDescent="0.2">
      <c r="A834" s="8"/>
      <c r="B834" s="320"/>
      <c r="C834" s="321"/>
      <c r="D834" s="321"/>
      <c r="E834" s="322"/>
      <c r="F834" s="16"/>
      <c r="G834" s="43"/>
    </row>
    <row r="835" spans="1:7" ht="30" hidden="1" customHeight="1" outlineLevel="1" x14ac:dyDescent="0.2">
      <c r="A835" s="21" t="s">
        <v>272</v>
      </c>
      <c r="B835" s="320"/>
      <c r="C835" s="321"/>
      <c r="D835" s="321"/>
      <c r="E835" s="322"/>
      <c r="F835" s="16"/>
      <c r="G835" s="43"/>
    </row>
    <row r="836" spans="1:7" ht="30" hidden="1" customHeight="1" outlineLevel="1" x14ac:dyDescent="0.2">
      <c r="A836" s="8" t="s">
        <v>273</v>
      </c>
      <c r="B836" s="320"/>
      <c r="C836" s="321"/>
      <c r="D836" s="321"/>
      <c r="E836" s="322"/>
      <c r="F836" s="12" t="s">
        <v>25</v>
      </c>
      <c r="G836" s="43"/>
    </row>
    <row r="837" spans="1:7" ht="30" hidden="1" customHeight="1" outlineLevel="1" x14ac:dyDescent="0.2">
      <c r="A837" s="8" t="s">
        <v>274</v>
      </c>
      <c r="B837" s="320"/>
      <c r="C837" s="321"/>
      <c r="D837" s="321"/>
      <c r="E837" s="322"/>
      <c r="F837" s="12" t="s">
        <v>25</v>
      </c>
      <c r="G837" s="43"/>
    </row>
    <row r="838" spans="1:7" ht="30" hidden="1" customHeight="1" outlineLevel="1" x14ac:dyDescent="0.2">
      <c r="A838" s="8" t="s">
        <v>275</v>
      </c>
      <c r="B838" s="320"/>
      <c r="C838" s="321"/>
      <c r="D838" s="321"/>
      <c r="E838" s="322"/>
      <c r="F838" s="12" t="s">
        <v>25</v>
      </c>
      <c r="G838" s="43"/>
    </row>
    <row r="839" spans="1:7" ht="30" hidden="1" customHeight="1" outlineLevel="1" x14ac:dyDescent="0.2">
      <c r="A839" s="8" t="s">
        <v>276</v>
      </c>
      <c r="B839" s="320"/>
      <c r="C839" s="321"/>
      <c r="D839" s="321"/>
      <c r="E839" s="322"/>
      <c r="F839" s="12" t="s">
        <v>25</v>
      </c>
      <c r="G839" s="43"/>
    </row>
    <row r="840" spans="1:7" ht="30" hidden="1" customHeight="1" outlineLevel="1" x14ac:dyDescent="0.2">
      <c r="A840" s="8"/>
      <c r="B840" s="320"/>
      <c r="C840" s="321"/>
      <c r="D840" s="321"/>
      <c r="E840" s="322"/>
      <c r="F840" s="139"/>
      <c r="G840" s="43"/>
    </row>
    <row r="841" spans="1:7" ht="30" hidden="1" customHeight="1" outlineLevel="1" x14ac:dyDescent="0.2">
      <c r="A841" s="8" t="s">
        <v>116</v>
      </c>
      <c r="B841" s="320"/>
      <c r="C841" s="321"/>
      <c r="D841" s="321"/>
      <c r="E841" s="322"/>
      <c r="F841" s="139"/>
      <c r="G841" s="43"/>
    </row>
    <row r="842" spans="1:7" ht="30" hidden="1" customHeight="1" outlineLevel="1" x14ac:dyDescent="0.2">
      <c r="A842" s="8"/>
      <c r="B842" s="320"/>
      <c r="C842" s="321"/>
      <c r="D842" s="321"/>
      <c r="E842" s="322"/>
      <c r="F842" s="139"/>
      <c r="G842" s="43"/>
    </row>
    <row r="843" spans="1:7" ht="30" customHeight="1" x14ac:dyDescent="0.2">
      <c r="A843" s="184"/>
      <c r="B843" s="320"/>
      <c r="C843" s="321"/>
      <c r="D843" s="321"/>
      <c r="E843" s="322"/>
      <c r="F843" s="224"/>
      <c r="G843" s="225"/>
    </row>
    <row r="844" spans="1:7" ht="30" customHeight="1" x14ac:dyDescent="0.15">
      <c r="A844" s="188" t="s">
        <v>610</v>
      </c>
      <c r="B844" s="189"/>
      <c r="C844" s="178" t="s">
        <v>442</v>
      </c>
      <c r="D844" s="178" t="s">
        <v>52</v>
      </c>
      <c r="E844" s="379" t="s">
        <v>88</v>
      </c>
      <c r="F844" s="380"/>
      <c r="G844" s="180" t="s">
        <v>25</v>
      </c>
    </row>
    <row r="845" spans="1:7" ht="112.5" customHeight="1" collapsed="1" x14ac:dyDescent="0.15">
      <c r="A845" s="419" t="s">
        <v>1072</v>
      </c>
      <c r="B845" s="420"/>
      <c r="C845" s="420"/>
      <c r="D845" s="420"/>
      <c r="E845" s="420"/>
      <c r="F845" s="420"/>
      <c r="G845" s="421"/>
    </row>
    <row r="846" spans="1:7" s="7" customFormat="1" ht="30" hidden="1" customHeight="1" outlineLevel="1" x14ac:dyDescent="0.2">
      <c r="A846" s="49" t="s">
        <v>817</v>
      </c>
      <c r="B846" s="6" t="s">
        <v>278</v>
      </c>
      <c r="C846" s="6" t="s">
        <v>572</v>
      </c>
      <c r="D846" s="422" t="s">
        <v>835</v>
      </c>
      <c r="E846" s="423"/>
      <c r="F846" s="6" t="s">
        <v>836</v>
      </c>
      <c r="G846" s="32" t="s">
        <v>279</v>
      </c>
    </row>
    <row r="847" spans="1:7" ht="30" hidden="1" customHeight="1" outlineLevel="1" x14ac:dyDescent="0.2">
      <c r="A847" s="14"/>
      <c r="B847" s="12" t="s">
        <v>329</v>
      </c>
      <c r="C847" s="9"/>
      <c r="D847" s="411"/>
      <c r="E847" s="412"/>
      <c r="F847" s="56"/>
      <c r="G847" s="10">
        <v>0</v>
      </c>
    </row>
    <row r="848" spans="1:7" ht="30" hidden="1" customHeight="1" outlineLevel="1" x14ac:dyDescent="0.2">
      <c r="A848" s="14"/>
      <c r="B848" s="12" t="s">
        <v>329</v>
      </c>
      <c r="C848" s="9"/>
      <c r="D848" s="411"/>
      <c r="E848" s="412"/>
      <c r="F848" s="56"/>
      <c r="G848" s="10">
        <v>0</v>
      </c>
    </row>
    <row r="849" spans="1:7" ht="30" hidden="1" customHeight="1" outlineLevel="1" x14ac:dyDescent="0.2">
      <c r="A849" s="14"/>
      <c r="B849" s="12" t="s">
        <v>329</v>
      </c>
      <c r="C849" s="9"/>
      <c r="D849" s="411"/>
      <c r="E849" s="412"/>
      <c r="F849" s="56"/>
      <c r="G849" s="10">
        <v>0</v>
      </c>
    </row>
    <row r="850" spans="1:7" ht="30" hidden="1" customHeight="1" outlineLevel="1" x14ac:dyDescent="0.2">
      <c r="A850" s="14"/>
      <c r="B850" s="12" t="s">
        <v>329</v>
      </c>
      <c r="C850" s="9"/>
      <c r="D850" s="411"/>
      <c r="E850" s="412"/>
      <c r="F850" s="56"/>
      <c r="G850" s="10">
        <v>0</v>
      </c>
    </row>
    <row r="851" spans="1:7" ht="30" hidden="1" customHeight="1" outlineLevel="1" x14ac:dyDescent="0.2">
      <c r="A851" s="14"/>
      <c r="B851" s="12" t="s">
        <v>329</v>
      </c>
      <c r="C851" s="9"/>
      <c r="D851" s="411"/>
      <c r="E851" s="412"/>
      <c r="F851" s="56"/>
      <c r="G851" s="10">
        <v>0</v>
      </c>
    </row>
    <row r="852" spans="1:7" ht="30" hidden="1" customHeight="1" outlineLevel="1" x14ac:dyDescent="0.2">
      <c r="A852" s="14"/>
      <c r="B852" s="12" t="s">
        <v>329</v>
      </c>
      <c r="C852" s="9"/>
      <c r="D852" s="411"/>
      <c r="E852" s="412"/>
      <c r="F852" s="56"/>
      <c r="G852" s="10">
        <v>0</v>
      </c>
    </row>
    <row r="853" spans="1:7" ht="30" hidden="1" customHeight="1" outlineLevel="1" x14ac:dyDescent="0.2">
      <c r="A853" s="14"/>
      <c r="B853" s="12" t="s">
        <v>329</v>
      </c>
      <c r="C853" s="9"/>
      <c r="D853" s="411"/>
      <c r="E853" s="412"/>
      <c r="F853" s="56"/>
      <c r="G853" s="10">
        <v>0</v>
      </c>
    </row>
    <row r="854" spans="1:7" ht="30" hidden="1" customHeight="1" outlineLevel="1" x14ac:dyDescent="0.2">
      <c r="A854" s="14"/>
      <c r="B854" s="12" t="s">
        <v>329</v>
      </c>
      <c r="C854" s="9"/>
      <c r="D854" s="411"/>
      <c r="E854" s="412"/>
      <c r="F854" s="56"/>
      <c r="G854" s="10">
        <v>0</v>
      </c>
    </row>
    <row r="855" spans="1:7" ht="30" hidden="1" customHeight="1" outlineLevel="1" x14ac:dyDescent="0.2">
      <c r="A855" s="14"/>
      <c r="B855" s="12" t="s">
        <v>329</v>
      </c>
      <c r="C855" s="9"/>
      <c r="D855" s="411"/>
      <c r="E855" s="412"/>
      <c r="F855" s="56"/>
      <c r="G855" s="10">
        <v>0</v>
      </c>
    </row>
    <row r="856" spans="1:7" ht="30" hidden="1" customHeight="1" outlineLevel="1" x14ac:dyDescent="0.2">
      <c r="A856" s="14"/>
      <c r="B856" s="12" t="s">
        <v>329</v>
      </c>
      <c r="C856" s="9"/>
      <c r="D856" s="411"/>
      <c r="E856" s="412"/>
      <c r="F856" s="56"/>
      <c r="G856" s="10">
        <v>0</v>
      </c>
    </row>
    <row r="857" spans="1:7" ht="30" hidden="1" customHeight="1" outlineLevel="1" x14ac:dyDescent="0.2">
      <c r="A857" s="14"/>
      <c r="B857" s="12" t="s">
        <v>329</v>
      </c>
      <c r="C857" s="9"/>
      <c r="D857" s="411"/>
      <c r="E857" s="412"/>
      <c r="F857" s="56"/>
      <c r="G857" s="10">
        <v>0</v>
      </c>
    </row>
    <row r="858" spans="1:7" ht="30" hidden="1" customHeight="1" outlineLevel="1" x14ac:dyDescent="0.2">
      <c r="A858" s="14"/>
      <c r="B858" s="12" t="s">
        <v>329</v>
      </c>
      <c r="C858" s="9"/>
      <c r="D858" s="411"/>
      <c r="E858" s="412"/>
      <c r="F858" s="56"/>
      <c r="G858" s="10">
        <v>0</v>
      </c>
    </row>
    <row r="859" spans="1:7" ht="30" hidden="1" customHeight="1" outlineLevel="1" x14ac:dyDescent="0.2">
      <c r="A859" s="14"/>
      <c r="B859" s="12" t="s">
        <v>329</v>
      </c>
      <c r="C859" s="9"/>
      <c r="D859" s="411"/>
      <c r="E859" s="412"/>
      <c r="F859" s="56"/>
      <c r="G859" s="10">
        <v>0</v>
      </c>
    </row>
    <row r="860" spans="1:7" ht="30" hidden="1" customHeight="1" outlineLevel="1" x14ac:dyDescent="0.2">
      <c r="A860" s="14"/>
      <c r="B860" s="12" t="s">
        <v>329</v>
      </c>
      <c r="C860" s="9"/>
      <c r="D860" s="411"/>
      <c r="E860" s="412"/>
      <c r="F860" s="56"/>
      <c r="G860" s="10">
        <v>0</v>
      </c>
    </row>
    <row r="861" spans="1:7" ht="30" hidden="1" customHeight="1" outlineLevel="1" x14ac:dyDescent="0.2">
      <c r="A861" s="14"/>
      <c r="B861" s="12"/>
      <c r="C861" s="9"/>
      <c r="D861" s="411"/>
      <c r="E861" s="412"/>
      <c r="F861" s="12"/>
      <c r="G861" s="10"/>
    </row>
    <row r="862" spans="1:7" ht="30" hidden="1" customHeight="1" outlineLevel="1" x14ac:dyDescent="0.2">
      <c r="A862" s="226" t="s">
        <v>280</v>
      </c>
      <c r="B862" s="12"/>
      <c r="C862" s="9"/>
      <c r="D862" s="411"/>
      <c r="E862" s="412"/>
      <c r="F862" s="227">
        <v>0</v>
      </c>
      <c r="G862" s="10"/>
    </row>
    <row r="863" spans="1:7" ht="30" hidden="1" customHeight="1" outlineLevel="1" x14ac:dyDescent="0.2">
      <c r="A863" s="226" t="s">
        <v>281</v>
      </c>
      <c r="B863" s="12"/>
      <c r="C863" s="9"/>
      <c r="D863" s="411"/>
      <c r="E863" s="412"/>
      <c r="F863" s="227">
        <v>0</v>
      </c>
      <c r="G863" s="10"/>
    </row>
    <row r="864" spans="1:7" ht="30" hidden="1" customHeight="1" outlineLevel="1" x14ac:dyDescent="0.2">
      <c r="A864" s="226" t="s">
        <v>441</v>
      </c>
      <c r="B864" s="12"/>
      <c r="C864" s="9"/>
      <c r="D864" s="411"/>
      <c r="E864" s="412"/>
      <c r="F864" s="227">
        <v>0</v>
      </c>
      <c r="G864" s="10"/>
    </row>
    <row r="865" spans="1:7" ht="30" hidden="1" customHeight="1" outlineLevel="1" x14ac:dyDescent="0.2">
      <c r="A865" s="226" t="s">
        <v>282</v>
      </c>
      <c r="B865" s="12"/>
      <c r="C865" s="9"/>
      <c r="D865" s="411"/>
      <c r="E865" s="412"/>
      <c r="F865" s="227">
        <v>0</v>
      </c>
      <c r="G865" s="10"/>
    </row>
    <row r="866" spans="1:7" ht="30" hidden="1" customHeight="1" outlineLevel="1" x14ac:dyDescent="0.2">
      <c r="A866" s="226"/>
      <c r="B866" s="12"/>
      <c r="C866" s="9"/>
      <c r="D866" s="411"/>
      <c r="E866" s="412"/>
      <c r="F866" s="61"/>
      <c r="G866" s="10"/>
    </row>
    <row r="867" spans="1:7" ht="48.75" hidden="1" customHeight="1" outlineLevel="1" x14ac:dyDescent="0.2">
      <c r="A867" s="33"/>
      <c r="B867" s="12"/>
      <c r="C867" s="9"/>
      <c r="D867" s="411"/>
      <c r="E867" s="412"/>
      <c r="F867" s="61" t="s">
        <v>89</v>
      </c>
      <c r="G867" s="32" t="s">
        <v>283</v>
      </c>
    </row>
    <row r="868" spans="1:7" ht="57" hidden="1" outlineLevel="1" x14ac:dyDescent="0.2">
      <c r="A868" s="34" t="s">
        <v>455</v>
      </c>
      <c r="B868" s="12"/>
      <c r="C868" s="9"/>
      <c r="D868" s="411"/>
      <c r="E868" s="412"/>
      <c r="F868" s="12" t="s">
        <v>52</v>
      </c>
      <c r="G868" s="136">
        <v>0</v>
      </c>
    </row>
    <row r="869" spans="1:7" ht="14.25" hidden="1" outlineLevel="1" x14ac:dyDescent="0.2">
      <c r="A869" s="33" t="s">
        <v>871</v>
      </c>
      <c r="B869" s="12"/>
      <c r="C869" s="9"/>
      <c r="D869" s="149"/>
      <c r="E869" s="150"/>
      <c r="F869" s="12" t="s">
        <v>52</v>
      </c>
      <c r="G869" s="136">
        <v>0</v>
      </c>
    </row>
    <row r="870" spans="1:7" ht="14.25" hidden="1" outlineLevel="1" x14ac:dyDescent="0.2">
      <c r="A870" s="33" t="s">
        <v>284</v>
      </c>
      <c r="B870" s="12"/>
      <c r="C870" s="9"/>
      <c r="D870" s="411"/>
      <c r="E870" s="412"/>
      <c r="F870" s="12" t="s">
        <v>25</v>
      </c>
      <c r="G870" s="10">
        <v>0</v>
      </c>
    </row>
    <row r="871" spans="1:7" ht="14.25" hidden="1" outlineLevel="1" x14ac:dyDescent="0.2">
      <c r="A871" s="33" t="s">
        <v>285</v>
      </c>
      <c r="B871" s="12"/>
      <c r="C871" s="9"/>
      <c r="D871" s="411"/>
      <c r="E871" s="412"/>
      <c r="F871" s="12" t="s">
        <v>25</v>
      </c>
      <c r="G871" s="10">
        <v>0</v>
      </c>
    </row>
    <row r="872" spans="1:7" ht="14.25" hidden="1" outlineLevel="1" x14ac:dyDescent="0.2">
      <c r="A872" s="33" t="s">
        <v>286</v>
      </c>
      <c r="B872" s="12"/>
      <c r="C872" s="9"/>
      <c r="D872" s="411"/>
      <c r="E872" s="412"/>
      <c r="F872" s="12" t="s">
        <v>25</v>
      </c>
      <c r="G872" s="10">
        <v>0</v>
      </c>
    </row>
    <row r="873" spans="1:7" ht="30" hidden="1" customHeight="1" outlineLevel="1" thickBot="1" x14ac:dyDescent="0.25">
      <c r="A873" s="228"/>
      <c r="B873" s="12"/>
      <c r="C873" s="9"/>
      <c r="D873" s="411"/>
      <c r="E873" s="412"/>
      <c r="F873" s="229"/>
      <c r="G873" s="41">
        <f>SUM(G847:G860)</f>
        <v>0</v>
      </c>
    </row>
    <row r="874" spans="1:7" ht="30" hidden="1" customHeight="1" outlineLevel="1" thickTop="1" x14ac:dyDescent="0.2">
      <c r="A874" s="228"/>
      <c r="B874" s="12"/>
      <c r="C874" s="9"/>
      <c r="D874" s="411"/>
      <c r="E874" s="412"/>
      <c r="F874" s="229"/>
      <c r="G874" s="10"/>
    </row>
    <row r="875" spans="1:7" ht="30" hidden="1" customHeight="1" outlineLevel="1" x14ac:dyDescent="0.2">
      <c r="A875" s="21" t="s">
        <v>571</v>
      </c>
      <c r="B875" s="12"/>
      <c r="C875" s="9"/>
      <c r="D875" s="411"/>
      <c r="E875" s="412"/>
      <c r="F875" s="229"/>
      <c r="G875" s="10"/>
    </row>
    <row r="876" spans="1:7" ht="30" hidden="1" customHeight="1" outlineLevel="1" x14ac:dyDescent="0.2">
      <c r="A876" s="8" t="s">
        <v>287</v>
      </c>
      <c r="B876" s="12"/>
      <c r="C876" s="9"/>
      <c r="D876" s="411"/>
      <c r="E876" s="412"/>
      <c r="F876" s="12" t="s">
        <v>25</v>
      </c>
      <c r="G876" s="10">
        <v>5000000</v>
      </c>
    </row>
    <row r="877" spans="1:7" ht="30" hidden="1" customHeight="1" outlineLevel="1" x14ac:dyDescent="0.2">
      <c r="A877" s="8" t="s">
        <v>288</v>
      </c>
      <c r="B877" s="12"/>
      <c r="C877" s="9"/>
      <c r="D877" s="411"/>
      <c r="E877" s="412"/>
      <c r="F877" s="12" t="s">
        <v>25</v>
      </c>
      <c r="G877" s="10">
        <v>2000000</v>
      </c>
    </row>
    <row r="878" spans="1:7" ht="30" hidden="1" customHeight="1" outlineLevel="1" x14ac:dyDescent="0.2">
      <c r="A878" s="8" t="s">
        <v>289</v>
      </c>
      <c r="B878" s="12"/>
      <c r="C878" s="9"/>
      <c r="D878" s="411"/>
      <c r="E878" s="412"/>
      <c r="F878" s="12" t="s">
        <v>25</v>
      </c>
      <c r="G878" s="10">
        <v>1000000</v>
      </c>
    </row>
    <row r="879" spans="1:7" ht="30" hidden="1" customHeight="1" outlineLevel="1" x14ac:dyDescent="0.2">
      <c r="A879" s="14" t="s">
        <v>290</v>
      </c>
      <c r="B879" s="12"/>
      <c r="C879" s="9"/>
      <c r="D879" s="411"/>
      <c r="E879" s="412"/>
      <c r="F879" s="12" t="s">
        <v>25</v>
      </c>
      <c r="G879" s="10">
        <v>1000000</v>
      </c>
    </row>
    <row r="880" spans="1:7" ht="30" hidden="1" customHeight="1" outlineLevel="1" x14ac:dyDescent="0.2">
      <c r="A880" s="14" t="s">
        <v>291</v>
      </c>
      <c r="B880" s="12"/>
      <c r="C880" s="9"/>
      <c r="D880" s="411"/>
      <c r="E880" s="412"/>
      <c r="F880" s="12" t="s">
        <v>25</v>
      </c>
      <c r="G880" s="10">
        <v>2500000</v>
      </c>
    </row>
    <row r="881" spans="1:7" ht="30" hidden="1" customHeight="1" outlineLevel="1" x14ac:dyDescent="0.2">
      <c r="A881" s="14" t="s">
        <v>292</v>
      </c>
      <c r="B881" s="12"/>
      <c r="C881" s="9"/>
      <c r="D881" s="411"/>
      <c r="E881" s="412"/>
      <c r="F881" s="12" t="s">
        <v>25</v>
      </c>
      <c r="G881" s="10">
        <v>1000000</v>
      </c>
    </row>
    <row r="882" spans="1:7" ht="30" hidden="1" customHeight="1" outlineLevel="1" x14ac:dyDescent="0.2">
      <c r="A882" s="14" t="s">
        <v>110</v>
      </c>
      <c r="B882" s="12"/>
      <c r="C882" s="9"/>
      <c r="D882" s="411"/>
      <c r="E882" s="412"/>
      <c r="F882" s="12" t="s">
        <v>25</v>
      </c>
      <c r="G882" s="10">
        <v>25000</v>
      </c>
    </row>
    <row r="883" spans="1:7" ht="30" hidden="1" customHeight="1" outlineLevel="1" x14ac:dyDescent="0.2">
      <c r="A883" s="14" t="s">
        <v>293</v>
      </c>
      <c r="B883" s="12"/>
      <c r="C883" s="9"/>
      <c r="D883" s="411"/>
      <c r="E883" s="412"/>
      <c r="F883" s="12" t="s">
        <v>25</v>
      </c>
      <c r="G883" s="10">
        <v>7500</v>
      </c>
    </row>
    <row r="884" spans="1:7" ht="30" hidden="1" customHeight="1" outlineLevel="1" x14ac:dyDescent="0.2">
      <c r="A884" s="14" t="s">
        <v>294</v>
      </c>
      <c r="B884" s="12"/>
      <c r="C884" s="9"/>
      <c r="D884" s="411"/>
      <c r="E884" s="412"/>
      <c r="F884" s="12" t="s">
        <v>25</v>
      </c>
      <c r="G884" s="10">
        <v>10000</v>
      </c>
    </row>
    <row r="885" spans="1:7" ht="30" hidden="1" customHeight="1" outlineLevel="1" x14ac:dyDescent="0.2">
      <c r="A885" s="14" t="s">
        <v>295</v>
      </c>
      <c r="B885" s="12"/>
      <c r="C885" s="9"/>
      <c r="D885" s="411"/>
      <c r="E885" s="412"/>
      <c r="F885" s="12" t="s">
        <v>52</v>
      </c>
      <c r="G885" s="10" t="s">
        <v>296</v>
      </c>
    </row>
    <row r="886" spans="1:7" ht="30" hidden="1" customHeight="1" outlineLevel="1" x14ac:dyDescent="0.2">
      <c r="A886" s="14" t="s">
        <v>456</v>
      </c>
      <c r="B886" s="12"/>
      <c r="C886" s="9"/>
      <c r="D886" s="411"/>
      <c r="E886" s="412"/>
      <c r="F886" s="12" t="s">
        <v>25</v>
      </c>
      <c r="G886" s="10">
        <v>0</v>
      </c>
    </row>
    <row r="887" spans="1:7" ht="30" hidden="1" customHeight="1" outlineLevel="1" x14ac:dyDescent="0.2">
      <c r="A887" s="14" t="s">
        <v>457</v>
      </c>
      <c r="B887" s="12"/>
      <c r="C887" s="9"/>
      <c r="D887" s="411"/>
      <c r="E887" s="412"/>
      <c r="F887" s="12"/>
      <c r="G887" s="10"/>
    </row>
    <row r="888" spans="1:7" ht="30" hidden="1" customHeight="1" outlineLevel="1" x14ac:dyDescent="0.2">
      <c r="A888" s="14" t="s">
        <v>457</v>
      </c>
      <c r="B888" s="12"/>
      <c r="C888" s="9"/>
      <c r="D888" s="411"/>
      <c r="E888" s="412"/>
      <c r="F888" s="12"/>
      <c r="G888" s="10"/>
    </row>
    <row r="889" spans="1:7" ht="30" hidden="1" customHeight="1" outlineLevel="1" x14ac:dyDescent="0.2">
      <c r="A889" s="14" t="s">
        <v>457</v>
      </c>
      <c r="B889" s="12"/>
      <c r="C889" s="9"/>
      <c r="D889" s="411"/>
      <c r="E889" s="412"/>
      <c r="F889" s="12"/>
      <c r="G889" s="10"/>
    </row>
    <row r="890" spans="1:7" ht="30" hidden="1" customHeight="1" outlineLevel="1" x14ac:dyDescent="0.2">
      <c r="A890" s="8"/>
      <c r="B890" s="12"/>
      <c r="C890" s="9"/>
      <c r="D890" s="411"/>
      <c r="E890" s="412"/>
      <c r="F890" s="12"/>
      <c r="G890" s="10"/>
    </row>
    <row r="891" spans="1:7" ht="66" hidden="1" customHeight="1" outlineLevel="1" x14ac:dyDescent="0.2">
      <c r="A891" s="332" t="s">
        <v>446</v>
      </c>
      <c r="B891" s="333"/>
      <c r="C891" s="333"/>
      <c r="D891" s="333"/>
      <c r="E891" s="333"/>
      <c r="F891" s="387"/>
      <c r="G891" s="17"/>
    </row>
    <row r="892" spans="1:7" ht="30" customHeight="1" x14ac:dyDescent="0.2">
      <c r="A892" s="230"/>
      <c r="B892" s="320"/>
      <c r="C892" s="321"/>
      <c r="D892" s="321"/>
      <c r="E892" s="322"/>
      <c r="F892" s="231"/>
      <c r="G892" s="214"/>
    </row>
    <row r="893" spans="1:7" ht="30" customHeight="1" x14ac:dyDescent="0.15">
      <c r="A893" s="188" t="s">
        <v>612</v>
      </c>
      <c r="B893" s="189"/>
      <c r="C893" s="178" t="s">
        <v>442</v>
      </c>
      <c r="D893" s="178" t="s">
        <v>52</v>
      </c>
      <c r="E893" s="379" t="s">
        <v>88</v>
      </c>
      <c r="F893" s="380"/>
      <c r="G893" s="180" t="s">
        <v>25</v>
      </c>
    </row>
    <row r="894" spans="1:7" ht="48.75" customHeight="1" collapsed="1" x14ac:dyDescent="0.15">
      <c r="A894" s="381" t="s">
        <v>1073</v>
      </c>
      <c r="B894" s="382"/>
      <c r="C894" s="382"/>
      <c r="D894" s="382"/>
      <c r="E894" s="382"/>
      <c r="F894" s="382"/>
      <c r="G894" s="416"/>
    </row>
    <row r="895" spans="1:7" s="7" customFormat="1" ht="30" hidden="1" customHeight="1" outlineLevel="1" x14ac:dyDescent="0.2">
      <c r="A895" s="31" t="s">
        <v>818</v>
      </c>
      <c r="B895" s="6" t="s">
        <v>569</v>
      </c>
      <c r="C895" s="6" t="s">
        <v>835</v>
      </c>
      <c r="D895" s="417" t="s">
        <v>836</v>
      </c>
      <c r="E895" s="418"/>
      <c r="F895" s="6"/>
      <c r="G895" s="32" t="s">
        <v>279</v>
      </c>
    </row>
    <row r="896" spans="1:7" ht="30" hidden="1" customHeight="1" outlineLevel="1" x14ac:dyDescent="0.2">
      <c r="A896" s="14">
        <f t="shared" ref="A896:A907" si="0">A847</f>
        <v>0</v>
      </c>
      <c r="B896" s="51">
        <f t="shared" ref="B896:C908" si="1">(C847)</f>
        <v>0</v>
      </c>
      <c r="C896" s="50">
        <f t="shared" si="1"/>
        <v>0</v>
      </c>
      <c r="D896" s="414">
        <f t="shared" ref="D896:D908" si="2">(F847)</f>
        <v>0</v>
      </c>
      <c r="E896" s="415"/>
      <c r="F896" s="12"/>
      <c r="G896" s="10">
        <v>0</v>
      </c>
    </row>
    <row r="897" spans="1:7" ht="30" hidden="1" customHeight="1" outlineLevel="1" x14ac:dyDescent="0.2">
      <c r="A897" s="14">
        <f t="shared" si="0"/>
        <v>0</v>
      </c>
      <c r="B897" s="51">
        <f t="shared" si="1"/>
        <v>0</v>
      </c>
      <c r="C897" s="50">
        <f t="shared" si="1"/>
        <v>0</v>
      </c>
      <c r="D897" s="414">
        <f t="shared" si="2"/>
        <v>0</v>
      </c>
      <c r="E897" s="415"/>
      <c r="F897" s="12"/>
      <c r="G897" s="10">
        <v>0</v>
      </c>
    </row>
    <row r="898" spans="1:7" ht="30" hidden="1" customHeight="1" outlineLevel="1" x14ac:dyDescent="0.2">
      <c r="A898" s="14">
        <f t="shared" si="0"/>
        <v>0</v>
      </c>
      <c r="B898" s="51">
        <f t="shared" si="1"/>
        <v>0</v>
      </c>
      <c r="C898" s="50">
        <f t="shared" si="1"/>
        <v>0</v>
      </c>
      <c r="D898" s="414">
        <f t="shared" si="2"/>
        <v>0</v>
      </c>
      <c r="E898" s="415"/>
      <c r="F898" s="12"/>
      <c r="G898" s="10">
        <v>0</v>
      </c>
    </row>
    <row r="899" spans="1:7" ht="30" hidden="1" customHeight="1" outlineLevel="1" x14ac:dyDescent="0.2">
      <c r="A899" s="14">
        <f t="shared" si="0"/>
        <v>0</v>
      </c>
      <c r="B899" s="51">
        <f t="shared" si="1"/>
        <v>0</v>
      </c>
      <c r="C899" s="50">
        <f t="shared" si="1"/>
        <v>0</v>
      </c>
      <c r="D899" s="414">
        <f t="shared" si="2"/>
        <v>0</v>
      </c>
      <c r="E899" s="415"/>
      <c r="F899" s="12"/>
      <c r="G899" s="10">
        <v>0</v>
      </c>
    </row>
    <row r="900" spans="1:7" ht="30" hidden="1" customHeight="1" outlineLevel="1" x14ac:dyDescent="0.2">
      <c r="A900" s="14">
        <f t="shared" si="0"/>
        <v>0</v>
      </c>
      <c r="B900" s="51">
        <f t="shared" si="1"/>
        <v>0</v>
      </c>
      <c r="C900" s="50">
        <f t="shared" si="1"/>
        <v>0</v>
      </c>
      <c r="D900" s="414">
        <f t="shared" si="2"/>
        <v>0</v>
      </c>
      <c r="E900" s="415"/>
      <c r="F900" s="12"/>
      <c r="G900" s="10">
        <v>0</v>
      </c>
    </row>
    <row r="901" spans="1:7" ht="30" hidden="1" customHeight="1" outlineLevel="1" x14ac:dyDescent="0.2">
      <c r="A901" s="14">
        <f t="shared" si="0"/>
        <v>0</v>
      </c>
      <c r="B901" s="51">
        <f t="shared" si="1"/>
        <v>0</v>
      </c>
      <c r="C901" s="50">
        <f t="shared" si="1"/>
        <v>0</v>
      </c>
      <c r="D901" s="414">
        <f t="shared" si="2"/>
        <v>0</v>
      </c>
      <c r="E901" s="415"/>
      <c r="F901" s="12"/>
      <c r="G901" s="10">
        <v>0</v>
      </c>
    </row>
    <row r="902" spans="1:7" ht="30" hidden="1" customHeight="1" outlineLevel="1" x14ac:dyDescent="0.2">
      <c r="A902" s="14">
        <f t="shared" si="0"/>
        <v>0</v>
      </c>
      <c r="B902" s="51">
        <f t="shared" si="1"/>
        <v>0</v>
      </c>
      <c r="C902" s="50">
        <f t="shared" si="1"/>
        <v>0</v>
      </c>
      <c r="D902" s="414">
        <f t="shared" si="2"/>
        <v>0</v>
      </c>
      <c r="E902" s="415"/>
      <c r="F902" s="12"/>
      <c r="G902" s="10">
        <v>0</v>
      </c>
    </row>
    <row r="903" spans="1:7" ht="30" hidden="1" customHeight="1" outlineLevel="1" x14ac:dyDescent="0.2">
      <c r="A903" s="14">
        <f t="shared" si="0"/>
        <v>0</v>
      </c>
      <c r="B903" s="51">
        <f t="shared" si="1"/>
        <v>0</v>
      </c>
      <c r="C903" s="50">
        <f t="shared" si="1"/>
        <v>0</v>
      </c>
      <c r="D903" s="414">
        <f t="shared" si="2"/>
        <v>0</v>
      </c>
      <c r="E903" s="415"/>
      <c r="F903" s="12"/>
      <c r="G903" s="10">
        <v>0</v>
      </c>
    </row>
    <row r="904" spans="1:7" ht="30" hidden="1" customHeight="1" outlineLevel="1" x14ac:dyDescent="0.2">
      <c r="A904" s="14">
        <f t="shared" si="0"/>
        <v>0</v>
      </c>
      <c r="B904" s="51">
        <f t="shared" si="1"/>
        <v>0</v>
      </c>
      <c r="C904" s="50">
        <f t="shared" si="1"/>
        <v>0</v>
      </c>
      <c r="D904" s="414">
        <f t="shared" si="2"/>
        <v>0</v>
      </c>
      <c r="E904" s="415"/>
      <c r="F904" s="12"/>
      <c r="G904" s="10">
        <v>0</v>
      </c>
    </row>
    <row r="905" spans="1:7" ht="30" hidden="1" customHeight="1" outlineLevel="1" x14ac:dyDescent="0.2">
      <c r="A905" s="14">
        <f t="shared" si="0"/>
        <v>0</v>
      </c>
      <c r="B905" s="51">
        <f t="shared" si="1"/>
        <v>0</v>
      </c>
      <c r="C905" s="50">
        <f t="shared" si="1"/>
        <v>0</v>
      </c>
      <c r="D905" s="414">
        <f t="shared" si="2"/>
        <v>0</v>
      </c>
      <c r="E905" s="415"/>
      <c r="F905" s="12"/>
      <c r="G905" s="10">
        <v>0</v>
      </c>
    </row>
    <row r="906" spans="1:7" ht="30" hidden="1" customHeight="1" outlineLevel="1" x14ac:dyDescent="0.2">
      <c r="A906" s="14">
        <f t="shared" si="0"/>
        <v>0</v>
      </c>
      <c r="B906" s="51">
        <f t="shared" si="1"/>
        <v>0</v>
      </c>
      <c r="C906" s="50">
        <f t="shared" si="1"/>
        <v>0</v>
      </c>
      <c r="D906" s="414">
        <f t="shared" si="2"/>
        <v>0</v>
      </c>
      <c r="E906" s="415"/>
      <c r="F906" s="12"/>
      <c r="G906" s="10">
        <v>0</v>
      </c>
    </row>
    <row r="907" spans="1:7" ht="30" hidden="1" customHeight="1" outlineLevel="1" x14ac:dyDescent="0.2">
      <c r="A907" s="14">
        <f t="shared" si="0"/>
        <v>0</v>
      </c>
      <c r="B907" s="51">
        <f t="shared" si="1"/>
        <v>0</v>
      </c>
      <c r="C907" s="50">
        <f t="shared" si="1"/>
        <v>0</v>
      </c>
      <c r="D907" s="414">
        <f t="shared" si="2"/>
        <v>0</v>
      </c>
      <c r="E907" s="415"/>
      <c r="F907" s="12"/>
      <c r="G907" s="10">
        <v>0</v>
      </c>
    </row>
    <row r="908" spans="1:7" ht="30" hidden="1" customHeight="1" outlineLevel="1" x14ac:dyDescent="0.2">
      <c r="A908" s="59"/>
      <c r="B908" s="51">
        <f t="shared" si="1"/>
        <v>0</v>
      </c>
      <c r="C908" s="50">
        <f t="shared" si="1"/>
        <v>0</v>
      </c>
      <c r="D908" s="414">
        <f t="shared" si="2"/>
        <v>0</v>
      </c>
      <c r="E908" s="415"/>
      <c r="F908" s="12"/>
      <c r="G908" s="10">
        <v>0</v>
      </c>
    </row>
    <row r="909" spans="1:7" ht="30" hidden="1" customHeight="1" outlineLevel="1" x14ac:dyDescent="0.2">
      <c r="A909" s="59"/>
      <c r="B909" s="12"/>
      <c r="C909" s="9"/>
      <c r="D909" s="411"/>
      <c r="E909" s="412"/>
      <c r="F909" s="12"/>
      <c r="G909" s="10"/>
    </row>
    <row r="910" spans="1:7" ht="30" customHeight="1" x14ac:dyDescent="0.2">
      <c r="A910" s="59"/>
      <c r="B910" s="320"/>
      <c r="C910" s="321"/>
      <c r="D910" s="321"/>
      <c r="E910" s="322"/>
      <c r="F910" s="52"/>
      <c r="G910" s="38"/>
    </row>
    <row r="911" spans="1:7" ht="30" customHeight="1" x14ac:dyDescent="0.15">
      <c r="A911" s="377" t="s">
        <v>297</v>
      </c>
      <c r="B911" s="413"/>
      <c r="C911" s="178" t="s">
        <v>442</v>
      </c>
      <c r="D911" s="178" t="s">
        <v>52</v>
      </c>
      <c r="E911" s="379" t="s">
        <v>88</v>
      </c>
      <c r="F911" s="380"/>
      <c r="G911" s="180" t="s">
        <v>25</v>
      </c>
    </row>
    <row r="912" spans="1:7" ht="30" customHeight="1" collapsed="1" x14ac:dyDescent="0.15">
      <c r="A912" s="390" t="s">
        <v>298</v>
      </c>
      <c r="B912" s="391"/>
      <c r="C912" s="391"/>
      <c r="D912" s="391"/>
      <c r="E912" s="392"/>
      <c r="F912" s="392"/>
      <c r="G912" s="393"/>
    </row>
    <row r="913" spans="1:7" s="7" customFormat="1" ht="30" hidden="1" customHeight="1" outlineLevel="1" x14ac:dyDescent="0.2">
      <c r="A913" s="31"/>
      <c r="B913" s="374" t="s">
        <v>568</v>
      </c>
      <c r="C913" s="375"/>
      <c r="D913" s="375"/>
      <c r="E913" s="376"/>
      <c r="F913" s="61" t="s">
        <v>89</v>
      </c>
      <c r="G913" s="32" t="s">
        <v>137</v>
      </c>
    </row>
    <row r="914" spans="1:7" ht="30" hidden="1" customHeight="1" outlineLevel="1" x14ac:dyDescent="0.2">
      <c r="A914" s="14" t="s">
        <v>305</v>
      </c>
      <c r="B914" s="320"/>
      <c r="C914" s="321"/>
      <c r="D914" s="321"/>
      <c r="E914" s="322"/>
      <c r="F914" s="12" t="s">
        <v>25</v>
      </c>
      <c r="G914" s="232">
        <v>0</v>
      </c>
    </row>
    <row r="915" spans="1:7" ht="30" hidden="1" customHeight="1" outlineLevel="1" x14ac:dyDescent="0.2">
      <c r="A915" s="14" t="s">
        <v>489</v>
      </c>
      <c r="B915" s="320"/>
      <c r="C915" s="321"/>
      <c r="D915" s="321"/>
      <c r="E915" s="322"/>
      <c r="F915" s="12" t="s">
        <v>25</v>
      </c>
      <c r="G915" s="232">
        <v>2500000</v>
      </c>
    </row>
    <row r="916" spans="1:7" ht="30" hidden="1" customHeight="1" outlineLevel="1" x14ac:dyDescent="0.2">
      <c r="A916" s="14" t="s">
        <v>458</v>
      </c>
      <c r="B916" s="320"/>
      <c r="C916" s="321"/>
      <c r="D916" s="321"/>
      <c r="E916" s="322"/>
      <c r="F916" s="205"/>
      <c r="G916" s="232">
        <v>0</v>
      </c>
    </row>
    <row r="917" spans="1:7" ht="30" hidden="1" customHeight="1" outlineLevel="1" x14ac:dyDescent="0.2">
      <c r="A917" s="14"/>
      <c r="B917" s="320"/>
      <c r="C917" s="321"/>
      <c r="D917" s="321"/>
      <c r="E917" s="322"/>
      <c r="F917" s="12"/>
      <c r="G917" s="232"/>
    </row>
    <row r="918" spans="1:7" ht="30" hidden="1" customHeight="1" outlineLevel="1" x14ac:dyDescent="0.2">
      <c r="A918" s="21" t="s">
        <v>299</v>
      </c>
      <c r="B918" s="320"/>
      <c r="C918" s="321"/>
      <c r="D918" s="321"/>
      <c r="E918" s="322"/>
      <c r="F918" s="12"/>
      <c r="G918" s="232"/>
    </row>
    <row r="919" spans="1:7" ht="30" hidden="1" customHeight="1" outlineLevel="1" x14ac:dyDescent="0.2">
      <c r="A919" s="8" t="s">
        <v>300</v>
      </c>
      <c r="B919" s="320"/>
      <c r="C919" s="321"/>
      <c r="D919" s="321"/>
      <c r="E919" s="322"/>
      <c r="F919" s="12" t="s">
        <v>25</v>
      </c>
      <c r="G919" s="232">
        <v>0</v>
      </c>
    </row>
    <row r="920" spans="1:7" ht="30" hidden="1" customHeight="1" outlineLevel="1" x14ac:dyDescent="0.2">
      <c r="A920" s="8" t="s">
        <v>295</v>
      </c>
      <c r="B920" s="320"/>
      <c r="C920" s="321"/>
      <c r="D920" s="321"/>
      <c r="E920" s="322"/>
      <c r="F920" s="12" t="s">
        <v>25</v>
      </c>
      <c r="G920" s="232">
        <v>0</v>
      </c>
    </row>
    <row r="921" spans="1:7" ht="30" hidden="1" customHeight="1" outlineLevel="1" x14ac:dyDescent="0.2">
      <c r="A921" s="8" t="s">
        <v>301</v>
      </c>
      <c r="B921" s="320"/>
      <c r="C921" s="321"/>
      <c r="D921" s="321"/>
      <c r="E921" s="322"/>
      <c r="F921" s="12" t="s">
        <v>25</v>
      </c>
      <c r="G921" s="232">
        <v>0</v>
      </c>
    </row>
    <row r="922" spans="1:7" ht="30" hidden="1" customHeight="1" outlineLevel="1" x14ac:dyDescent="0.2">
      <c r="A922" s="8" t="s">
        <v>302</v>
      </c>
      <c r="B922" s="320"/>
      <c r="C922" s="321"/>
      <c r="D922" s="321"/>
      <c r="E922" s="322"/>
      <c r="F922" s="12" t="s">
        <v>25</v>
      </c>
      <c r="G922" s="232">
        <v>0</v>
      </c>
    </row>
    <row r="923" spans="1:7" ht="30" hidden="1" customHeight="1" outlineLevel="1" x14ac:dyDescent="0.2">
      <c r="A923" s="8" t="s">
        <v>459</v>
      </c>
      <c r="B923" s="320"/>
      <c r="C923" s="321"/>
      <c r="D923" s="321"/>
      <c r="E923" s="322"/>
      <c r="F923" s="12" t="s">
        <v>25</v>
      </c>
      <c r="G923" s="232">
        <v>0</v>
      </c>
    </row>
    <row r="924" spans="1:7" ht="30" hidden="1" customHeight="1" outlineLevel="1" x14ac:dyDescent="0.2">
      <c r="A924" s="14" t="s">
        <v>460</v>
      </c>
      <c r="B924" s="320"/>
      <c r="C924" s="321"/>
      <c r="D924" s="321"/>
      <c r="E924" s="322"/>
      <c r="F924" s="12"/>
      <c r="G924" s="232"/>
    </row>
    <row r="925" spans="1:7" ht="30" hidden="1" customHeight="1" outlineLevel="1" x14ac:dyDescent="0.2">
      <c r="A925" s="8" t="s">
        <v>93</v>
      </c>
      <c r="B925" s="320"/>
      <c r="C925" s="321"/>
      <c r="D925" s="321"/>
      <c r="E925" s="322"/>
      <c r="F925" s="12" t="s">
        <v>25</v>
      </c>
      <c r="G925" s="232">
        <v>0</v>
      </c>
    </row>
    <row r="926" spans="1:7" ht="30" hidden="1" customHeight="1" outlineLevel="1" x14ac:dyDescent="0.2">
      <c r="A926" s="24"/>
      <c r="B926" s="320"/>
      <c r="C926" s="321"/>
      <c r="D926" s="321"/>
      <c r="E926" s="322"/>
      <c r="F926" s="208"/>
      <c r="G926" s="10"/>
    </row>
    <row r="927" spans="1:7" ht="30" hidden="1" customHeight="1" outlineLevel="1" x14ac:dyDescent="0.2">
      <c r="A927" s="410" t="s">
        <v>461</v>
      </c>
      <c r="B927" s="318"/>
      <c r="C927" s="318"/>
      <c r="D927" s="318"/>
      <c r="E927" s="318"/>
      <c r="F927" s="319"/>
      <c r="G927" s="10"/>
    </row>
    <row r="928" spans="1:7" ht="30" hidden="1" customHeight="1" outlineLevel="1" x14ac:dyDescent="0.2">
      <c r="A928" s="8" t="s">
        <v>116</v>
      </c>
      <c r="B928" s="320"/>
      <c r="C928" s="321"/>
      <c r="D928" s="321"/>
      <c r="E928" s="322"/>
      <c r="F928" s="9"/>
      <c r="G928" s="10"/>
    </row>
    <row r="929" spans="1:7" ht="66" hidden="1" customHeight="1" outlineLevel="1" x14ac:dyDescent="0.2">
      <c r="A929" s="332" t="s">
        <v>446</v>
      </c>
      <c r="B929" s="333"/>
      <c r="C929" s="333"/>
      <c r="D929" s="333"/>
      <c r="E929" s="333"/>
      <c r="F929" s="387"/>
      <c r="G929" s="17"/>
    </row>
    <row r="930" spans="1:7" ht="30" customHeight="1" x14ac:dyDescent="0.2">
      <c r="A930" s="14"/>
      <c r="B930" s="320"/>
      <c r="C930" s="321"/>
      <c r="D930" s="321"/>
      <c r="E930" s="322"/>
      <c r="F930" s="233"/>
      <c r="G930" s="10"/>
    </row>
    <row r="931" spans="1:7" ht="30" customHeight="1" x14ac:dyDescent="0.15">
      <c r="A931" s="377" t="s">
        <v>303</v>
      </c>
      <c r="B931" s="378"/>
      <c r="C931" s="178" t="s">
        <v>442</v>
      </c>
      <c r="D931" s="178" t="s">
        <v>52</v>
      </c>
      <c r="E931" s="379" t="s">
        <v>88</v>
      </c>
      <c r="F931" s="380"/>
      <c r="G931" s="180" t="s">
        <v>25</v>
      </c>
    </row>
    <row r="932" spans="1:7" ht="39" customHeight="1" collapsed="1" x14ac:dyDescent="0.15">
      <c r="A932" s="390" t="s">
        <v>304</v>
      </c>
      <c r="B932" s="391"/>
      <c r="C932" s="391"/>
      <c r="D932" s="391"/>
      <c r="E932" s="392"/>
      <c r="F932" s="392"/>
      <c r="G932" s="393"/>
    </row>
    <row r="933" spans="1:7" s="7" customFormat="1" ht="30" hidden="1" customHeight="1" outlineLevel="1" x14ac:dyDescent="0.2">
      <c r="A933" s="31"/>
      <c r="B933" s="374" t="s">
        <v>568</v>
      </c>
      <c r="C933" s="375"/>
      <c r="D933" s="375"/>
      <c r="E933" s="376"/>
      <c r="F933" s="61" t="s">
        <v>89</v>
      </c>
      <c r="G933" s="32" t="s">
        <v>137</v>
      </c>
    </row>
    <row r="934" spans="1:7" ht="30" hidden="1" customHeight="1" outlineLevel="1" x14ac:dyDescent="0.2">
      <c r="A934" s="14" t="s">
        <v>305</v>
      </c>
      <c r="B934" s="320"/>
      <c r="C934" s="321"/>
      <c r="D934" s="321"/>
      <c r="E934" s="322"/>
      <c r="F934" s="12" t="s">
        <v>25</v>
      </c>
      <c r="G934" s="10">
        <v>0</v>
      </c>
    </row>
    <row r="935" spans="1:7" ht="30" hidden="1" customHeight="1" outlineLevel="1" x14ac:dyDescent="0.2">
      <c r="A935" s="14" t="s">
        <v>462</v>
      </c>
      <c r="B935" s="320"/>
      <c r="C935" s="321"/>
      <c r="D935" s="321"/>
      <c r="E935" s="322"/>
      <c r="F935" s="12" t="s">
        <v>25</v>
      </c>
      <c r="G935" s="10">
        <v>2500000</v>
      </c>
    </row>
    <row r="936" spans="1:7" ht="30" hidden="1" customHeight="1" outlineLevel="1" x14ac:dyDescent="0.2">
      <c r="A936" s="14" t="s">
        <v>463</v>
      </c>
      <c r="B936" s="320"/>
      <c r="C936" s="321"/>
      <c r="D936" s="321"/>
      <c r="E936" s="322"/>
      <c r="F936" s="12" t="s">
        <v>25</v>
      </c>
      <c r="G936" s="10">
        <v>0</v>
      </c>
    </row>
    <row r="937" spans="1:7" ht="30" hidden="1" customHeight="1" outlineLevel="1" x14ac:dyDescent="0.2">
      <c r="A937" s="14" t="s">
        <v>306</v>
      </c>
      <c r="B937" s="407" t="s">
        <v>631</v>
      </c>
      <c r="C937" s="408"/>
      <c r="D937" s="408"/>
      <c r="E937" s="409"/>
      <c r="F937" s="12" t="s">
        <v>25</v>
      </c>
      <c r="G937" s="237"/>
    </row>
    <row r="938" spans="1:7" ht="30" hidden="1" customHeight="1" outlineLevel="1" x14ac:dyDescent="0.2">
      <c r="A938" s="14" t="s">
        <v>307</v>
      </c>
      <c r="B938" s="407" t="s">
        <v>872</v>
      </c>
      <c r="C938" s="408"/>
      <c r="D938" s="408"/>
      <c r="E938" s="409"/>
      <c r="F938" s="12" t="s">
        <v>25</v>
      </c>
      <c r="G938" s="237"/>
    </row>
    <row r="939" spans="1:7" ht="30" hidden="1" customHeight="1" outlineLevel="1" x14ac:dyDescent="0.2">
      <c r="A939" s="14"/>
      <c r="B939" s="320"/>
      <c r="C939" s="321"/>
      <c r="D939" s="321"/>
      <c r="E939" s="322"/>
      <c r="F939" s="12"/>
      <c r="G939" s="10"/>
    </row>
    <row r="940" spans="1:7" ht="30" hidden="1" customHeight="1" outlineLevel="1" x14ac:dyDescent="0.2">
      <c r="A940" s="21" t="s">
        <v>299</v>
      </c>
      <c r="B940" s="320"/>
      <c r="C940" s="321"/>
      <c r="D940" s="321"/>
      <c r="E940" s="322"/>
      <c r="F940" s="12"/>
      <c r="G940" s="10"/>
    </row>
    <row r="941" spans="1:7" ht="30" hidden="1" customHeight="1" outlineLevel="1" x14ac:dyDescent="0.2">
      <c r="A941" s="8" t="s">
        <v>308</v>
      </c>
      <c r="B941" s="320"/>
      <c r="C941" s="321"/>
      <c r="D941" s="321"/>
      <c r="E941" s="322"/>
      <c r="F941" s="12" t="s">
        <v>25</v>
      </c>
      <c r="G941" s="10">
        <v>0</v>
      </c>
    </row>
    <row r="942" spans="1:7" ht="30" hidden="1" customHeight="1" outlineLevel="1" x14ac:dyDescent="0.2">
      <c r="A942" s="8" t="s">
        <v>309</v>
      </c>
      <c r="B942" s="320"/>
      <c r="C942" s="321"/>
      <c r="D942" s="321"/>
      <c r="E942" s="322"/>
      <c r="F942" s="12" t="s">
        <v>25</v>
      </c>
      <c r="G942" s="10">
        <v>0</v>
      </c>
    </row>
    <row r="943" spans="1:7" ht="30" hidden="1" customHeight="1" outlineLevel="1" x14ac:dyDescent="0.2">
      <c r="A943" s="8" t="s">
        <v>310</v>
      </c>
      <c r="B943" s="320"/>
      <c r="C943" s="321"/>
      <c r="D943" s="321"/>
      <c r="E943" s="322"/>
      <c r="F943" s="12" t="s">
        <v>25</v>
      </c>
      <c r="G943" s="10">
        <v>0</v>
      </c>
    </row>
    <row r="944" spans="1:7" ht="30" hidden="1" customHeight="1" outlineLevel="1" x14ac:dyDescent="0.2">
      <c r="A944" s="8" t="s">
        <v>311</v>
      </c>
      <c r="B944" s="320"/>
      <c r="C944" s="321"/>
      <c r="D944" s="321"/>
      <c r="E944" s="322"/>
      <c r="F944" s="12" t="s">
        <v>25</v>
      </c>
      <c r="G944" s="10">
        <v>0</v>
      </c>
    </row>
    <row r="945" spans="1:7" ht="30" hidden="1" customHeight="1" outlineLevel="1" x14ac:dyDescent="0.2">
      <c r="A945" s="8" t="s">
        <v>312</v>
      </c>
      <c r="B945" s="320"/>
      <c r="C945" s="321"/>
      <c r="D945" s="321"/>
      <c r="E945" s="322"/>
      <c r="F945" s="12" t="s">
        <v>25</v>
      </c>
      <c r="G945" s="10">
        <v>0</v>
      </c>
    </row>
    <row r="946" spans="1:7" ht="30" hidden="1" customHeight="1" outlineLevel="1" x14ac:dyDescent="0.2">
      <c r="A946" s="8" t="s">
        <v>313</v>
      </c>
      <c r="B946" s="320"/>
      <c r="C946" s="321"/>
      <c r="D946" s="321"/>
      <c r="E946" s="322"/>
      <c r="F946" s="12" t="s">
        <v>25</v>
      </c>
      <c r="G946" s="10">
        <v>0</v>
      </c>
    </row>
    <row r="947" spans="1:7" ht="30" hidden="1" customHeight="1" outlineLevel="1" x14ac:dyDescent="0.2">
      <c r="A947" s="8" t="s">
        <v>314</v>
      </c>
      <c r="B947" s="320"/>
      <c r="C947" s="321"/>
      <c r="D947" s="321"/>
      <c r="E947" s="322"/>
      <c r="F947" s="12" t="s">
        <v>25</v>
      </c>
      <c r="G947" s="10">
        <v>0</v>
      </c>
    </row>
    <row r="948" spans="1:7" ht="30" hidden="1" customHeight="1" outlineLevel="1" x14ac:dyDescent="0.2">
      <c r="A948" s="8" t="s">
        <v>315</v>
      </c>
      <c r="B948" s="320"/>
      <c r="C948" s="321"/>
      <c r="D948" s="321"/>
      <c r="E948" s="322"/>
      <c r="F948" s="12" t="s">
        <v>25</v>
      </c>
      <c r="G948" s="10">
        <v>0</v>
      </c>
    </row>
    <row r="949" spans="1:7" ht="30" hidden="1" customHeight="1" outlineLevel="1" x14ac:dyDescent="0.2">
      <c r="A949" s="8" t="s">
        <v>316</v>
      </c>
      <c r="B949" s="320"/>
      <c r="C949" s="321"/>
      <c r="D949" s="321"/>
      <c r="E949" s="322"/>
      <c r="F949" s="12" t="s">
        <v>25</v>
      </c>
      <c r="G949" s="10">
        <v>0</v>
      </c>
    </row>
    <row r="950" spans="1:7" ht="30" hidden="1" customHeight="1" outlineLevel="1" x14ac:dyDescent="0.2">
      <c r="A950" s="8" t="s">
        <v>317</v>
      </c>
      <c r="B950" s="320"/>
      <c r="C950" s="321"/>
      <c r="D950" s="321"/>
      <c r="E950" s="322"/>
      <c r="F950" s="12" t="s">
        <v>25</v>
      </c>
      <c r="G950" s="10">
        <v>0</v>
      </c>
    </row>
    <row r="951" spans="1:7" ht="30" hidden="1" customHeight="1" outlineLevel="1" x14ac:dyDescent="0.2">
      <c r="A951" s="8" t="s">
        <v>295</v>
      </c>
      <c r="B951" s="320"/>
      <c r="C951" s="321"/>
      <c r="D951" s="321"/>
      <c r="E951" s="322"/>
      <c r="F951" s="12" t="s">
        <v>25</v>
      </c>
      <c r="G951" s="10">
        <v>0</v>
      </c>
    </row>
    <row r="952" spans="1:7" ht="30" hidden="1" customHeight="1" outlineLevel="1" x14ac:dyDescent="0.2">
      <c r="A952" s="8" t="s">
        <v>318</v>
      </c>
      <c r="B952" s="320"/>
      <c r="C952" s="321"/>
      <c r="D952" s="321"/>
      <c r="E952" s="322"/>
      <c r="F952" s="12" t="s">
        <v>25</v>
      </c>
      <c r="G952" s="10">
        <v>0</v>
      </c>
    </row>
    <row r="953" spans="1:7" ht="30" hidden="1" customHeight="1" outlineLevel="1" x14ac:dyDescent="0.2">
      <c r="A953" s="8" t="s">
        <v>319</v>
      </c>
      <c r="B953" s="320"/>
      <c r="C953" s="321"/>
      <c r="D953" s="321"/>
      <c r="E953" s="322"/>
      <c r="F953" s="12" t="s">
        <v>25</v>
      </c>
      <c r="G953" s="10">
        <v>0</v>
      </c>
    </row>
    <row r="954" spans="1:7" ht="30" hidden="1" customHeight="1" outlineLevel="1" x14ac:dyDescent="0.2">
      <c r="A954" s="8" t="s">
        <v>320</v>
      </c>
      <c r="B954" s="320"/>
      <c r="C954" s="321"/>
      <c r="D954" s="321"/>
      <c r="E954" s="322"/>
      <c r="F954" s="12" t="s">
        <v>25</v>
      </c>
      <c r="G954" s="10">
        <v>0</v>
      </c>
    </row>
    <row r="955" spans="1:7" ht="30" hidden="1" customHeight="1" outlineLevel="1" x14ac:dyDescent="0.2">
      <c r="A955" s="14" t="s">
        <v>321</v>
      </c>
      <c r="B955" s="320"/>
      <c r="C955" s="321"/>
      <c r="D955" s="321"/>
      <c r="E955" s="322"/>
      <c r="F955" s="12" t="s">
        <v>25</v>
      </c>
      <c r="G955" s="10">
        <v>0</v>
      </c>
    </row>
    <row r="956" spans="1:7" ht="30" hidden="1" customHeight="1" outlineLevel="1" x14ac:dyDescent="0.2">
      <c r="A956" s="14" t="s">
        <v>322</v>
      </c>
      <c r="B956" s="320"/>
      <c r="C956" s="321"/>
      <c r="D956" s="321"/>
      <c r="E956" s="322"/>
      <c r="F956" s="12" t="s">
        <v>25</v>
      </c>
      <c r="G956" s="10">
        <v>0</v>
      </c>
    </row>
    <row r="957" spans="1:7" ht="30" hidden="1" customHeight="1" outlineLevel="1" x14ac:dyDescent="0.2">
      <c r="A957" s="228"/>
      <c r="B957" s="320"/>
      <c r="C957" s="321"/>
      <c r="D957" s="321"/>
      <c r="E957" s="322"/>
      <c r="F957" s="229"/>
      <c r="G957" s="10"/>
    </row>
    <row r="958" spans="1:7" ht="30" hidden="1" customHeight="1" outlineLevel="1" x14ac:dyDescent="0.2">
      <c r="A958" s="14" t="s">
        <v>226</v>
      </c>
      <c r="B958" s="320"/>
      <c r="C958" s="321"/>
      <c r="D958" s="321"/>
      <c r="E958" s="322"/>
      <c r="F958" s="229"/>
      <c r="G958" s="10"/>
    </row>
    <row r="959" spans="1:7" ht="30" hidden="1" customHeight="1" outlineLevel="1" x14ac:dyDescent="0.2">
      <c r="A959" s="228"/>
      <c r="B959" s="320"/>
      <c r="C959" s="321"/>
      <c r="D959" s="321"/>
      <c r="E959" s="322"/>
      <c r="F959" s="229"/>
      <c r="G959" s="10"/>
    </row>
    <row r="960" spans="1:7" ht="66" hidden="1" customHeight="1" outlineLevel="1" x14ac:dyDescent="0.2">
      <c r="A960" s="332" t="s">
        <v>446</v>
      </c>
      <c r="B960" s="333"/>
      <c r="C960" s="333"/>
      <c r="D960" s="333"/>
      <c r="E960" s="333"/>
      <c r="F960" s="387"/>
      <c r="G960" s="17"/>
    </row>
    <row r="961" spans="1:7" ht="30" customHeight="1" x14ac:dyDescent="0.2">
      <c r="A961" s="21"/>
      <c r="B961" s="320"/>
      <c r="C961" s="321"/>
      <c r="D961" s="321"/>
      <c r="E961" s="322"/>
      <c r="F961" s="23"/>
      <c r="G961" s="17"/>
    </row>
    <row r="962" spans="1:7" ht="30" customHeight="1" x14ac:dyDescent="0.15">
      <c r="A962" s="377" t="s">
        <v>609</v>
      </c>
      <c r="B962" s="378"/>
      <c r="C962" s="178" t="s">
        <v>442</v>
      </c>
      <c r="D962" s="178" t="s">
        <v>52</v>
      </c>
      <c r="E962" s="379" t="s">
        <v>88</v>
      </c>
      <c r="F962" s="380"/>
      <c r="G962" s="180" t="s">
        <v>25</v>
      </c>
    </row>
    <row r="963" spans="1:7" ht="112.5" customHeight="1" collapsed="1" x14ac:dyDescent="0.15">
      <c r="A963" s="390" t="s">
        <v>1081</v>
      </c>
      <c r="B963" s="391"/>
      <c r="C963" s="391"/>
      <c r="D963" s="391"/>
      <c r="E963" s="391"/>
      <c r="F963" s="391"/>
      <c r="G963" s="393"/>
    </row>
    <row r="964" spans="1:7" s="7" customFormat="1" ht="30" hidden="1" customHeight="1" outlineLevel="1" x14ac:dyDescent="0.2">
      <c r="A964" s="31"/>
      <c r="B964" s="374" t="s">
        <v>568</v>
      </c>
      <c r="C964" s="375"/>
      <c r="D964" s="375"/>
      <c r="E964" s="376"/>
      <c r="F964" s="61" t="s">
        <v>89</v>
      </c>
      <c r="G964" s="32" t="s">
        <v>137</v>
      </c>
    </row>
    <row r="965" spans="1:7" ht="30" hidden="1" customHeight="1" outlineLevel="1" x14ac:dyDescent="0.2">
      <c r="A965" s="8" t="s">
        <v>323</v>
      </c>
      <c r="B965" s="384"/>
      <c r="C965" s="385"/>
      <c r="D965" s="385"/>
      <c r="E965" s="386"/>
      <c r="F965" s="26"/>
      <c r="G965" s="10">
        <v>0</v>
      </c>
    </row>
    <row r="966" spans="1:7" ht="30" hidden="1" customHeight="1" outlineLevel="1" x14ac:dyDescent="0.2">
      <c r="A966" s="8" t="s">
        <v>324</v>
      </c>
      <c r="B966" s="384"/>
      <c r="C966" s="385"/>
      <c r="D966" s="385"/>
      <c r="E966" s="386"/>
      <c r="F966" s="234"/>
      <c r="G966" s="10">
        <v>0</v>
      </c>
    </row>
    <row r="967" spans="1:7" ht="30" hidden="1" customHeight="1" outlineLevel="1" x14ac:dyDescent="0.2">
      <c r="A967" s="8" t="s">
        <v>325</v>
      </c>
      <c r="B967" s="384"/>
      <c r="C967" s="385"/>
      <c r="D967" s="385"/>
      <c r="E967" s="386"/>
      <c r="F967" s="16"/>
      <c r="G967" s="10">
        <v>0</v>
      </c>
    </row>
    <row r="968" spans="1:7" ht="30" hidden="1" customHeight="1" outlineLevel="1" x14ac:dyDescent="0.2">
      <c r="A968" s="8" t="s">
        <v>326</v>
      </c>
      <c r="B968" s="384"/>
      <c r="C968" s="385"/>
      <c r="D968" s="385"/>
      <c r="E968" s="386"/>
      <c r="F968" s="16"/>
      <c r="G968" s="10">
        <v>0</v>
      </c>
    </row>
    <row r="969" spans="1:7" ht="30" hidden="1" customHeight="1" outlineLevel="1" x14ac:dyDescent="0.2">
      <c r="A969" s="8" t="s">
        <v>327</v>
      </c>
      <c r="B969" s="384"/>
      <c r="C969" s="385"/>
      <c r="D969" s="385"/>
      <c r="E969" s="386"/>
      <c r="F969" s="16"/>
      <c r="G969" s="10">
        <v>0</v>
      </c>
    </row>
    <row r="970" spans="1:7" ht="30" hidden="1" customHeight="1" outlineLevel="1" x14ac:dyDescent="0.2">
      <c r="A970" s="8" t="s">
        <v>328</v>
      </c>
      <c r="B970" s="384"/>
      <c r="C970" s="385"/>
      <c r="D970" s="385"/>
      <c r="E970" s="386"/>
      <c r="F970" s="12" t="s">
        <v>329</v>
      </c>
      <c r="G970" s="10"/>
    </row>
    <row r="971" spans="1:7" ht="30" hidden="1" customHeight="1" outlineLevel="1" x14ac:dyDescent="0.2">
      <c r="A971" s="8" t="s">
        <v>330</v>
      </c>
      <c r="B971" s="384"/>
      <c r="C971" s="385"/>
      <c r="D971" s="385"/>
      <c r="E971" s="386"/>
      <c r="F971" s="16" t="s">
        <v>855</v>
      </c>
      <c r="G971" s="43"/>
    </row>
    <row r="972" spans="1:7" ht="30" hidden="1" customHeight="1" outlineLevel="1" x14ac:dyDescent="0.2">
      <c r="A972" s="8" t="s">
        <v>331</v>
      </c>
      <c r="B972" s="384"/>
      <c r="C972" s="385"/>
      <c r="D972" s="385"/>
      <c r="E972" s="386"/>
      <c r="F972" s="16" t="s">
        <v>855</v>
      </c>
      <c r="G972" s="43"/>
    </row>
    <row r="973" spans="1:7" ht="30" hidden="1" customHeight="1" outlineLevel="1" x14ac:dyDescent="0.2">
      <c r="A973" s="8" t="s">
        <v>464</v>
      </c>
      <c r="B973" s="384"/>
      <c r="C973" s="385"/>
      <c r="D973" s="385"/>
      <c r="E973" s="386"/>
      <c r="F973" s="12" t="s">
        <v>490</v>
      </c>
      <c r="G973" s="43"/>
    </row>
    <row r="974" spans="1:7" ht="30" hidden="1" customHeight="1" outlineLevel="1" x14ac:dyDescent="0.2">
      <c r="A974" s="8" t="s">
        <v>332</v>
      </c>
      <c r="B974" s="384"/>
      <c r="C974" s="385"/>
      <c r="D974" s="385"/>
      <c r="E974" s="386"/>
      <c r="F974" s="12" t="s">
        <v>490</v>
      </c>
      <c r="G974" s="43"/>
    </row>
    <row r="975" spans="1:7" ht="30" hidden="1" customHeight="1" outlineLevel="1" x14ac:dyDescent="0.2">
      <c r="A975" s="8"/>
      <c r="B975" s="384"/>
      <c r="C975" s="385"/>
      <c r="D975" s="385"/>
      <c r="E975" s="386"/>
      <c r="F975" s="16"/>
      <c r="G975" s="43"/>
    </row>
    <row r="976" spans="1:7" ht="30" hidden="1" customHeight="1" outlineLevel="1" x14ac:dyDescent="0.2">
      <c r="A976" s="8" t="s">
        <v>333</v>
      </c>
      <c r="B976" s="384"/>
      <c r="C976" s="385"/>
      <c r="D976" s="385"/>
      <c r="E976" s="386"/>
      <c r="F976" s="16">
        <f>I970</f>
        <v>0</v>
      </c>
      <c r="G976" s="43"/>
    </row>
    <row r="977" spans="1:7" ht="30" hidden="1" customHeight="1" outlineLevel="1" x14ac:dyDescent="0.2">
      <c r="A977" s="21" t="s">
        <v>334</v>
      </c>
      <c r="B977" s="384"/>
      <c r="C977" s="385"/>
      <c r="D977" s="385"/>
      <c r="E977" s="386"/>
      <c r="F977" s="16">
        <f t="shared" ref="F977:F979" si="3">I971</f>
        <v>0</v>
      </c>
      <c r="G977" s="43"/>
    </row>
    <row r="978" spans="1:7" ht="30" hidden="1" customHeight="1" outlineLevel="1" x14ac:dyDescent="0.2">
      <c r="A978" s="21" t="s">
        <v>335</v>
      </c>
      <c r="B978" s="384"/>
      <c r="C978" s="385"/>
      <c r="D978" s="385"/>
      <c r="E978" s="386"/>
      <c r="F978" s="16">
        <f t="shared" si="3"/>
        <v>0</v>
      </c>
      <c r="G978" s="43"/>
    </row>
    <row r="979" spans="1:7" ht="30" hidden="1" customHeight="1" outlineLevel="1" x14ac:dyDescent="0.2">
      <c r="A979" s="21" t="s">
        <v>508</v>
      </c>
      <c r="B979" s="384"/>
      <c r="C979" s="385"/>
      <c r="D979" s="385"/>
      <c r="E979" s="386"/>
      <c r="F979" s="16">
        <f t="shared" si="3"/>
        <v>0</v>
      </c>
      <c r="G979" s="43"/>
    </row>
    <row r="980" spans="1:7" ht="30" hidden="1" customHeight="1" outlineLevel="1" x14ac:dyDescent="0.2">
      <c r="A980" s="8" t="s">
        <v>336</v>
      </c>
      <c r="B980" s="384"/>
      <c r="C980" s="385"/>
      <c r="D980" s="385"/>
      <c r="E980" s="386"/>
      <c r="F980" s="16">
        <f>I973</f>
        <v>0</v>
      </c>
      <c r="G980" s="43"/>
    </row>
    <row r="981" spans="1:7" ht="30" hidden="1" customHeight="1" outlineLevel="1" x14ac:dyDescent="0.2">
      <c r="A981" s="8" t="s">
        <v>337</v>
      </c>
      <c r="B981" s="384"/>
      <c r="C981" s="385"/>
      <c r="D981" s="385"/>
      <c r="E981" s="386"/>
      <c r="F981" s="16">
        <f>I974</f>
        <v>0</v>
      </c>
      <c r="G981" s="43"/>
    </row>
    <row r="982" spans="1:7" ht="30" hidden="1" customHeight="1" outlineLevel="1" x14ac:dyDescent="0.2">
      <c r="A982" s="8"/>
      <c r="B982" s="384"/>
      <c r="C982" s="385"/>
      <c r="D982" s="385"/>
      <c r="E982" s="386"/>
      <c r="F982" s="16"/>
      <c r="G982" s="43"/>
    </row>
    <row r="983" spans="1:7" ht="30" hidden="1" customHeight="1" outlineLevel="1" x14ac:dyDescent="0.2">
      <c r="A983" s="21" t="s">
        <v>164</v>
      </c>
      <c r="B983" s="384"/>
      <c r="C983" s="385"/>
      <c r="D983" s="385"/>
      <c r="E983" s="386"/>
      <c r="F983" s="22"/>
      <c r="G983" s="43"/>
    </row>
    <row r="984" spans="1:7" ht="30" hidden="1" customHeight="1" outlineLevel="1" x14ac:dyDescent="0.2">
      <c r="A984" s="8" t="s">
        <v>338</v>
      </c>
      <c r="B984" s="384"/>
      <c r="C984" s="385"/>
      <c r="D984" s="385"/>
      <c r="E984" s="386"/>
      <c r="F984" s="12" t="s">
        <v>25</v>
      </c>
      <c r="G984" s="191">
        <v>0</v>
      </c>
    </row>
    <row r="985" spans="1:7" ht="30" hidden="1" customHeight="1" outlineLevel="1" x14ac:dyDescent="0.2">
      <c r="A985" s="8" t="s">
        <v>295</v>
      </c>
      <c r="B985" s="384"/>
      <c r="C985" s="385"/>
      <c r="D985" s="385"/>
      <c r="E985" s="386"/>
      <c r="F985" s="12" t="s">
        <v>25</v>
      </c>
      <c r="G985" s="235">
        <v>0</v>
      </c>
    </row>
    <row r="986" spans="1:7" ht="30" hidden="1" customHeight="1" outlineLevel="1" x14ac:dyDescent="0.2">
      <c r="A986" s="8" t="s">
        <v>293</v>
      </c>
      <c r="B986" s="384"/>
      <c r="C986" s="385"/>
      <c r="D986" s="385"/>
      <c r="E986" s="386"/>
      <c r="F986" s="12" t="s">
        <v>25</v>
      </c>
      <c r="G986" s="191">
        <v>0</v>
      </c>
    </row>
    <row r="987" spans="1:7" ht="30" hidden="1" customHeight="1" outlineLevel="1" x14ac:dyDescent="0.2">
      <c r="A987" s="8" t="s">
        <v>339</v>
      </c>
      <c r="B987" s="384"/>
      <c r="C987" s="385"/>
      <c r="D987" s="385"/>
      <c r="E987" s="386"/>
      <c r="F987" s="12" t="s">
        <v>25</v>
      </c>
      <c r="G987" s="191">
        <v>0</v>
      </c>
    </row>
    <row r="988" spans="1:7" ht="30" hidden="1" customHeight="1" outlineLevel="1" x14ac:dyDescent="0.2">
      <c r="A988" s="8" t="s">
        <v>288</v>
      </c>
      <c r="B988" s="384"/>
      <c r="C988" s="385"/>
      <c r="D988" s="385"/>
      <c r="E988" s="386"/>
      <c r="F988" s="12" t="s">
        <v>25</v>
      </c>
      <c r="G988" s="191">
        <v>0</v>
      </c>
    </row>
    <row r="989" spans="1:7" ht="30" hidden="1" customHeight="1" outlineLevel="1" x14ac:dyDescent="0.2">
      <c r="A989" s="8" t="s">
        <v>290</v>
      </c>
      <c r="B989" s="384"/>
      <c r="C989" s="385"/>
      <c r="D989" s="385"/>
      <c r="E989" s="386"/>
      <c r="F989" s="12" t="s">
        <v>25</v>
      </c>
      <c r="G989" s="191">
        <v>0</v>
      </c>
    </row>
    <row r="990" spans="1:7" ht="30" hidden="1" customHeight="1" outlineLevel="1" x14ac:dyDescent="0.2">
      <c r="A990" s="8" t="s">
        <v>291</v>
      </c>
      <c r="B990" s="384"/>
      <c r="C990" s="385"/>
      <c r="D990" s="385"/>
      <c r="E990" s="386"/>
      <c r="F990" s="12" t="s">
        <v>25</v>
      </c>
      <c r="G990" s="191">
        <v>0</v>
      </c>
    </row>
    <row r="991" spans="1:7" ht="30" hidden="1" customHeight="1" outlineLevel="1" x14ac:dyDescent="0.2">
      <c r="A991" s="8" t="s">
        <v>340</v>
      </c>
      <c r="B991" s="384"/>
      <c r="C991" s="385"/>
      <c r="D991" s="385"/>
      <c r="E991" s="386"/>
      <c r="F991" s="12" t="s">
        <v>25</v>
      </c>
      <c r="G991" s="191">
        <v>0</v>
      </c>
    </row>
    <row r="992" spans="1:7" ht="30" hidden="1" customHeight="1" outlineLevel="1" x14ac:dyDescent="0.2">
      <c r="A992" s="8" t="s">
        <v>341</v>
      </c>
      <c r="B992" s="384"/>
      <c r="C992" s="385"/>
      <c r="D992" s="385"/>
      <c r="E992" s="386"/>
      <c r="F992" s="12" t="s">
        <v>25</v>
      </c>
      <c r="G992" s="10">
        <v>0</v>
      </c>
    </row>
    <row r="993" spans="1:7" ht="30" hidden="1" customHeight="1" outlineLevel="1" x14ac:dyDescent="0.2">
      <c r="A993" s="8" t="s">
        <v>342</v>
      </c>
      <c r="B993" s="384"/>
      <c r="C993" s="385"/>
      <c r="D993" s="385"/>
      <c r="E993" s="386"/>
      <c r="F993" s="12" t="s">
        <v>25</v>
      </c>
      <c r="G993" s="10">
        <v>0</v>
      </c>
    </row>
    <row r="994" spans="1:7" ht="30" hidden="1" customHeight="1" outlineLevel="1" x14ac:dyDescent="0.2">
      <c r="A994" s="8"/>
      <c r="B994" s="384"/>
      <c r="C994" s="385"/>
      <c r="D994" s="385"/>
      <c r="E994" s="386"/>
      <c r="F994" s="12"/>
      <c r="G994" s="10"/>
    </row>
    <row r="995" spans="1:7" ht="30" hidden="1" customHeight="1" outlineLevel="1" x14ac:dyDescent="0.2">
      <c r="A995" s="8" t="s">
        <v>226</v>
      </c>
      <c r="B995" s="384"/>
      <c r="C995" s="385"/>
      <c r="D995" s="385"/>
      <c r="E995" s="386"/>
      <c r="F995" s="12"/>
      <c r="G995" s="43"/>
    </row>
    <row r="996" spans="1:7" ht="30" hidden="1" customHeight="1" outlineLevel="1" x14ac:dyDescent="0.2">
      <c r="A996" s="8"/>
      <c r="B996" s="384"/>
      <c r="C996" s="385"/>
      <c r="D996" s="385"/>
      <c r="E996" s="386"/>
      <c r="F996" s="16"/>
      <c r="G996" s="43"/>
    </row>
    <row r="997" spans="1:7" ht="66" hidden="1" customHeight="1" outlineLevel="1" x14ac:dyDescent="0.2">
      <c r="A997" s="332" t="s">
        <v>446</v>
      </c>
      <c r="B997" s="333"/>
      <c r="C997" s="333"/>
      <c r="D997" s="333"/>
      <c r="E997" s="333"/>
      <c r="F997" s="387"/>
      <c r="G997" s="17"/>
    </row>
    <row r="998" spans="1:7" ht="30" customHeight="1" x14ac:dyDescent="0.2">
      <c r="A998" s="184"/>
      <c r="B998" s="320"/>
      <c r="C998" s="321"/>
      <c r="D998" s="321"/>
      <c r="E998" s="322"/>
      <c r="F998" s="52"/>
      <c r="G998" s="17"/>
    </row>
    <row r="999" spans="1:7" ht="30" customHeight="1" x14ac:dyDescent="0.15">
      <c r="A999" s="377" t="s">
        <v>343</v>
      </c>
      <c r="B999" s="378"/>
      <c r="C999" s="178" t="s">
        <v>442</v>
      </c>
      <c r="D999" s="178" t="s">
        <v>52</v>
      </c>
      <c r="E999" s="379" t="s">
        <v>88</v>
      </c>
      <c r="F999" s="380"/>
      <c r="G999" s="180" t="s">
        <v>25</v>
      </c>
    </row>
    <row r="1000" spans="1:7" ht="80.25" customHeight="1" collapsed="1" x14ac:dyDescent="0.15">
      <c r="A1000" s="398" t="s">
        <v>344</v>
      </c>
      <c r="B1000" s="399"/>
      <c r="C1000" s="399"/>
      <c r="D1000" s="399"/>
      <c r="E1000" s="400"/>
      <c r="F1000" s="400"/>
      <c r="G1000" s="401"/>
    </row>
    <row r="1001" spans="1:7" s="13" customFormat="1" ht="30" hidden="1" customHeight="1" outlineLevel="1" x14ac:dyDescent="0.2">
      <c r="A1001" s="29">
        <f>B33</f>
        <v>0</v>
      </c>
      <c r="B1001" s="374" t="s">
        <v>568</v>
      </c>
      <c r="C1001" s="375"/>
      <c r="D1001" s="375"/>
      <c r="E1001" s="376"/>
      <c r="F1001" s="61" t="s">
        <v>89</v>
      </c>
      <c r="G1001" s="32" t="s">
        <v>137</v>
      </c>
    </row>
    <row r="1002" spans="1:7" ht="30" hidden="1" customHeight="1" outlineLevel="1" x14ac:dyDescent="0.2">
      <c r="A1002" s="8" t="s">
        <v>345</v>
      </c>
      <c r="B1002" s="320"/>
      <c r="C1002" s="321"/>
      <c r="D1002" s="321"/>
      <c r="E1002" s="322"/>
      <c r="F1002" s="12" t="s">
        <v>25</v>
      </c>
      <c r="G1002" s="10">
        <v>0</v>
      </c>
    </row>
    <row r="1003" spans="1:7" ht="30" hidden="1" customHeight="1" outlineLevel="1" x14ac:dyDescent="0.2">
      <c r="A1003" s="8" t="s">
        <v>345</v>
      </c>
      <c r="B1003" s="320"/>
      <c r="C1003" s="321"/>
      <c r="D1003" s="321"/>
      <c r="E1003" s="322"/>
      <c r="F1003" s="12" t="s">
        <v>25</v>
      </c>
      <c r="G1003" s="10">
        <v>0</v>
      </c>
    </row>
    <row r="1004" spans="1:7" ht="30" hidden="1" customHeight="1" outlineLevel="1" x14ac:dyDescent="0.2">
      <c r="A1004" s="8" t="s">
        <v>345</v>
      </c>
      <c r="B1004" s="320"/>
      <c r="C1004" s="321"/>
      <c r="D1004" s="321"/>
      <c r="E1004" s="322"/>
      <c r="F1004" s="12" t="s">
        <v>25</v>
      </c>
      <c r="G1004" s="10">
        <v>0</v>
      </c>
    </row>
    <row r="1005" spans="1:7" ht="30" hidden="1" customHeight="1" outlineLevel="1" x14ac:dyDescent="0.2">
      <c r="A1005" s="8" t="s">
        <v>345</v>
      </c>
      <c r="B1005" s="320"/>
      <c r="C1005" s="321"/>
      <c r="D1005" s="321"/>
      <c r="E1005" s="322"/>
      <c r="F1005" s="12" t="s">
        <v>25</v>
      </c>
      <c r="G1005" s="10">
        <v>0</v>
      </c>
    </row>
    <row r="1006" spans="1:7" ht="30" hidden="1" customHeight="1" outlineLevel="1" x14ac:dyDescent="0.2">
      <c r="A1006" s="8" t="s">
        <v>345</v>
      </c>
      <c r="B1006" s="320"/>
      <c r="C1006" s="321"/>
      <c r="D1006" s="321"/>
      <c r="E1006" s="322"/>
      <c r="F1006" s="12" t="s">
        <v>25</v>
      </c>
      <c r="G1006" s="10">
        <v>0</v>
      </c>
    </row>
    <row r="1007" spans="1:7" ht="30" hidden="1" customHeight="1" outlineLevel="1" x14ac:dyDescent="0.2">
      <c r="A1007" s="8" t="s">
        <v>345</v>
      </c>
      <c r="B1007" s="320"/>
      <c r="C1007" s="321"/>
      <c r="D1007" s="321"/>
      <c r="E1007" s="322"/>
      <c r="F1007" s="12" t="s">
        <v>25</v>
      </c>
      <c r="G1007" s="10">
        <v>0</v>
      </c>
    </row>
    <row r="1008" spans="1:7" ht="30" hidden="1" customHeight="1" outlineLevel="1" x14ac:dyDescent="0.2">
      <c r="A1008" s="8" t="s">
        <v>345</v>
      </c>
      <c r="B1008" s="320"/>
      <c r="C1008" s="321"/>
      <c r="D1008" s="321"/>
      <c r="E1008" s="322"/>
      <c r="F1008" s="12" t="s">
        <v>25</v>
      </c>
      <c r="G1008" s="10">
        <v>0</v>
      </c>
    </row>
    <row r="1009" spans="1:7" ht="30" hidden="1" customHeight="1" outlineLevel="1" x14ac:dyDescent="0.2">
      <c r="A1009" s="8" t="s">
        <v>345</v>
      </c>
      <c r="B1009" s="320"/>
      <c r="C1009" s="321"/>
      <c r="D1009" s="321"/>
      <c r="E1009" s="322"/>
      <c r="F1009" s="12" t="s">
        <v>25</v>
      </c>
      <c r="G1009" s="10">
        <v>0</v>
      </c>
    </row>
    <row r="1010" spans="1:7" ht="30" hidden="1" customHeight="1" outlineLevel="1" thickBot="1" x14ac:dyDescent="0.25">
      <c r="A1010" s="24"/>
      <c r="B1010" s="320"/>
      <c r="C1010" s="321"/>
      <c r="D1010" s="321"/>
      <c r="E1010" s="322"/>
      <c r="F1010" s="12"/>
      <c r="G1010" s="41">
        <f>SUM(G1002:G1009)</f>
        <v>0</v>
      </c>
    </row>
    <row r="1011" spans="1:7" ht="30" hidden="1" customHeight="1" outlineLevel="1" thickTop="1" x14ac:dyDescent="0.2">
      <c r="A1011" s="236" t="s">
        <v>346</v>
      </c>
      <c r="B1011" s="320"/>
      <c r="C1011" s="321"/>
      <c r="D1011" s="321"/>
      <c r="E1011" s="322"/>
      <c r="F1011" s="12"/>
      <c r="G1011" s="10"/>
    </row>
    <row r="1012" spans="1:7" ht="30" hidden="1" customHeight="1" outlineLevel="1" x14ac:dyDescent="0.2">
      <c r="A1012" s="24" t="s">
        <v>347</v>
      </c>
      <c r="B1012" s="320"/>
      <c r="C1012" s="321"/>
      <c r="D1012" s="321"/>
      <c r="E1012" s="322"/>
      <c r="F1012" s="12" t="s">
        <v>52</v>
      </c>
      <c r="G1012" s="237"/>
    </row>
    <row r="1013" spans="1:7" ht="30" hidden="1" customHeight="1" outlineLevel="1" x14ac:dyDescent="0.2">
      <c r="A1013" s="24" t="s">
        <v>348</v>
      </c>
      <c r="B1013" s="320"/>
      <c r="C1013" s="321"/>
      <c r="D1013" s="321"/>
      <c r="E1013" s="322"/>
      <c r="F1013" s="12" t="s">
        <v>52</v>
      </c>
      <c r="G1013" s="10"/>
    </row>
    <row r="1014" spans="1:7" ht="30" hidden="1" customHeight="1" outlineLevel="1" x14ac:dyDescent="0.2">
      <c r="A1014" s="24"/>
      <c r="B1014" s="320"/>
      <c r="C1014" s="321"/>
      <c r="D1014" s="321"/>
      <c r="E1014" s="322"/>
      <c r="F1014" s="12"/>
      <c r="G1014" s="10"/>
    </row>
    <row r="1015" spans="1:7" ht="30" hidden="1" customHeight="1" outlineLevel="1" x14ac:dyDescent="0.2">
      <c r="A1015" s="21" t="s">
        <v>135</v>
      </c>
      <c r="B1015" s="320"/>
      <c r="C1015" s="321"/>
      <c r="D1015" s="321"/>
      <c r="E1015" s="322"/>
      <c r="F1015" s="22"/>
      <c r="G1015" s="217"/>
    </row>
    <row r="1016" spans="1:7" ht="30" hidden="1" customHeight="1" outlineLevel="1" x14ac:dyDescent="0.2">
      <c r="A1016" s="8" t="s">
        <v>349</v>
      </c>
      <c r="B1016" s="320"/>
      <c r="C1016" s="321"/>
      <c r="D1016" s="321"/>
      <c r="E1016" s="322"/>
      <c r="F1016" s="22"/>
      <c r="G1016" s="10"/>
    </row>
    <row r="1017" spans="1:7" ht="30" hidden="1" customHeight="1" outlineLevel="1" x14ac:dyDescent="0.2">
      <c r="A1017" s="8" t="s">
        <v>226</v>
      </c>
      <c r="B1017" s="320"/>
      <c r="C1017" s="321"/>
      <c r="D1017" s="321"/>
      <c r="E1017" s="322"/>
      <c r="F1017" s="12"/>
      <c r="G1017" s="10"/>
    </row>
    <row r="1018" spans="1:7" ht="30" hidden="1" customHeight="1" outlineLevel="1" x14ac:dyDescent="0.2">
      <c r="A1018" s="8"/>
      <c r="B1018" s="320"/>
      <c r="C1018" s="321"/>
      <c r="D1018" s="321"/>
      <c r="E1018" s="322"/>
      <c r="F1018" s="12"/>
      <c r="G1018" s="10"/>
    </row>
    <row r="1019" spans="1:7" ht="66" hidden="1" customHeight="1" outlineLevel="1" x14ac:dyDescent="0.2">
      <c r="A1019" s="332" t="s">
        <v>446</v>
      </c>
      <c r="B1019" s="333"/>
      <c r="C1019" s="333"/>
      <c r="D1019" s="333"/>
      <c r="E1019" s="333"/>
      <c r="F1019" s="387"/>
      <c r="G1019" s="17"/>
    </row>
    <row r="1020" spans="1:7" ht="30" customHeight="1" x14ac:dyDescent="0.2">
      <c r="A1020" s="184"/>
      <c r="B1020" s="368"/>
      <c r="C1020" s="369"/>
      <c r="D1020" s="369"/>
      <c r="E1020" s="370"/>
      <c r="F1020" s="185"/>
      <c r="G1020" s="186"/>
    </row>
    <row r="1021" spans="1:7" ht="30" customHeight="1" x14ac:dyDescent="0.15">
      <c r="A1021" s="405" t="s">
        <v>350</v>
      </c>
      <c r="B1021" s="406"/>
      <c r="C1021" s="238" t="s">
        <v>442</v>
      </c>
      <c r="D1021" s="238" t="s">
        <v>52</v>
      </c>
      <c r="E1021" s="396" t="s">
        <v>88</v>
      </c>
      <c r="F1021" s="397"/>
      <c r="G1021" s="239" t="s">
        <v>25</v>
      </c>
    </row>
    <row r="1022" spans="1:7" ht="46.5" customHeight="1" collapsed="1" x14ac:dyDescent="0.15">
      <c r="A1022" s="390" t="s">
        <v>491</v>
      </c>
      <c r="B1022" s="391"/>
      <c r="C1022" s="391"/>
      <c r="D1022" s="391"/>
      <c r="E1022" s="392"/>
      <c r="F1022" s="392"/>
      <c r="G1022" s="393"/>
    </row>
    <row r="1023" spans="1:7" s="7" customFormat="1" ht="30" hidden="1" customHeight="1" outlineLevel="1" x14ac:dyDescent="0.2">
      <c r="A1023" s="5">
        <f>A175</f>
        <v>0</v>
      </c>
      <c r="B1023" s="374" t="s">
        <v>568</v>
      </c>
      <c r="C1023" s="375"/>
      <c r="D1023" s="375"/>
      <c r="E1023" s="376"/>
      <c r="F1023" s="54" t="s">
        <v>89</v>
      </c>
      <c r="G1023" s="55" t="s">
        <v>137</v>
      </c>
    </row>
    <row r="1024" spans="1:7" ht="30" hidden="1" customHeight="1" outlineLevel="1" x14ac:dyDescent="0.2">
      <c r="A1024" s="8" t="s">
        <v>873</v>
      </c>
      <c r="B1024" s="320"/>
      <c r="C1024" s="321"/>
      <c r="D1024" s="321"/>
      <c r="E1024" s="322"/>
      <c r="F1024" s="12" t="s">
        <v>25</v>
      </c>
      <c r="G1024" s="10">
        <v>0</v>
      </c>
    </row>
    <row r="1025" spans="1:7" ht="30" hidden="1" customHeight="1" outlineLevel="1" x14ac:dyDescent="0.2">
      <c r="A1025" s="8" t="s">
        <v>351</v>
      </c>
      <c r="B1025" s="320"/>
      <c r="C1025" s="321"/>
      <c r="D1025" s="321"/>
      <c r="E1025" s="322"/>
      <c r="F1025" s="12" t="s">
        <v>352</v>
      </c>
      <c r="G1025" s="10">
        <v>0</v>
      </c>
    </row>
    <row r="1026" spans="1:7" ht="30" hidden="1" customHeight="1" outlineLevel="1" x14ac:dyDescent="0.2">
      <c r="A1026" s="8" t="s">
        <v>353</v>
      </c>
      <c r="B1026" s="320"/>
      <c r="C1026" s="321"/>
      <c r="D1026" s="321"/>
      <c r="E1026" s="322"/>
      <c r="F1026" s="12" t="s">
        <v>25</v>
      </c>
      <c r="G1026" s="10">
        <v>0</v>
      </c>
    </row>
    <row r="1027" spans="1:7" ht="30" hidden="1" customHeight="1" outlineLevel="1" x14ac:dyDescent="0.2">
      <c r="A1027" s="8" t="s">
        <v>354</v>
      </c>
      <c r="B1027" s="320"/>
      <c r="C1027" s="321"/>
      <c r="D1027" s="321"/>
      <c r="E1027" s="322"/>
      <c r="F1027" s="12" t="s">
        <v>25</v>
      </c>
      <c r="G1027" s="10">
        <v>0</v>
      </c>
    </row>
    <row r="1028" spans="1:7" ht="30" hidden="1" customHeight="1" outlineLevel="1" thickBot="1" x14ac:dyDescent="0.25">
      <c r="A1028" s="8"/>
      <c r="B1028" s="320"/>
      <c r="C1028" s="321"/>
      <c r="D1028" s="321"/>
      <c r="E1028" s="322"/>
      <c r="F1028" s="12"/>
      <c r="G1028" s="41">
        <f>SUM(G1024:G1027)</f>
        <v>0</v>
      </c>
    </row>
    <row r="1029" spans="1:7" ht="30" hidden="1" customHeight="1" outlineLevel="1" thickTop="1" x14ac:dyDescent="0.2">
      <c r="A1029" s="57" t="s">
        <v>355</v>
      </c>
      <c r="B1029" s="320"/>
      <c r="C1029" s="321"/>
      <c r="D1029" s="321"/>
      <c r="E1029" s="322"/>
      <c r="F1029" s="20">
        <v>3</v>
      </c>
      <c r="G1029" s="10"/>
    </row>
    <row r="1030" spans="1:7" ht="30" hidden="1" customHeight="1" outlineLevel="1" x14ac:dyDescent="0.2">
      <c r="A1030" s="8" t="s">
        <v>356</v>
      </c>
      <c r="B1030" s="320"/>
      <c r="C1030" s="321"/>
      <c r="D1030" s="321"/>
      <c r="E1030" s="322"/>
      <c r="F1030" s="12" t="s">
        <v>52</v>
      </c>
      <c r="G1030" s="10"/>
    </row>
    <row r="1031" spans="1:7" ht="30" hidden="1" customHeight="1" outlineLevel="1" x14ac:dyDescent="0.2">
      <c r="A1031" s="8" t="s">
        <v>357</v>
      </c>
      <c r="B1031" s="320"/>
      <c r="C1031" s="321"/>
      <c r="D1031" s="321"/>
      <c r="E1031" s="322"/>
      <c r="F1031" s="12" t="s">
        <v>25</v>
      </c>
      <c r="G1031" s="207"/>
    </row>
    <row r="1032" spans="1:7" ht="30" hidden="1" customHeight="1" outlineLevel="1" x14ac:dyDescent="0.2">
      <c r="A1032" s="8" t="s">
        <v>856</v>
      </c>
      <c r="B1032" s="320"/>
      <c r="C1032" s="321"/>
      <c r="D1032" s="321"/>
      <c r="E1032" s="322"/>
      <c r="F1032" s="12" t="s">
        <v>25</v>
      </c>
      <c r="G1032" s="207"/>
    </row>
    <row r="1033" spans="1:7" ht="30" hidden="1" customHeight="1" outlineLevel="1" x14ac:dyDescent="0.2">
      <c r="A1033" s="8" t="s">
        <v>358</v>
      </c>
      <c r="B1033" s="320"/>
      <c r="C1033" s="321"/>
      <c r="D1033" s="321"/>
      <c r="E1033" s="322"/>
      <c r="F1033" s="12" t="s">
        <v>25</v>
      </c>
      <c r="G1033" s="207"/>
    </row>
    <row r="1034" spans="1:7" ht="30" hidden="1" customHeight="1" outlineLevel="1" x14ac:dyDescent="0.2">
      <c r="A1034" s="8" t="s">
        <v>857</v>
      </c>
      <c r="B1034" s="320"/>
      <c r="C1034" s="321"/>
      <c r="D1034" s="321"/>
      <c r="E1034" s="322"/>
      <c r="F1034" s="12" t="s">
        <v>25</v>
      </c>
      <c r="G1034" s="207"/>
    </row>
    <row r="1035" spans="1:7" ht="30" hidden="1" customHeight="1" outlineLevel="1" x14ac:dyDescent="0.2">
      <c r="A1035" s="24"/>
      <c r="B1035" s="320"/>
      <c r="C1035" s="321"/>
      <c r="D1035" s="321"/>
      <c r="E1035" s="322"/>
      <c r="F1035" s="208"/>
      <c r="G1035" s="10"/>
    </row>
    <row r="1036" spans="1:7" ht="30" hidden="1" customHeight="1" outlineLevel="1" x14ac:dyDescent="0.2">
      <c r="A1036" s="24" t="s">
        <v>226</v>
      </c>
      <c r="B1036" s="320"/>
      <c r="C1036" s="321"/>
      <c r="D1036" s="321"/>
      <c r="E1036" s="322"/>
      <c r="F1036" s="208"/>
      <c r="G1036" s="10"/>
    </row>
    <row r="1037" spans="1:7" ht="30" hidden="1" customHeight="1" outlineLevel="1" x14ac:dyDescent="0.2">
      <c r="A1037" s="24"/>
      <c r="B1037" s="320"/>
      <c r="C1037" s="321"/>
      <c r="D1037" s="321"/>
      <c r="E1037" s="322"/>
      <c r="F1037" s="208"/>
      <c r="G1037" s="10"/>
    </row>
    <row r="1038" spans="1:7" ht="66" hidden="1" customHeight="1" outlineLevel="1" x14ac:dyDescent="0.2">
      <c r="A1038" s="332" t="s">
        <v>446</v>
      </c>
      <c r="B1038" s="333"/>
      <c r="C1038" s="333"/>
      <c r="D1038" s="333"/>
      <c r="E1038" s="333"/>
      <c r="F1038" s="387"/>
      <c r="G1038" s="17"/>
    </row>
    <row r="1039" spans="1:7" ht="30" customHeight="1" x14ac:dyDescent="0.2">
      <c r="A1039" s="21"/>
      <c r="B1039" s="402"/>
      <c r="C1039" s="403"/>
      <c r="D1039" s="403"/>
      <c r="E1039" s="404"/>
      <c r="F1039" s="23"/>
      <c r="G1039" s="10"/>
    </row>
    <row r="1040" spans="1:7" ht="30" customHeight="1" x14ac:dyDescent="0.15">
      <c r="A1040" s="377" t="s">
        <v>359</v>
      </c>
      <c r="B1040" s="378"/>
      <c r="C1040" s="178" t="s">
        <v>442</v>
      </c>
      <c r="D1040" s="178" t="s">
        <v>52</v>
      </c>
      <c r="E1040" s="379" t="s">
        <v>88</v>
      </c>
      <c r="F1040" s="380"/>
      <c r="G1040" s="180" t="s">
        <v>25</v>
      </c>
    </row>
    <row r="1041" spans="1:7" ht="39.75" customHeight="1" collapsed="1" x14ac:dyDescent="0.15">
      <c r="A1041" s="390" t="s">
        <v>858</v>
      </c>
      <c r="B1041" s="391"/>
      <c r="C1041" s="391"/>
      <c r="D1041" s="391"/>
      <c r="E1041" s="392"/>
      <c r="F1041" s="392"/>
      <c r="G1041" s="393"/>
    </row>
    <row r="1042" spans="1:7" s="13" customFormat="1" ht="30" hidden="1" customHeight="1" outlineLevel="1" x14ac:dyDescent="0.2">
      <c r="A1042" s="29">
        <f>A175</f>
        <v>0</v>
      </c>
      <c r="B1042" s="374" t="s">
        <v>568</v>
      </c>
      <c r="C1042" s="375"/>
      <c r="D1042" s="375"/>
      <c r="E1042" s="376"/>
      <c r="F1042" s="61" t="s">
        <v>89</v>
      </c>
      <c r="G1042" s="32" t="s">
        <v>137</v>
      </c>
    </row>
    <row r="1043" spans="1:7" ht="30" hidden="1" customHeight="1" outlineLevel="1" x14ac:dyDescent="0.2">
      <c r="A1043" s="8" t="s">
        <v>360</v>
      </c>
      <c r="B1043" s="320"/>
      <c r="C1043" s="321"/>
      <c r="D1043" s="321"/>
      <c r="E1043" s="322"/>
      <c r="F1043" s="12" t="s">
        <v>25</v>
      </c>
      <c r="G1043" s="10">
        <v>0</v>
      </c>
    </row>
    <row r="1044" spans="1:7" ht="30" hidden="1" customHeight="1" outlineLevel="1" x14ac:dyDescent="0.2">
      <c r="A1044" s="8" t="s">
        <v>360</v>
      </c>
      <c r="B1044" s="320"/>
      <c r="C1044" s="321"/>
      <c r="D1044" s="321"/>
      <c r="E1044" s="322"/>
      <c r="F1044" s="12" t="s">
        <v>25</v>
      </c>
      <c r="G1044" s="10">
        <v>0</v>
      </c>
    </row>
    <row r="1045" spans="1:7" ht="30" hidden="1" customHeight="1" outlineLevel="1" x14ac:dyDescent="0.2">
      <c r="A1045" s="8" t="s">
        <v>360</v>
      </c>
      <c r="B1045" s="320"/>
      <c r="C1045" s="321"/>
      <c r="D1045" s="321"/>
      <c r="E1045" s="322"/>
      <c r="F1045" s="12" t="s">
        <v>25</v>
      </c>
      <c r="G1045" s="10">
        <v>0</v>
      </c>
    </row>
    <row r="1046" spans="1:7" ht="30" hidden="1" customHeight="1" outlineLevel="1" x14ac:dyDescent="0.2">
      <c r="A1046" s="8" t="s">
        <v>360</v>
      </c>
      <c r="B1046" s="320"/>
      <c r="C1046" s="321"/>
      <c r="D1046" s="321"/>
      <c r="E1046" s="322"/>
      <c r="F1046" s="12" t="s">
        <v>25</v>
      </c>
      <c r="G1046" s="10">
        <v>0</v>
      </c>
    </row>
    <row r="1047" spans="1:7" ht="30" hidden="1" customHeight="1" outlineLevel="1" x14ac:dyDescent="0.2">
      <c r="A1047" s="8" t="s">
        <v>360</v>
      </c>
      <c r="B1047" s="320"/>
      <c r="C1047" s="321"/>
      <c r="D1047" s="321"/>
      <c r="E1047" s="322"/>
      <c r="F1047" s="12" t="s">
        <v>25</v>
      </c>
      <c r="G1047" s="10">
        <v>0</v>
      </c>
    </row>
    <row r="1048" spans="1:7" ht="30" hidden="1" customHeight="1" outlineLevel="1" x14ac:dyDescent="0.2">
      <c r="A1048" s="8" t="s">
        <v>360</v>
      </c>
      <c r="B1048" s="320"/>
      <c r="C1048" s="321"/>
      <c r="D1048" s="321"/>
      <c r="E1048" s="322"/>
      <c r="F1048" s="12" t="s">
        <v>25</v>
      </c>
      <c r="G1048" s="10">
        <v>0</v>
      </c>
    </row>
    <row r="1049" spans="1:7" ht="30" hidden="1" customHeight="1" outlineLevel="1" x14ac:dyDescent="0.2">
      <c r="A1049" s="8" t="s">
        <v>360</v>
      </c>
      <c r="B1049" s="320"/>
      <c r="C1049" s="321"/>
      <c r="D1049" s="321"/>
      <c r="E1049" s="322"/>
      <c r="F1049" s="12" t="s">
        <v>25</v>
      </c>
      <c r="G1049" s="10">
        <v>0</v>
      </c>
    </row>
    <row r="1050" spans="1:7" ht="30" hidden="1" customHeight="1" outlineLevel="1" x14ac:dyDescent="0.2">
      <c r="A1050" s="8" t="s">
        <v>360</v>
      </c>
      <c r="B1050" s="320"/>
      <c r="C1050" s="321"/>
      <c r="D1050" s="321"/>
      <c r="E1050" s="322"/>
      <c r="F1050" s="12" t="s">
        <v>25</v>
      </c>
      <c r="G1050" s="10">
        <v>0</v>
      </c>
    </row>
    <row r="1051" spans="1:7" ht="30" hidden="1" customHeight="1" outlineLevel="1" thickBot="1" x14ac:dyDescent="0.25">
      <c r="A1051" s="8"/>
      <c r="B1051" s="320"/>
      <c r="C1051" s="321"/>
      <c r="D1051" s="321"/>
      <c r="E1051" s="322"/>
      <c r="F1051" s="12"/>
      <c r="G1051" s="41">
        <f>SUM(G1043:G1050)</f>
        <v>0</v>
      </c>
    </row>
    <row r="1052" spans="1:7" ht="30" hidden="1" customHeight="1" outlineLevel="1" thickTop="1" x14ac:dyDescent="0.2">
      <c r="A1052" s="226" t="s">
        <v>361</v>
      </c>
      <c r="B1052" s="320"/>
      <c r="C1052" s="321"/>
      <c r="D1052" s="321"/>
      <c r="E1052" s="322"/>
      <c r="F1052" s="22"/>
      <c r="G1052" s="217"/>
    </row>
    <row r="1053" spans="1:7" ht="30" hidden="1" customHeight="1" outlineLevel="1" x14ac:dyDescent="0.2">
      <c r="A1053" s="14" t="s">
        <v>362</v>
      </c>
      <c r="B1053" s="320"/>
      <c r="C1053" s="321"/>
      <c r="D1053" s="321"/>
      <c r="E1053" s="322"/>
      <c r="F1053" s="12" t="s">
        <v>25</v>
      </c>
      <c r="G1053" s="217"/>
    </row>
    <row r="1054" spans="1:7" ht="30" hidden="1" customHeight="1" outlineLevel="1" x14ac:dyDescent="0.2">
      <c r="A1054" s="14" t="s">
        <v>363</v>
      </c>
      <c r="B1054" s="320"/>
      <c r="C1054" s="321"/>
      <c r="D1054" s="321"/>
      <c r="E1054" s="322"/>
      <c r="F1054" s="12" t="s">
        <v>364</v>
      </c>
      <c r="G1054" s="217"/>
    </row>
    <row r="1055" spans="1:7" ht="30" hidden="1" customHeight="1" outlineLevel="1" x14ac:dyDescent="0.2">
      <c r="A1055" s="14"/>
      <c r="B1055" s="320"/>
      <c r="C1055" s="321"/>
      <c r="D1055" s="321"/>
      <c r="E1055" s="322"/>
      <c r="F1055" s="22"/>
      <c r="G1055" s="217"/>
    </row>
    <row r="1056" spans="1:7" ht="30" hidden="1" customHeight="1" outlineLevel="1" x14ac:dyDescent="0.2">
      <c r="A1056" s="226" t="s">
        <v>365</v>
      </c>
      <c r="B1056" s="320"/>
      <c r="C1056" s="321"/>
      <c r="D1056" s="321"/>
      <c r="E1056" s="322"/>
      <c r="F1056" s="22"/>
      <c r="G1056" s="217"/>
    </row>
    <row r="1057" spans="1:7" ht="30" hidden="1" customHeight="1" outlineLevel="1" x14ac:dyDescent="0.2">
      <c r="A1057" s="14" t="s">
        <v>366</v>
      </c>
      <c r="B1057" s="320"/>
      <c r="C1057" s="321"/>
      <c r="D1057" s="321"/>
      <c r="E1057" s="322"/>
      <c r="F1057" s="12" t="s">
        <v>25</v>
      </c>
      <c r="G1057" s="217"/>
    </row>
    <row r="1058" spans="1:7" ht="30" hidden="1" customHeight="1" outlineLevel="1" x14ac:dyDescent="0.2">
      <c r="A1058" s="14" t="s">
        <v>367</v>
      </c>
      <c r="B1058" s="320"/>
      <c r="C1058" s="321"/>
      <c r="D1058" s="321"/>
      <c r="E1058" s="322"/>
      <c r="F1058" s="12" t="s">
        <v>25</v>
      </c>
      <c r="G1058" s="217"/>
    </row>
    <row r="1059" spans="1:7" ht="30" hidden="1" customHeight="1" outlineLevel="1" x14ac:dyDescent="0.2">
      <c r="A1059" s="203"/>
      <c r="B1059" s="320"/>
      <c r="C1059" s="321"/>
      <c r="D1059" s="321"/>
      <c r="E1059" s="322"/>
      <c r="F1059" s="22"/>
      <c r="G1059" s="217"/>
    </row>
    <row r="1060" spans="1:7" ht="30" hidden="1" customHeight="1" outlineLevel="1" x14ac:dyDescent="0.2">
      <c r="A1060" s="21" t="s">
        <v>135</v>
      </c>
      <c r="B1060" s="320"/>
      <c r="C1060" s="321"/>
      <c r="D1060" s="321"/>
      <c r="E1060" s="322"/>
      <c r="F1060" s="22"/>
      <c r="G1060" s="10"/>
    </row>
    <row r="1061" spans="1:7" ht="30" hidden="1" customHeight="1" outlineLevel="1" x14ac:dyDescent="0.2">
      <c r="A1061" s="8" t="s">
        <v>349</v>
      </c>
      <c r="B1061" s="320"/>
      <c r="C1061" s="321"/>
      <c r="D1061" s="321"/>
      <c r="E1061" s="322"/>
      <c r="F1061" s="12"/>
      <c r="G1061" s="10"/>
    </row>
    <row r="1062" spans="1:7" ht="30" hidden="1" customHeight="1" outlineLevel="1" x14ac:dyDescent="0.2">
      <c r="A1062" s="8"/>
      <c r="B1062" s="320"/>
      <c r="C1062" s="321"/>
      <c r="D1062" s="321"/>
      <c r="E1062" s="322"/>
      <c r="F1062" s="12"/>
      <c r="G1062" s="10"/>
    </row>
    <row r="1063" spans="1:7" ht="66" hidden="1" customHeight="1" outlineLevel="1" x14ac:dyDescent="0.2">
      <c r="A1063" s="332" t="s">
        <v>446</v>
      </c>
      <c r="B1063" s="333"/>
      <c r="C1063" s="333"/>
      <c r="D1063" s="333"/>
      <c r="E1063" s="333"/>
      <c r="F1063" s="387"/>
      <c r="G1063" s="17"/>
    </row>
    <row r="1064" spans="1:7" ht="30" customHeight="1" x14ac:dyDescent="0.2">
      <c r="A1064" s="184"/>
      <c r="B1064" s="368"/>
      <c r="C1064" s="369"/>
      <c r="D1064" s="369"/>
      <c r="E1064" s="370"/>
      <c r="F1064" s="185"/>
      <c r="G1064" s="186"/>
    </row>
    <row r="1065" spans="1:7" ht="30" customHeight="1" x14ac:dyDescent="0.15">
      <c r="A1065" s="240" t="s">
        <v>368</v>
      </c>
      <c r="B1065" s="241"/>
      <c r="C1065" s="238" t="s">
        <v>442</v>
      </c>
      <c r="D1065" s="238" t="s">
        <v>52</v>
      </c>
      <c r="E1065" s="396" t="s">
        <v>88</v>
      </c>
      <c r="F1065" s="397"/>
      <c r="G1065" s="239" t="s">
        <v>25</v>
      </c>
    </row>
    <row r="1066" spans="1:7" ht="62.25" customHeight="1" collapsed="1" x14ac:dyDescent="0.15">
      <c r="A1066" s="398" t="s">
        <v>1074</v>
      </c>
      <c r="B1066" s="399"/>
      <c r="C1066" s="399"/>
      <c r="D1066" s="399"/>
      <c r="E1066" s="400"/>
      <c r="F1066" s="400"/>
      <c r="G1066" s="401"/>
    </row>
    <row r="1067" spans="1:7" s="13" customFormat="1" ht="30" hidden="1" customHeight="1" outlineLevel="1" x14ac:dyDescent="0.2">
      <c r="A1067" s="5">
        <f>A175</f>
        <v>0</v>
      </c>
      <c r="B1067" s="374" t="s">
        <v>568</v>
      </c>
      <c r="C1067" s="375"/>
      <c r="D1067" s="375"/>
      <c r="E1067" s="376"/>
      <c r="F1067" s="61" t="s">
        <v>89</v>
      </c>
      <c r="G1067" s="32" t="s">
        <v>137</v>
      </c>
    </row>
    <row r="1068" spans="1:7" s="35" customFormat="1" ht="30" hidden="1" customHeight="1" outlineLevel="1" x14ac:dyDescent="0.2">
      <c r="A1068" s="8" t="s">
        <v>369</v>
      </c>
      <c r="B1068" s="320"/>
      <c r="C1068" s="321"/>
      <c r="D1068" s="321"/>
      <c r="E1068" s="322"/>
      <c r="F1068" s="12" t="s">
        <v>25</v>
      </c>
      <c r="G1068" s="10">
        <v>0</v>
      </c>
    </row>
    <row r="1069" spans="1:7" s="35" customFormat="1" ht="30" hidden="1" customHeight="1" outlineLevel="1" x14ac:dyDescent="0.2">
      <c r="A1069" s="8" t="s">
        <v>370</v>
      </c>
      <c r="B1069" s="320"/>
      <c r="C1069" s="321"/>
      <c r="D1069" s="321"/>
      <c r="E1069" s="322"/>
      <c r="F1069" s="16" t="s">
        <v>465</v>
      </c>
      <c r="G1069" s="10"/>
    </row>
    <row r="1070" spans="1:7" s="35" customFormat="1" ht="30" hidden="1" customHeight="1" outlineLevel="1" x14ac:dyDescent="0.2">
      <c r="A1070" s="8" t="s">
        <v>371</v>
      </c>
      <c r="B1070" s="320"/>
      <c r="C1070" s="321"/>
      <c r="D1070" s="321"/>
      <c r="E1070" s="322"/>
      <c r="F1070" s="16" t="s">
        <v>372</v>
      </c>
      <c r="G1070" s="10"/>
    </row>
    <row r="1071" spans="1:7" s="35" customFormat="1" ht="30" hidden="1" customHeight="1" outlineLevel="1" x14ac:dyDescent="0.2">
      <c r="A1071" s="8" t="s">
        <v>466</v>
      </c>
      <c r="B1071" s="320"/>
      <c r="C1071" s="321"/>
      <c r="D1071" s="321"/>
      <c r="E1071" s="322"/>
      <c r="F1071" s="16" t="s">
        <v>467</v>
      </c>
      <c r="G1071" s="10"/>
    </row>
    <row r="1072" spans="1:7" s="35" customFormat="1" ht="30" hidden="1" customHeight="1" outlineLevel="1" x14ac:dyDescent="0.2">
      <c r="A1072" s="8" t="s">
        <v>373</v>
      </c>
      <c r="B1072" s="320"/>
      <c r="C1072" s="321"/>
      <c r="D1072" s="321"/>
      <c r="E1072" s="322"/>
      <c r="F1072" s="16" t="s">
        <v>374</v>
      </c>
      <c r="G1072" s="10"/>
    </row>
    <row r="1073" spans="1:7" s="35" customFormat="1" ht="30" hidden="1" customHeight="1" outlineLevel="1" x14ac:dyDescent="0.2">
      <c r="A1073" s="8" t="s">
        <v>375</v>
      </c>
      <c r="B1073" s="320"/>
      <c r="C1073" s="321"/>
      <c r="D1073" s="321"/>
      <c r="E1073" s="322"/>
      <c r="F1073" s="12" t="s">
        <v>25</v>
      </c>
      <c r="G1073" s="10"/>
    </row>
    <row r="1074" spans="1:7" s="35" customFormat="1" ht="30" hidden="1" customHeight="1" outlineLevel="1" x14ac:dyDescent="0.2">
      <c r="A1074" s="8" t="s">
        <v>376</v>
      </c>
      <c r="B1074" s="320"/>
      <c r="C1074" s="321"/>
      <c r="D1074" s="321"/>
      <c r="E1074" s="322"/>
      <c r="F1074" s="12" t="s">
        <v>25</v>
      </c>
      <c r="G1074" s="10"/>
    </row>
    <row r="1075" spans="1:7" s="35" customFormat="1" ht="30" hidden="1" customHeight="1" outlineLevel="1" x14ac:dyDescent="0.2">
      <c r="A1075" s="37" t="s">
        <v>581</v>
      </c>
      <c r="B1075" s="320"/>
      <c r="C1075" s="321"/>
      <c r="D1075" s="321"/>
      <c r="E1075" s="322"/>
      <c r="F1075" s="16"/>
      <c r="G1075" s="10"/>
    </row>
    <row r="1076" spans="1:7" s="35" customFormat="1" ht="30" hidden="1" customHeight="1" outlineLevel="1" x14ac:dyDescent="0.2">
      <c r="A1076" s="37"/>
      <c r="B1076" s="320"/>
      <c r="C1076" s="321"/>
      <c r="D1076" s="321"/>
      <c r="E1076" s="322"/>
      <c r="F1076" s="16"/>
      <c r="G1076" s="10"/>
    </row>
    <row r="1077" spans="1:7" s="35" customFormat="1" ht="30" hidden="1" customHeight="1" outlineLevel="1" x14ac:dyDescent="0.2">
      <c r="A1077" s="21" t="s">
        <v>377</v>
      </c>
      <c r="B1077" s="320"/>
      <c r="C1077" s="321"/>
      <c r="D1077" s="321"/>
      <c r="E1077" s="322"/>
      <c r="F1077" s="16"/>
      <c r="G1077" s="10"/>
    </row>
    <row r="1078" spans="1:7" s="35" customFormat="1" ht="30" hidden="1" customHeight="1" outlineLevel="1" x14ac:dyDescent="0.2">
      <c r="A1078" s="8" t="s">
        <v>468</v>
      </c>
      <c r="B1078" s="320"/>
      <c r="C1078" s="321"/>
      <c r="D1078" s="321"/>
      <c r="E1078" s="322"/>
      <c r="F1078" s="12" t="s">
        <v>25</v>
      </c>
      <c r="G1078" s="10">
        <v>0</v>
      </c>
    </row>
    <row r="1079" spans="1:7" s="35" customFormat="1" ht="30" hidden="1" customHeight="1" outlineLevel="1" x14ac:dyDescent="0.2">
      <c r="A1079" s="8" t="s">
        <v>471</v>
      </c>
      <c r="B1079" s="320"/>
      <c r="C1079" s="321"/>
      <c r="D1079" s="321"/>
      <c r="E1079" s="322"/>
      <c r="F1079" s="12" t="s">
        <v>25</v>
      </c>
      <c r="G1079" s="10">
        <v>0</v>
      </c>
    </row>
    <row r="1080" spans="1:7" s="35" customFormat="1" ht="30" hidden="1" customHeight="1" outlineLevel="1" x14ac:dyDescent="0.2">
      <c r="A1080" s="8" t="s">
        <v>472</v>
      </c>
      <c r="B1080" s="320"/>
      <c r="C1080" s="321"/>
      <c r="D1080" s="321"/>
      <c r="E1080" s="322"/>
      <c r="F1080" s="12" t="s">
        <v>25</v>
      </c>
      <c r="G1080" s="10">
        <v>0</v>
      </c>
    </row>
    <row r="1081" spans="1:7" s="35" customFormat="1" ht="30" hidden="1" customHeight="1" outlineLevel="1" x14ac:dyDescent="0.2">
      <c r="A1081" s="8" t="s">
        <v>819</v>
      </c>
      <c r="B1081" s="320"/>
      <c r="C1081" s="321"/>
      <c r="D1081" s="321"/>
      <c r="E1081" s="322"/>
      <c r="F1081" s="12" t="s">
        <v>25</v>
      </c>
      <c r="G1081" s="10">
        <v>0</v>
      </c>
    </row>
    <row r="1082" spans="1:7" s="35" customFormat="1" ht="30" hidden="1" customHeight="1" outlineLevel="1" x14ac:dyDescent="0.2">
      <c r="A1082" s="8" t="s">
        <v>470</v>
      </c>
      <c r="B1082" s="320"/>
      <c r="C1082" s="321"/>
      <c r="D1082" s="321"/>
      <c r="E1082" s="322"/>
      <c r="F1082" s="12" t="s">
        <v>25</v>
      </c>
      <c r="G1082" s="10">
        <v>0</v>
      </c>
    </row>
    <row r="1083" spans="1:7" s="35" customFormat="1" ht="30" hidden="1" customHeight="1" outlineLevel="1" x14ac:dyDescent="0.2">
      <c r="A1083" s="14" t="s">
        <v>469</v>
      </c>
      <c r="B1083" s="320"/>
      <c r="C1083" s="321"/>
      <c r="D1083" s="321"/>
      <c r="E1083" s="322"/>
      <c r="F1083" s="12" t="s">
        <v>25</v>
      </c>
      <c r="G1083" s="10">
        <v>0</v>
      </c>
    </row>
    <row r="1084" spans="1:7" s="35" customFormat="1" ht="30" hidden="1" customHeight="1" outlineLevel="1" x14ac:dyDescent="0.2">
      <c r="A1084" s="8" t="s">
        <v>473</v>
      </c>
      <c r="B1084" s="320"/>
      <c r="C1084" s="321"/>
      <c r="D1084" s="321"/>
      <c r="E1084" s="322"/>
      <c r="F1084" s="12" t="s">
        <v>25</v>
      </c>
      <c r="G1084" s="10">
        <v>0</v>
      </c>
    </row>
    <row r="1085" spans="1:7" s="35" customFormat="1" ht="30" hidden="1" customHeight="1" outlineLevel="1" thickBot="1" x14ac:dyDescent="0.25">
      <c r="A1085" s="8"/>
      <c r="B1085" s="320"/>
      <c r="C1085" s="321"/>
      <c r="D1085" s="321"/>
      <c r="E1085" s="322"/>
      <c r="F1085" s="16"/>
      <c r="G1085" s="41">
        <f>SUM(G1068:G1084)</f>
        <v>0</v>
      </c>
    </row>
    <row r="1086" spans="1:7" s="35" customFormat="1" ht="30" hidden="1" customHeight="1" outlineLevel="1" thickTop="1" x14ac:dyDescent="0.2">
      <c r="A1086" s="8"/>
      <c r="B1086" s="320"/>
      <c r="C1086" s="321"/>
      <c r="D1086" s="321"/>
      <c r="E1086" s="322"/>
      <c r="F1086" s="16"/>
      <c r="G1086" s="10"/>
    </row>
    <row r="1087" spans="1:7" ht="66" hidden="1" customHeight="1" outlineLevel="1" x14ac:dyDescent="0.2">
      <c r="A1087" s="332" t="s">
        <v>446</v>
      </c>
      <c r="B1087" s="333"/>
      <c r="C1087" s="333"/>
      <c r="D1087" s="333"/>
      <c r="E1087" s="333"/>
      <c r="F1087" s="387"/>
      <c r="G1087" s="17"/>
    </row>
    <row r="1088" spans="1:7" ht="30" customHeight="1" x14ac:dyDescent="0.2">
      <c r="A1088" s="184"/>
      <c r="B1088" s="320"/>
      <c r="C1088" s="321"/>
      <c r="D1088" s="321"/>
      <c r="E1088" s="322"/>
      <c r="F1088" s="52"/>
      <c r="G1088" s="17"/>
    </row>
    <row r="1089" spans="1:7" ht="30" customHeight="1" x14ac:dyDescent="0.15">
      <c r="A1089" s="377" t="s">
        <v>390</v>
      </c>
      <c r="B1089" s="378"/>
      <c r="C1089" s="178" t="s">
        <v>442</v>
      </c>
      <c r="D1089" s="178" t="s">
        <v>52</v>
      </c>
      <c r="E1089" s="379" t="s">
        <v>88</v>
      </c>
      <c r="F1089" s="380"/>
      <c r="G1089" s="180" t="s">
        <v>25</v>
      </c>
    </row>
    <row r="1090" spans="1:7" ht="111" customHeight="1" collapsed="1" x14ac:dyDescent="0.15">
      <c r="A1090" s="390" t="s">
        <v>1082</v>
      </c>
      <c r="B1090" s="391"/>
      <c r="C1090" s="391"/>
      <c r="D1090" s="391"/>
      <c r="E1090" s="391"/>
      <c r="F1090" s="391"/>
      <c r="G1090" s="393"/>
    </row>
    <row r="1091" spans="1:7" s="13" customFormat="1" ht="30" hidden="1" customHeight="1" outlineLevel="1" x14ac:dyDescent="0.2">
      <c r="A1091" s="5">
        <f>A175</f>
        <v>0</v>
      </c>
      <c r="B1091" s="374" t="s">
        <v>568</v>
      </c>
      <c r="C1091" s="375"/>
      <c r="D1091" s="375"/>
      <c r="E1091" s="376"/>
      <c r="F1091" s="61" t="s">
        <v>89</v>
      </c>
      <c r="G1091" s="32" t="s">
        <v>137</v>
      </c>
    </row>
    <row r="1092" spans="1:7" s="35" customFormat="1" ht="30" hidden="1" customHeight="1" outlineLevel="1" x14ac:dyDescent="0.2">
      <c r="A1092" s="8" t="s">
        <v>391</v>
      </c>
      <c r="B1092" s="320"/>
      <c r="C1092" s="321"/>
      <c r="D1092" s="321"/>
      <c r="E1092" s="322"/>
      <c r="F1092" s="12" t="s">
        <v>25</v>
      </c>
      <c r="G1092" s="10">
        <v>0</v>
      </c>
    </row>
    <row r="1093" spans="1:7" s="35" customFormat="1" ht="30" hidden="1" customHeight="1" outlineLevel="1" x14ac:dyDescent="0.2">
      <c r="A1093" s="8" t="s">
        <v>859</v>
      </c>
      <c r="B1093" s="320"/>
      <c r="C1093" s="321"/>
      <c r="D1093" s="321"/>
      <c r="E1093" s="322"/>
      <c r="F1093" s="16" t="s">
        <v>465</v>
      </c>
      <c r="G1093" s="10"/>
    </row>
    <row r="1094" spans="1:7" s="35" customFormat="1" ht="30" hidden="1" customHeight="1" outlineLevel="1" x14ac:dyDescent="0.2">
      <c r="A1094" s="8" t="s">
        <v>371</v>
      </c>
      <c r="B1094" s="320"/>
      <c r="C1094" s="321"/>
      <c r="D1094" s="321"/>
      <c r="E1094" s="322"/>
      <c r="F1094" s="16" t="s">
        <v>372</v>
      </c>
      <c r="G1094" s="10"/>
    </row>
    <row r="1095" spans="1:7" s="35" customFormat="1" ht="30" hidden="1" customHeight="1" outlineLevel="1" x14ac:dyDescent="0.2">
      <c r="A1095" s="8" t="s">
        <v>466</v>
      </c>
      <c r="B1095" s="320"/>
      <c r="C1095" s="321"/>
      <c r="D1095" s="321"/>
      <c r="E1095" s="322"/>
      <c r="F1095" s="16" t="s">
        <v>467</v>
      </c>
      <c r="G1095" s="10"/>
    </row>
    <row r="1096" spans="1:7" s="35" customFormat="1" ht="30" hidden="1" customHeight="1" outlineLevel="1" x14ac:dyDescent="0.2">
      <c r="A1096" s="8" t="s">
        <v>373</v>
      </c>
      <c r="B1096" s="320"/>
      <c r="C1096" s="321"/>
      <c r="D1096" s="321"/>
      <c r="E1096" s="322"/>
      <c r="F1096" s="16" t="s">
        <v>374</v>
      </c>
      <c r="G1096" s="10"/>
    </row>
    <row r="1097" spans="1:7" s="35" customFormat="1" ht="30" hidden="1" customHeight="1" outlineLevel="1" x14ac:dyDescent="0.2">
      <c r="A1097" s="8" t="s">
        <v>860</v>
      </c>
      <c r="B1097" s="320"/>
      <c r="C1097" s="321"/>
      <c r="D1097" s="321"/>
      <c r="E1097" s="322"/>
      <c r="F1097" s="12" t="s">
        <v>25</v>
      </c>
      <c r="G1097" s="10"/>
    </row>
    <row r="1098" spans="1:7" s="35" customFormat="1" ht="30" hidden="1" customHeight="1" outlineLevel="1" x14ac:dyDescent="0.2">
      <c r="A1098" s="8" t="s">
        <v>376</v>
      </c>
      <c r="B1098" s="320"/>
      <c r="C1098" s="321"/>
      <c r="D1098" s="321"/>
      <c r="E1098" s="322"/>
      <c r="F1098" s="12" t="s">
        <v>25</v>
      </c>
      <c r="G1098" s="10"/>
    </row>
    <row r="1099" spans="1:7" s="35" customFormat="1" ht="30" hidden="1" customHeight="1" outlineLevel="1" x14ac:dyDescent="0.2">
      <c r="A1099" s="37" t="s">
        <v>581</v>
      </c>
      <c r="B1099" s="320"/>
      <c r="C1099" s="321"/>
      <c r="D1099" s="321"/>
      <c r="E1099" s="322"/>
      <c r="F1099" s="16"/>
      <c r="G1099" s="10"/>
    </row>
    <row r="1100" spans="1:7" s="35" customFormat="1" ht="30" hidden="1" customHeight="1" outlineLevel="1" x14ac:dyDescent="0.2">
      <c r="A1100" s="8" t="s">
        <v>392</v>
      </c>
      <c r="B1100" s="320"/>
      <c r="C1100" s="321"/>
      <c r="D1100" s="321"/>
      <c r="E1100" s="322"/>
      <c r="F1100" s="12" t="s">
        <v>52</v>
      </c>
      <c r="G1100" s="10"/>
    </row>
    <row r="1101" spans="1:7" s="35" customFormat="1" ht="30" hidden="1" customHeight="1" outlineLevel="1" x14ac:dyDescent="0.2">
      <c r="A1101" s="8" t="s">
        <v>393</v>
      </c>
      <c r="B1101" s="320"/>
      <c r="C1101" s="321"/>
      <c r="D1101" s="321"/>
      <c r="E1101" s="322"/>
      <c r="F1101" s="12" t="s">
        <v>52</v>
      </c>
      <c r="G1101" s="10"/>
    </row>
    <row r="1102" spans="1:7" s="35" customFormat="1" ht="30" hidden="1" customHeight="1" outlineLevel="1" x14ac:dyDescent="0.2">
      <c r="A1102" s="8" t="s">
        <v>819</v>
      </c>
      <c r="B1102" s="320"/>
      <c r="C1102" s="321"/>
      <c r="D1102" s="321"/>
      <c r="E1102" s="322"/>
      <c r="F1102" s="12" t="s">
        <v>52</v>
      </c>
      <c r="G1102" s="10">
        <v>0</v>
      </c>
    </row>
    <row r="1103" spans="1:7" s="35" customFormat="1" ht="30" hidden="1" customHeight="1" outlineLevel="1" x14ac:dyDescent="0.2">
      <c r="A1103" s="8" t="s">
        <v>470</v>
      </c>
      <c r="B1103" s="320"/>
      <c r="C1103" s="321"/>
      <c r="D1103" s="321"/>
      <c r="E1103" s="322"/>
      <c r="F1103" s="12" t="s">
        <v>25</v>
      </c>
      <c r="G1103" s="10">
        <v>0</v>
      </c>
    </row>
    <row r="1104" spans="1:7" s="35" customFormat="1" ht="30" hidden="1" customHeight="1" outlineLevel="1" x14ac:dyDescent="0.2">
      <c r="A1104" s="14" t="s">
        <v>469</v>
      </c>
      <c r="B1104" s="320"/>
      <c r="C1104" s="321"/>
      <c r="D1104" s="321"/>
      <c r="E1104" s="322"/>
      <c r="F1104" s="12" t="s">
        <v>25</v>
      </c>
      <c r="G1104" s="10">
        <v>0</v>
      </c>
    </row>
    <row r="1105" spans="1:7" s="35" customFormat="1" ht="30" hidden="1" customHeight="1" outlineLevel="1" thickBot="1" x14ac:dyDescent="0.25">
      <c r="A1105" s="8"/>
      <c r="B1105" s="320"/>
      <c r="C1105" s="321"/>
      <c r="D1105" s="321"/>
      <c r="E1105" s="322"/>
      <c r="F1105" s="16"/>
      <c r="G1105" s="41">
        <f>SUM(G1092:G1104)</f>
        <v>0</v>
      </c>
    </row>
    <row r="1106" spans="1:7" s="35" customFormat="1" ht="30" hidden="1" customHeight="1" outlineLevel="1" thickTop="1" x14ac:dyDescent="0.2">
      <c r="A1106" s="21" t="s">
        <v>394</v>
      </c>
      <c r="B1106" s="320"/>
      <c r="C1106" s="321"/>
      <c r="D1106" s="321"/>
      <c r="E1106" s="322"/>
      <c r="F1106" s="16"/>
      <c r="G1106" s="10"/>
    </row>
    <row r="1107" spans="1:7" s="35" customFormat="1" ht="30" hidden="1" customHeight="1" outlineLevel="1" x14ac:dyDescent="0.2">
      <c r="A1107" s="8" t="s">
        <v>474</v>
      </c>
      <c r="B1107" s="320"/>
      <c r="C1107" s="321"/>
      <c r="D1107" s="321"/>
      <c r="E1107" s="322"/>
      <c r="F1107" s="12" t="s">
        <v>25</v>
      </c>
      <c r="G1107" s="10">
        <v>0</v>
      </c>
    </row>
    <row r="1108" spans="1:7" s="35" customFormat="1" ht="30" hidden="1" customHeight="1" outlineLevel="1" x14ac:dyDescent="0.2">
      <c r="A1108" s="8" t="s">
        <v>475</v>
      </c>
      <c r="B1108" s="320"/>
      <c r="C1108" s="321"/>
      <c r="D1108" s="321"/>
      <c r="E1108" s="322"/>
      <c r="F1108" s="12" t="s">
        <v>25</v>
      </c>
      <c r="G1108" s="10">
        <v>0</v>
      </c>
    </row>
    <row r="1109" spans="1:7" s="35" customFormat="1" ht="30" hidden="1" customHeight="1" outlineLevel="1" x14ac:dyDescent="0.2">
      <c r="A1109" s="8" t="s">
        <v>476</v>
      </c>
      <c r="B1109" s="320"/>
      <c r="C1109" s="321"/>
      <c r="D1109" s="321"/>
      <c r="E1109" s="322"/>
      <c r="F1109" s="12" t="s">
        <v>25</v>
      </c>
      <c r="G1109" s="10">
        <v>0</v>
      </c>
    </row>
    <row r="1110" spans="1:7" s="35" customFormat="1" ht="30" hidden="1" customHeight="1" outlineLevel="1" x14ac:dyDescent="0.2">
      <c r="A1110" s="8" t="s">
        <v>477</v>
      </c>
      <c r="B1110" s="320"/>
      <c r="C1110" s="321"/>
      <c r="D1110" s="321"/>
      <c r="E1110" s="322"/>
      <c r="F1110" s="12" t="s">
        <v>25</v>
      </c>
      <c r="G1110" s="10">
        <v>0</v>
      </c>
    </row>
    <row r="1111" spans="1:7" s="35" customFormat="1" ht="30" hidden="1" customHeight="1" outlineLevel="1" thickBot="1" x14ac:dyDescent="0.25">
      <c r="A1111" s="8"/>
      <c r="B1111" s="320"/>
      <c r="C1111" s="321"/>
      <c r="D1111" s="321"/>
      <c r="E1111" s="322"/>
      <c r="F1111" s="16"/>
      <c r="G1111" s="41">
        <f>SUM(G1107:G1110)</f>
        <v>0</v>
      </c>
    </row>
    <row r="1112" spans="1:7" s="35" customFormat="1" ht="30" hidden="1" customHeight="1" outlineLevel="1" thickTop="1" x14ac:dyDescent="0.2">
      <c r="A1112" s="8"/>
      <c r="B1112" s="320"/>
      <c r="C1112" s="321"/>
      <c r="D1112" s="321"/>
      <c r="E1112" s="322"/>
      <c r="F1112" s="16"/>
      <c r="G1112" s="10"/>
    </row>
    <row r="1113" spans="1:7" s="35" customFormat="1" ht="30" hidden="1" customHeight="1" outlineLevel="1" x14ac:dyDescent="0.2">
      <c r="A1113" s="8"/>
      <c r="B1113" s="320"/>
      <c r="C1113" s="321"/>
      <c r="D1113" s="321"/>
      <c r="E1113" s="322"/>
      <c r="F1113" s="16"/>
      <c r="G1113" s="10"/>
    </row>
    <row r="1114" spans="1:7" s="35" customFormat="1" ht="30" hidden="1" customHeight="1" outlineLevel="1" x14ac:dyDescent="0.2">
      <c r="A1114" s="21" t="s">
        <v>395</v>
      </c>
      <c r="B1114" s="320"/>
      <c r="C1114" s="321"/>
      <c r="D1114" s="321"/>
      <c r="E1114" s="322"/>
      <c r="F1114" s="16"/>
      <c r="G1114" s="10"/>
    </row>
    <row r="1115" spans="1:7" s="35" customFormat="1" ht="30" hidden="1" customHeight="1" outlineLevel="1" x14ac:dyDescent="0.2">
      <c r="A1115" s="8" t="s">
        <v>396</v>
      </c>
      <c r="B1115" s="320"/>
      <c r="C1115" s="321"/>
      <c r="D1115" s="321"/>
      <c r="E1115" s="322"/>
      <c r="F1115" s="12" t="s">
        <v>52</v>
      </c>
      <c r="G1115" s="10"/>
    </row>
    <row r="1116" spans="1:7" s="35" customFormat="1" ht="30" hidden="1" customHeight="1" outlineLevel="1" x14ac:dyDescent="0.2">
      <c r="A1116" s="8" t="s">
        <v>397</v>
      </c>
      <c r="B1116" s="320"/>
      <c r="C1116" s="321"/>
      <c r="D1116" s="321"/>
      <c r="E1116" s="322"/>
      <c r="F1116" s="12" t="s">
        <v>52</v>
      </c>
      <c r="G1116" s="10"/>
    </row>
    <row r="1117" spans="1:7" s="35" customFormat="1" ht="30" hidden="1" customHeight="1" outlineLevel="1" x14ac:dyDescent="0.2">
      <c r="A1117" s="8" t="s">
        <v>398</v>
      </c>
      <c r="B1117" s="320"/>
      <c r="C1117" s="321"/>
      <c r="D1117" s="321"/>
      <c r="E1117" s="322"/>
      <c r="F1117" s="12" t="s">
        <v>52</v>
      </c>
      <c r="G1117" s="10"/>
    </row>
    <row r="1118" spans="1:7" s="35" customFormat="1" ht="30" hidden="1" customHeight="1" outlineLevel="1" x14ac:dyDescent="0.2">
      <c r="A1118" s="8" t="s">
        <v>399</v>
      </c>
      <c r="B1118" s="320"/>
      <c r="C1118" s="321"/>
      <c r="D1118" s="321"/>
      <c r="E1118" s="322"/>
      <c r="F1118" s="12" t="s">
        <v>52</v>
      </c>
      <c r="G1118" s="10"/>
    </row>
    <row r="1119" spans="1:7" s="35" customFormat="1" ht="30" hidden="1" customHeight="1" outlineLevel="1" x14ac:dyDescent="0.2">
      <c r="A1119" s="8"/>
      <c r="B1119" s="320"/>
      <c r="C1119" s="321"/>
      <c r="D1119" s="321"/>
      <c r="E1119" s="322"/>
      <c r="F1119" s="12"/>
      <c r="G1119" s="10"/>
    </row>
    <row r="1120" spans="1:7" ht="30" hidden="1" customHeight="1" outlineLevel="1" x14ac:dyDescent="0.2">
      <c r="A1120" s="8" t="s">
        <v>480</v>
      </c>
      <c r="B1120" s="320"/>
      <c r="C1120" s="321"/>
      <c r="D1120" s="321"/>
      <c r="E1120" s="322"/>
      <c r="F1120" s="12" t="s">
        <v>52</v>
      </c>
      <c r="G1120" s="43"/>
    </row>
    <row r="1121" spans="1:7" ht="30" hidden="1" customHeight="1" outlineLevel="1" x14ac:dyDescent="0.2">
      <c r="A1121" s="8" t="s">
        <v>479</v>
      </c>
      <c r="B1121" s="320"/>
      <c r="C1121" s="321"/>
      <c r="D1121" s="321"/>
      <c r="E1121" s="322"/>
      <c r="F1121" s="12" t="s">
        <v>52</v>
      </c>
      <c r="G1121" s="43"/>
    </row>
    <row r="1122" spans="1:7" s="35" customFormat="1" ht="30" hidden="1" customHeight="1" outlineLevel="1" x14ac:dyDescent="0.2">
      <c r="A1122" s="8"/>
      <c r="B1122" s="320"/>
      <c r="C1122" s="321"/>
      <c r="D1122" s="321"/>
      <c r="E1122" s="322"/>
      <c r="F1122" s="16"/>
      <c r="G1122" s="10"/>
    </row>
    <row r="1123" spans="1:7" s="35" customFormat="1" ht="30" hidden="1" customHeight="1" outlineLevel="1" x14ac:dyDescent="0.2">
      <c r="A1123" s="8" t="s">
        <v>400</v>
      </c>
      <c r="B1123" s="320"/>
      <c r="C1123" s="321"/>
      <c r="D1123" s="321"/>
      <c r="E1123" s="322"/>
      <c r="F1123" s="16"/>
      <c r="G1123" s="10"/>
    </row>
    <row r="1124" spans="1:7" s="35" customFormat="1" ht="30" hidden="1" customHeight="1" outlineLevel="1" x14ac:dyDescent="0.2">
      <c r="A1124" s="8"/>
      <c r="B1124" s="320"/>
      <c r="C1124" s="321"/>
      <c r="D1124" s="321"/>
      <c r="E1124" s="322"/>
      <c r="F1124" s="16"/>
      <c r="G1124" s="43"/>
    </row>
    <row r="1125" spans="1:7" ht="66" hidden="1" customHeight="1" outlineLevel="1" x14ac:dyDescent="0.2">
      <c r="A1125" s="332" t="s">
        <v>446</v>
      </c>
      <c r="B1125" s="333"/>
      <c r="C1125" s="333"/>
      <c r="D1125" s="333"/>
      <c r="E1125" s="333"/>
      <c r="F1125" s="387"/>
      <c r="G1125" s="17"/>
    </row>
    <row r="1126" spans="1:7" ht="30" customHeight="1" x14ac:dyDescent="0.2">
      <c r="A1126" s="21"/>
      <c r="B1126" s="320"/>
      <c r="C1126" s="321"/>
      <c r="D1126" s="321"/>
      <c r="E1126" s="322"/>
      <c r="F1126" s="23"/>
      <c r="G1126" s="17"/>
    </row>
    <row r="1127" spans="1:7" ht="30" customHeight="1" x14ac:dyDescent="0.15">
      <c r="A1127" s="188" t="s">
        <v>596</v>
      </c>
      <c r="B1127" s="189"/>
      <c r="C1127" s="178" t="s">
        <v>442</v>
      </c>
      <c r="D1127" s="178" t="s">
        <v>52</v>
      </c>
      <c r="E1127" s="379" t="s">
        <v>88</v>
      </c>
      <c r="F1127" s="380"/>
      <c r="G1127" s="180" t="s">
        <v>25</v>
      </c>
    </row>
    <row r="1128" spans="1:7" ht="24.75" customHeight="1" collapsed="1" x14ac:dyDescent="0.15">
      <c r="A1128" s="390" t="s">
        <v>401</v>
      </c>
      <c r="B1128" s="391"/>
      <c r="C1128" s="391"/>
      <c r="D1128" s="391"/>
      <c r="E1128" s="392"/>
      <c r="F1128" s="392"/>
      <c r="G1128" s="393"/>
    </row>
    <row r="1129" spans="1:7" s="7" customFormat="1" ht="30" hidden="1" customHeight="1" outlineLevel="1" x14ac:dyDescent="0.2">
      <c r="A1129" s="29" t="s">
        <v>402</v>
      </c>
      <c r="B1129" s="374" t="s">
        <v>568</v>
      </c>
      <c r="C1129" s="375"/>
      <c r="D1129" s="375"/>
      <c r="E1129" s="376"/>
      <c r="F1129" s="61" t="s">
        <v>89</v>
      </c>
      <c r="G1129" s="45" t="s">
        <v>137</v>
      </c>
    </row>
    <row r="1130" spans="1:7" ht="30" hidden="1" customHeight="1" outlineLevel="1" x14ac:dyDescent="0.2">
      <c r="A1130" s="14" t="s">
        <v>403</v>
      </c>
      <c r="B1130" s="320"/>
      <c r="C1130" s="321"/>
      <c r="D1130" s="321"/>
      <c r="E1130" s="322"/>
      <c r="F1130" s="12" t="s">
        <v>52</v>
      </c>
      <c r="G1130" s="10">
        <v>0</v>
      </c>
    </row>
    <row r="1131" spans="1:7" ht="30" hidden="1" customHeight="1" outlineLevel="1" x14ac:dyDescent="0.2">
      <c r="A1131" s="14"/>
      <c r="B1131" s="320"/>
      <c r="C1131" s="321"/>
      <c r="D1131" s="321"/>
      <c r="E1131" s="322"/>
      <c r="F1131" s="12" t="s">
        <v>52</v>
      </c>
      <c r="G1131" s="10">
        <v>0</v>
      </c>
    </row>
    <row r="1132" spans="1:7" ht="30" hidden="1" customHeight="1" outlineLevel="1" x14ac:dyDescent="0.2">
      <c r="A1132" s="14"/>
      <c r="B1132" s="320"/>
      <c r="C1132" s="321"/>
      <c r="D1132" s="321"/>
      <c r="E1132" s="322"/>
      <c r="F1132" s="12" t="s">
        <v>52</v>
      </c>
      <c r="G1132" s="10">
        <v>0</v>
      </c>
    </row>
    <row r="1133" spans="1:7" ht="30" hidden="1" customHeight="1" outlineLevel="1" x14ac:dyDescent="0.2">
      <c r="A1133" s="14"/>
      <c r="B1133" s="320"/>
      <c r="C1133" s="321"/>
      <c r="D1133" s="321"/>
      <c r="E1133" s="322"/>
      <c r="F1133" s="12" t="s">
        <v>52</v>
      </c>
      <c r="G1133" s="10">
        <v>0</v>
      </c>
    </row>
    <row r="1134" spans="1:7" ht="30" hidden="1" customHeight="1" outlineLevel="1" x14ac:dyDescent="0.2">
      <c r="A1134" s="14"/>
      <c r="B1134" s="320"/>
      <c r="C1134" s="321"/>
      <c r="D1134" s="321"/>
      <c r="E1134" s="322"/>
      <c r="F1134" s="12" t="s">
        <v>52</v>
      </c>
      <c r="G1134" s="10">
        <v>0</v>
      </c>
    </row>
    <row r="1135" spans="1:7" ht="30" hidden="1" customHeight="1" outlineLevel="1" x14ac:dyDescent="0.2">
      <c r="A1135" s="14"/>
      <c r="B1135" s="320"/>
      <c r="C1135" s="321"/>
      <c r="D1135" s="321"/>
      <c r="E1135" s="322"/>
      <c r="F1135" s="12" t="s">
        <v>52</v>
      </c>
      <c r="G1135" s="10">
        <v>0</v>
      </c>
    </row>
    <row r="1136" spans="1:7" ht="30" hidden="1" customHeight="1" outlineLevel="1" x14ac:dyDescent="0.2">
      <c r="A1136" s="14"/>
      <c r="B1136" s="320"/>
      <c r="C1136" s="321"/>
      <c r="D1136" s="321"/>
      <c r="E1136" s="322"/>
      <c r="F1136" s="12" t="s">
        <v>52</v>
      </c>
      <c r="G1136" s="10">
        <v>0</v>
      </c>
    </row>
    <row r="1137" spans="1:7" ht="30" hidden="1" customHeight="1" outlineLevel="1" x14ac:dyDescent="0.2">
      <c r="A1137" s="14"/>
      <c r="B1137" s="320"/>
      <c r="C1137" s="321"/>
      <c r="D1137" s="321"/>
      <c r="E1137" s="322"/>
      <c r="F1137" s="12" t="s">
        <v>52</v>
      </c>
      <c r="G1137" s="10">
        <v>0</v>
      </c>
    </row>
    <row r="1138" spans="1:7" ht="30" hidden="1" customHeight="1" outlineLevel="1" x14ac:dyDescent="0.2">
      <c r="A1138" s="14"/>
      <c r="B1138" s="320"/>
      <c r="C1138" s="321"/>
      <c r="D1138" s="321"/>
      <c r="E1138" s="322"/>
      <c r="F1138" s="12" t="s">
        <v>52</v>
      </c>
      <c r="G1138" s="10">
        <v>0</v>
      </c>
    </row>
    <row r="1139" spans="1:7" ht="30" hidden="1" customHeight="1" outlineLevel="1" thickBot="1" x14ac:dyDescent="0.25">
      <c r="A1139" s="8"/>
      <c r="B1139" s="320"/>
      <c r="C1139" s="321"/>
      <c r="D1139" s="321"/>
      <c r="E1139" s="322"/>
      <c r="F1139" s="16"/>
      <c r="G1139" s="209">
        <f>SUBTOTAL(9,G1130:G1138)</f>
        <v>0</v>
      </c>
    </row>
    <row r="1140" spans="1:7" ht="30" hidden="1" customHeight="1" outlineLevel="1" thickTop="1" x14ac:dyDescent="0.2">
      <c r="A1140" s="21"/>
      <c r="B1140" s="320"/>
      <c r="C1140" s="321"/>
      <c r="D1140" s="321"/>
      <c r="E1140" s="322"/>
      <c r="F1140" s="16"/>
      <c r="G1140" s="43"/>
    </row>
    <row r="1141" spans="1:7" ht="30" hidden="1" customHeight="1" outlineLevel="1" x14ac:dyDescent="0.2">
      <c r="A1141" s="8" t="s">
        <v>480</v>
      </c>
      <c r="B1141" s="320"/>
      <c r="C1141" s="321"/>
      <c r="D1141" s="321"/>
      <c r="E1141" s="322"/>
      <c r="F1141" s="12" t="s">
        <v>52</v>
      </c>
      <c r="G1141" s="43"/>
    </row>
    <row r="1142" spans="1:7" ht="30" hidden="1" customHeight="1" outlineLevel="1" x14ac:dyDescent="0.2">
      <c r="A1142" s="8" t="s">
        <v>479</v>
      </c>
      <c r="B1142" s="320"/>
      <c r="C1142" s="321"/>
      <c r="D1142" s="321"/>
      <c r="E1142" s="322"/>
      <c r="F1142" s="12" t="s">
        <v>52</v>
      </c>
      <c r="G1142" s="43"/>
    </row>
    <row r="1143" spans="1:7" ht="30" hidden="1" customHeight="1" outlineLevel="1" x14ac:dyDescent="0.2">
      <c r="A1143" s="8" t="s">
        <v>478</v>
      </c>
      <c r="B1143" s="320"/>
      <c r="C1143" s="321"/>
      <c r="D1143" s="321"/>
      <c r="E1143" s="322"/>
      <c r="F1143" s="12" t="s">
        <v>52</v>
      </c>
      <c r="G1143" s="43"/>
    </row>
    <row r="1144" spans="1:7" ht="30" hidden="1" customHeight="1" outlineLevel="1" x14ac:dyDescent="0.2">
      <c r="A1144" s="8" t="s">
        <v>116</v>
      </c>
      <c r="B1144" s="320"/>
      <c r="C1144" s="321"/>
      <c r="D1144" s="321"/>
      <c r="E1144" s="322"/>
      <c r="F1144" s="16"/>
      <c r="G1144" s="43"/>
    </row>
    <row r="1145" spans="1:7" ht="30" hidden="1" customHeight="1" outlineLevel="1" x14ac:dyDescent="0.2">
      <c r="A1145" s="8" t="s">
        <v>1085</v>
      </c>
      <c r="B1145" s="320"/>
      <c r="C1145" s="321"/>
      <c r="D1145" s="321"/>
      <c r="E1145" s="322"/>
      <c r="F1145" s="12" t="s">
        <v>25</v>
      </c>
      <c r="G1145" s="43"/>
    </row>
    <row r="1146" spans="1:7" ht="30" hidden="1" customHeight="1" outlineLevel="1" x14ac:dyDescent="0.2">
      <c r="A1146" s="8"/>
      <c r="B1146" s="320"/>
      <c r="C1146" s="321"/>
      <c r="D1146" s="321"/>
      <c r="E1146" s="322"/>
      <c r="F1146" s="16"/>
      <c r="G1146" s="43"/>
    </row>
    <row r="1147" spans="1:7" ht="66" hidden="1" customHeight="1" outlineLevel="1" x14ac:dyDescent="0.2">
      <c r="A1147" s="332" t="s">
        <v>446</v>
      </c>
      <c r="B1147" s="333"/>
      <c r="C1147" s="333"/>
      <c r="D1147" s="333"/>
      <c r="E1147" s="333"/>
      <c r="F1147" s="387"/>
      <c r="G1147" s="17"/>
    </row>
    <row r="1148" spans="1:7" ht="30" customHeight="1" x14ac:dyDescent="0.2">
      <c r="A1148" s="184"/>
      <c r="B1148" s="320"/>
      <c r="C1148" s="321"/>
      <c r="D1148" s="321"/>
      <c r="E1148" s="322"/>
      <c r="F1148" s="52"/>
      <c r="G1148" s="202"/>
    </row>
    <row r="1149" spans="1:7" ht="30" customHeight="1" x14ac:dyDescent="0.15">
      <c r="A1149" s="377" t="s">
        <v>404</v>
      </c>
      <c r="B1149" s="378"/>
      <c r="C1149" s="178" t="s">
        <v>442</v>
      </c>
      <c r="D1149" s="178" t="s">
        <v>52</v>
      </c>
      <c r="E1149" s="379" t="s">
        <v>88</v>
      </c>
      <c r="F1149" s="380"/>
      <c r="G1149" s="180" t="s">
        <v>25</v>
      </c>
    </row>
    <row r="1150" spans="1:7" ht="77.25" customHeight="1" collapsed="1" x14ac:dyDescent="0.15">
      <c r="A1150" s="390" t="s">
        <v>1083</v>
      </c>
      <c r="B1150" s="391"/>
      <c r="C1150" s="391"/>
      <c r="D1150" s="391"/>
      <c r="E1150" s="392"/>
      <c r="F1150" s="392"/>
      <c r="G1150" s="393"/>
    </row>
    <row r="1151" spans="1:7" s="13" customFormat="1" ht="30" hidden="1" customHeight="1" outlineLevel="1" x14ac:dyDescent="0.2">
      <c r="A1151" s="5">
        <f>A175</f>
        <v>0</v>
      </c>
      <c r="B1151" s="374" t="s">
        <v>568</v>
      </c>
      <c r="C1151" s="375"/>
      <c r="D1151" s="375"/>
      <c r="E1151" s="376"/>
      <c r="F1151" s="6"/>
      <c r="G1151" s="32" t="s">
        <v>240</v>
      </c>
    </row>
    <row r="1152" spans="1:7" ht="30" hidden="1" customHeight="1" outlineLevel="1" x14ac:dyDescent="0.2">
      <c r="A1152" s="8" t="s">
        <v>405</v>
      </c>
      <c r="B1152" s="320"/>
      <c r="C1152" s="321"/>
      <c r="D1152" s="321"/>
      <c r="E1152" s="322"/>
      <c r="F1152" s="12" t="s">
        <v>52</v>
      </c>
      <c r="G1152" s="10">
        <v>0</v>
      </c>
    </row>
    <row r="1153" spans="1:7" ht="30" hidden="1" customHeight="1" outlineLevel="1" x14ac:dyDescent="0.2">
      <c r="A1153" s="8" t="s">
        <v>406</v>
      </c>
      <c r="B1153" s="320"/>
      <c r="C1153" s="321"/>
      <c r="D1153" s="321"/>
      <c r="E1153" s="322"/>
      <c r="F1153" s="12" t="s">
        <v>52</v>
      </c>
      <c r="G1153" s="10">
        <v>0</v>
      </c>
    </row>
    <row r="1154" spans="1:7" ht="30" hidden="1" customHeight="1" outlineLevel="1" thickBot="1" x14ac:dyDescent="0.25">
      <c r="A1154" s="8"/>
      <c r="B1154" s="320"/>
      <c r="C1154" s="321"/>
      <c r="D1154" s="321"/>
      <c r="E1154" s="322"/>
      <c r="F1154" s="137"/>
      <c r="G1154" s="41">
        <f>SUM(G1152:G1153)</f>
        <v>0</v>
      </c>
    </row>
    <row r="1155" spans="1:7" ht="30" hidden="1" customHeight="1" outlineLevel="1" thickTop="1" x14ac:dyDescent="0.2">
      <c r="A1155" s="21" t="s">
        <v>481</v>
      </c>
      <c r="B1155" s="320"/>
      <c r="C1155" s="321"/>
      <c r="D1155" s="321"/>
      <c r="E1155" s="322"/>
      <c r="F1155" s="16"/>
      <c r="G1155" s="43"/>
    </row>
    <row r="1156" spans="1:7" ht="30" hidden="1" customHeight="1" outlineLevel="1" x14ac:dyDescent="0.2">
      <c r="A1156" s="8" t="s">
        <v>492</v>
      </c>
      <c r="B1156" s="320"/>
      <c r="C1156" s="321"/>
      <c r="D1156" s="321"/>
      <c r="E1156" s="322"/>
      <c r="F1156" s="12" t="s">
        <v>25</v>
      </c>
      <c r="G1156" s="43"/>
    </row>
    <row r="1157" spans="1:7" ht="30" hidden="1" customHeight="1" outlineLevel="1" x14ac:dyDescent="0.2">
      <c r="A1157" s="8"/>
      <c r="B1157" s="320"/>
      <c r="C1157" s="321"/>
      <c r="D1157" s="321"/>
      <c r="E1157" s="322"/>
      <c r="F1157" s="16"/>
      <c r="G1157" s="43"/>
    </row>
    <row r="1158" spans="1:7" ht="66" hidden="1" customHeight="1" outlineLevel="1" x14ac:dyDescent="0.2">
      <c r="A1158" s="332" t="s">
        <v>446</v>
      </c>
      <c r="B1158" s="333"/>
      <c r="C1158" s="333"/>
      <c r="D1158" s="333"/>
      <c r="E1158" s="333"/>
      <c r="F1158" s="387"/>
      <c r="G1158" s="17"/>
    </row>
    <row r="1159" spans="1:7" ht="30" customHeight="1" x14ac:dyDescent="0.2">
      <c r="A1159" s="8"/>
      <c r="B1159" s="320"/>
      <c r="C1159" s="321"/>
      <c r="D1159" s="321"/>
      <c r="E1159" s="322"/>
      <c r="F1159" s="9"/>
      <c r="G1159" s="17"/>
    </row>
    <row r="1160" spans="1:7" ht="30" customHeight="1" x14ac:dyDescent="0.15">
      <c r="A1160" s="188" t="s">
        <v>378</v>
      </c>
      <c r="B1160" s="189"/>
      <c r="C1160" s="178" t="s">
        <v>442</v>
      </c>
      <c r="D1160" s="178" t="s">
        <v>52</v>
      </c>
      <c r="E1160" s="379" t="s">
        <v>88</v>
      </c>
      <c r="F1160" s="380"/>
      <c r="G1160" s="180" t="s">
        <v>25</v>
      </c>
    </row>
    <row r="1161" spans="1:7" ht="45" customHeight="1" collapsed="1" x14ac:dyDescent="0.15">
      <c r="A1161" s="390" t="s">
        <v>1075</v>
      </c>
      <c r="B1161" s="391"/>
      <c r="C1161" s="391"/>
      <c r="D1161" s="391"/>
      <c r="E1161" s="392"/>
      <c r="F1161" s="392"/>
      <c r="G1161" s="393"/>
    </row>
    <row r="1162" spans="1:7" s="7" customFormat="1" ht="30" hidden="1" customHeight="1" outlineLevel="1" x14ac:dyDescent="0.2">
      <c r="A1162" s="31" t="s">
        <v>379</v>
      </c>
      <c r="B1162" s="374" t="s">
        <v>568</v>
      </c>
      <c r="C1162" s="375"/>
      <c r="D1162" s="375"/>
      <c r="E1162" s="376"/>
      <c r="F1162" s="6" t="s">
        <v>278</v>
      </c>
      <c r="G1162" s="32" t="s">
        <v>137</v>
      </c>
    </row>
    <row r="1163" spans="1:7" ht="30" hidden="1" customHeight="1" outlineLevel="1" x14ac:dyDescent="0.2">
      <c r="A1163" s="8" t="s">
        <v>42</v>
      </c>
      <c r="B1163" s="384"/>
      <c r="C1163" s="385"/>
      <c r="D1163" s="385"/>
      <c r="E1163" s="386"/>
      <c r="F1163" s="16" t="s">
        <v>329</v>
      </c>
      <c r="G1163" s="10">
        <v>0</v>
      </c>
    </row>
    <row r="1164" spans="1:7" ht="30" hidden="1" customHeight="1" outlineLevel="1" x14ac:dyDescent="0.2">
      <c r="A1164" s="14" t="s">
        <v>482</v>
      </c>
      <c r="B1164" s="384"/>
      <c r="C1164" s="385"/>
      <c r="D1164" s="385"/>
      <c r="E1164" s="386"/>
      <c r="F1164" s="16"/>
      <c r="G1164" s="10">
        <v>0</v>
      </c>
    </row>
    <row r="1165" spans="1:7" ht="30" hidden="1" customHeight="1" outlineLevel="1" x14ac:dyDescent="0.2">
      <c r="A1165" s="14" t="s">
        <v>493</v>
      </c>
      <c r="B1165" s="384"/>
      <c r="C1165" s="385"/>
      <c r="D1165" s="385"/>
      <c r="E1165" s="386"/>
      <c r="F1165" s="16"/>
      <c r="G1165" s="10">
        <v>0</v>
      </c>
    </row>
    <row r="1166" spans="1:7" ht="30" hidden="1" customHeight="1" outlineLevel="1" x14ac:dyDescent="0.2">
      <c r="A1166" s="8" t="s">
        <v>42</v>
      </c>
      <c r="B1166" s="384"/>
      <c r="C1166" s="385"/>
      <c r="D1166" s="385"/>
      <c r="E1166" s="386"/>
      <c r="F1166" s="16" t="s">
        <v>329</v>
      </c>
      <c r="G1166" s="10">
        <v>0</v>
      </c>
    </row>
    <row r="1167" spans="1:7" ht="30" hidden="1" customHeight="1" outlineLevel="1" x14ac:dyDescent="0.2">
      <c r="A1167" s="14" t="s">
        <v>482</v>
      </c>
      <c r="B1167" s="384"/>
      <c r="C1167" s="385"/>
      <c r="D1167" s="385"/>
      <c r="E1167" s="386"/>
      <c r="F1167" s="16"/>
      <c r="G1167" s="10">
        <v>0</v>
      </c>
    </row>
    <row r="1168" spans="1:7" ht="30" hidden="1" customHeight="1" outlineLevel="1" x14ac:dyDescent="0.2">
      <c r="A1168" s="14" t="s">
        <v>493</v>
      </c>
      <c r="B1168" s="384"/>
      <c r="C1168" s="385"/>
      <c r="D1168" s="385"/>
      <c r="E1168" s="386"/>
      <c r="F1168" s="16"/>
      <c r="G1168" s="10">
        <v>0</v>
      </c>
    </row>
    <row r="1169" spans="1:7" ht="30" hidden="1" customHeight="1" outlineLevel="1" x14ac:dyDescent="0.2">
      <c r="A1169" s="8" t="s">
        <v>42</v>
      </c>
      <c r="B1169" s="384"/>
      <c r="C1169" s="385"/>
      <c r="D1169" s="385"/>
      <c r="E1169" s="386"/>
      <c r="F1169" s="16" t="s">
        <v>329</v>
      </c>
      <c r="G1169" s="10">
        <v>0</v>
      </c>
    </row>
    <row r="1170" spans="1:7" ht="30" hidden="1" customHeight="1" outlineLevel="1" x14ac:dyDescent="0.2">
      <c r="A1170" s="14" t="s">
        <v>482</v>
      </c>
      <c r="B1170" s="384"/>
      <c r="C1170" s="385"/>
      <c r="D1170" s="385"/>
      <c r="E1170" s="386"/>
      <c r="F1170" s="16"/>
      <c r="G1170" s="10">
        <v>0</v>
      </c>
    </row>
    <row r="1171" spans="1:7" ht="30" hidden="1" customHeight="1" outlineLevel="1" x14ac:dyDescent="0.2">
      <c r="A1171" s="14" t="s">
        <v>493</v>
      </c>
      <c r="B1171" s="384"/>
      <c r="C1171" s="385"/>
      <c r="D1171" s="385"/>
      <c r="E1171" s="386"/>
      <c r="F1171" s="16"/>
      <c r="G1171" s="10">
        <v>0</v>
      </c>
    </row>
    <row r="1172" spans="1:7" ht="30" hidden="1" customHeight="1" outlineLevel="1" x14ac:dyDescent="0.2">
      <c r="A1172" s="8" t="s">
        <v>42</v>
      </c>
      <c r="B1172" s="384"/>
      <c r="C1172" s="385"/>
      <c r="D1172" s="385"/>
      <c r="E1172" s="386"/>
      <c r="F1172" s="16" t="s">
        <v>329</v>
      </c>
      <c r="G1172" s="10">
        <v>0</v>
      </c>
    </row>
    <row r="1173" spans="1:7" ht="30" hidden="1" customHeight="1" outlineLevel="1" x14ac:dyDescent="0.2">
      <c r="A1173" s="14" t="s">
        <v>482</v>
      </c>
      <c r="B1173" s="384"/>
      <c r="C1173" s="385"/>
      <c r="D1173" s="385"/>
      <c r="E1173" s="386"/>
      <c r="F1173" s="16"/>
      <c r="G1173" s="10">
        <v>0</v>
      </c>
    </row>
    <row r="1174" spans="1:7" ht="30" hidden="1" customHeight="1" outlineLevel="1" x14ac:dyDescent="0.2">
      <c r="A1174" s="14" t="s">
        <v>493</v>
      </c>
      <c r="B1174" s="384"/>
      <c r="C1174" s="385"/>
      <c r="D1174" s="385"/>
      <c r="E1174" s="386"/>
      <c r="F1174" s="16"/>
      <c r="G1174" s="10">
        <v>0</v>
      </c>
    </row>
    <row r="1175" spans="1:7" ht="30" hidden="1" customHeight="1" outlineLevel="1" thickBot="1" x14ac:dyDescent="0.25">
      <c r="A1175" s="8"/>
      <c r="B1175" s="384"/>
      <c r="C1175" s="385"/>
      <c r="D1175" s="385"/>
      <c r="E1175" s="386"/>
      <c r="F1175" s="16"/>
      <c r="G1175" s="41">
        <f>SUM(G1163:G1174)</f>
        <v>0</v>
      </c>
    </row>
    <row r="1176" spans="1:7" ht="30" hidden="1" customHeight="1" outlineLevel="1" thickTop="1" x14ac:dyDescent="0.2">
      <c r="A1176" s="8"/>
      <c r="B1176" s="384"/>
      <c r="C1176" s="385"/>
      <c r="D1176" s="385"/>
      <c r="E1176" s="386"/>
      <c r="F1176" s="16"/>
      <c r="G1176" s="43"/>
    </row>
    <row r="1177" spans="1:7" ht="30" hidden="1" customHeight="1" outlineLevel="1" x14ac:dyDescent="0.2">
      <c r="A1177" s="14" t="s">
        <v>380</v>
      </c>
      <c r="B1177" s="388"/>
      <c r="C1177" s="388"/>
      <c r="D1177" s="388"/>
      <c r="E1177" s="388"/>
      <c r="F1177" s="388"/>
      <c r="G1177" s="17"/>
    </row>
    <row r="1178" spans="1:7" ht="30" hidden="1" customHeight="1" outlineLevel="1" x14ac:dyDescent="0.2">
      <c r="A1178" s="14" t="s">
        <v>381</v>
      </c>
      <c r="B1178" s="388"/>
      <c r="C1178" s="388"/>
      <c r="D1178" s="388"/>
      <c r="E1178" s="388"/>
      <c r="F1178" s="388"/>
      <c r="G1178" s="17"/>
    </row>
    <row r="1179" spans="1:7" ht="30" hidden="1" customHeight="1" outlineLevel="1" x14ac:dyDescent="0.2">
      <c r="A1179" s="14" t="s">
        <v>382</v>
      </c>
      <c r="B1179" s="395"/>
      <c r="C1179" s="395"/>
      <c r="D1179" s="395"/>
      <c r="E1179" s="395"/>
      <c r="F1179" s="395"/>
      <c r="G1179" s="17"/>
    </row>
    <row r="1180" spans="1:7" ht="30" hidden="1" customHeight="1" outlineLevel="1" x14ac:dyDescent="0.2">
      <c r="A1180" s="14" t="s">
        <v>383</v>
      </c>
      <c r="B1180" s="388"/>
      <c r="C1180" s="388"/>
      <c r="D1180" s="388"/>
      <c r="E1180" s="388"/>
      <c r="F1180" s="388"/>
      <c r="G1180" s="17"/>
    </row>
    <row r="1181" spans="1:7" ht="30" hidden="1" customHeight="1" outlineLevel="1" x14ac:dyDescent="0.2">
      <c r="A1181" s="14" t="s">
        <v>384</v>
      </c>
      <c r="B1181" s="388" t="s">
        <v>52</v>
      </c>
      <c r="C1181" s="388"/>
      <c r="D1181" s="388"/>
      <c r="E1181" s="388"/>
      <c r="F1181" s="388"/>
      <c r="G1181" s="17"/>
    </row>
    <row r="1182" spans="1:7" ht="30" hidden="1" customHeight="1" outlineLevel="1" x14ac:dyDescent="0.2">
      <c r="A1182" s="14" t="s">
        <v>385</v>
      </c>
      <c r="B1182" s="388" t="s">
        <v>386</v>
      </c>
      <c r="C1182" s="388"/>
      <c r="D1182" s="388"/>
      <c r="E1182" s="388"/>
      <c r="F1182" s="388"/>
      <c r="G1182" s="17"/>
    </row>
    <row r="1183" spans="1:7" ht="30" hidden="1" customHeight="1" outlineLevel="1" x14ac:dyDescent="0.2">
      <c r="A1183" s="8"/>
      <c r="B1183" s="384"/>
      <c r="C1183" s="385"/>
      <c r="D1183" s="385"/>
      <c r="E1183" s="386"/>
      <c r="F1183" s="16"/>
      <c r="G1183" s="43"/>
    </row>
    <row r="1184" spans="1:7" ht="30" hidden="1" customHeight="1" outlineLevel="1" x14ac:dyDescent="0.2">
      <c r="A1184" s="21" t="s">
        <v>387</v>
      </c>
      <c r="B1184" s="384"/>
      <c r="C1184" s="385"/>
      <c r="D1184" s="385"/>
      <c r="E1184" s="386"/>
      <c r="F1184" s="16"/>
      <c r="G1184" s="43"/>
    </row>
    <row r="1185" spans="1:7" ht="30" hidden="1" customHeight="1" outlineLevel="1" x14ac:dyDescent="0.2">
      <c r="A1185" s="14" t="s">
        <v>483</v>
      </c>
      <c r="B1185" s="384"/>
      <c r="C1185" s="385"/>
      <c r="D1185" s="385"/>
      <c r="E1185" s="386"/>
      <c r="F1185" s="12" t="s">
        <v>25</v>
      </c>
      <c r="G1185" s="10">
        <v>0</v>
      </c>
    </row>
    <row r="1186" spans="1:7" ht="30" hidden="1" customHeight="1" outlineLevel="1" x14ac:dyDescent="0.2">
      <c r="A1186" s="14" t="s">
        <v>389</v>
      </c>
      <c r="B1186" s="384"/>
      <c r="C1186" s="385"/>
      <c r="D1186" s="385"/>
      <c r="E1186" s="386"/>
      <c r="F1186" s="12" t="s">
        <v>25</v>
      </c>
      <c r="G1186" s="10">
        <v>0</v>
      </c>
    </row>
    <row r="1187" spans="1:7" ht="30" hidden="1" customHeight="1" outlineLevel="1" x14ac:dyDescent="0.2">
      <c r="A1187" s="14" t="s">
        <v>388</v>
      </c>
      <c r="B1187" s="384"/>
      <c r="C1187" s="385"/>
      <c r="D1187" s="385"/>
      <c r="E1187" s="386"/>
      <c r="F1187" s="12" t="s">
        <v>25</v>
      </c>
      <c r="G1187" s="10">
        <v>0</v>
      </c>
    </row>
    <row r="1188" spans="1:7" ht="30" hidden="1" customHeight="1" outlineLevel="1" x14ac:dyDescent="0.2">
      <c r="A1188" s="14" t="s">
        <v>484</v>
      </c>
      <c r="B1188" s="384"/>
      <c r="C1188" s="385"/>
      <c r="D1188" s="385"/>
      <c r="E1188" s="386"/>
      <c r="F1188" s="12" t="s">
        <v>25</v>
      </c>
      <c r="G1188" s="10">
        <v>0</v>
      </c>
    </row>
    <row r="1189" spans="1:7" ht="30" hidden="1" customHeight="1" outlineLevel="1" thickBot="1" x14ac:dyDescent="0.25">
      <c r="A1189" s="8"/>
      <c r="B1189" s="384"/>
      <c r="C1189" s="385"/>
      <c r="D1189" s="385"/>
      <c r="E1189" s="386"/>
      <c r="F1189" s="16"/>
      <c r="G1189" s="41">
        <f>SUM(G1185:G1188)</f>
        <v>0</v>
      </c>
    </row>
    <row r="1190" spans="1:7" ht="30" hidden="1" customHeight="1" outlineLevel="1" thickTop="1" x14ac:dyDescent="0.2">
      <c r="A1190" s="8"/>
      <c r="B1190" s="384"/>
      <c r="C1190" s="385"/>
      <c r="D1190" s="385"/>
      <c r="E1190" s="386"/>
      <c r="F1190" s="16"/>
      <c r="G1190" s="10"/>
    </row>
    <row r="1191" spans="1:7" ht="66" hidden="1" customHeight="1" outlineLevel="1" x14ac:dyDescent="0.2">
      <c r="A1191" s="332" t="s">
        <v>446</v>
      </c>
      <c r="B1191" s="333"/>
      <c r="C1191" s="333"/>
      <c r="D1191" s="333"/>
      <c r="E1191" s="333"/>
      <c r="F1191" s="387"/>
      <c r="G1191" s="17"/>
    </row>
    <row r="1192" spans="1:7" ht="30" customHeight="1" x14ac:dyDescent="0.2">
      <c r="A1192" s="242"/>
      <c r="B1192" s="320"/>
      <c r="C1192" s="321"/>
      <c r="D1192" s="321"/>
      <c r="E1192" s="322"/>
      <c r="F1192" s="243"/>
      <c r="G1192" s="17"/>
    </row>
    <row r="1193" spans="1:7" ht="30" customHeight="1" x14ac:dyDescent="0.15">
      <c r="A1193" s="377" t="s">
        <v>595</v>
      </c>
      <c r="B1193" s="378"/>
      <c r="C1193" s="178" t="s">
        <v>442</v>
      </c>
      <c r="D1193" s="178" t="s">
        <v>52</v>
      </c>
      <c r="E1193" s="379" t="s">
        <v>88</v>
      </c>
      <c r="F1193" s="380"/>
      <c r="G1193" s="180" t="s">
        <v>25</v>
      </c>
    </row>
    <row r="1194" spans="1:7" ht="97.5" customHeight="1" collapsed="1" x14ac:dyDescent="0.15">
      <c r="A1194" s="390" t="s">
        <v>1084</v>
      </c>
      <c r="B1194" s="391"/>
      <c r="C1194" s="391"/>
      <c r="D1194" s="391"/>
      <c r="E1194" s="392"/>
      <c r="F1194" s="392"/>
      <c r="G1194" s="393"/>
    </row>
    <row r="1195" spans="1:7" s="13" customFormat="1" ht="30" hidden="1" customHeight="1" outlineLevel="1" x14ac:dyDescent="0.2">
      <c r="A1195" s="5" t="s">
        <v>820</v>
      </c>
      <c r="B1195" s="394" t="s">
        <v>634</v>
      </c>
      <c r="C1195" s="394"/>
      <c r="D1195" s="394" t="s">
        <v>821</v>
      </c>
      <c r="E1195" s="394"/>
      <c r="F1195" s="61" t="s">
        <v>89</v>
      </c>
      <c r="G1195" s="32" t="s">
        <v>137</v>
      </c>
    </row>
    <row r="1196" spans="1:7" ht="30" hidden="1" customHeight="1" outlineLevel="1" x14ac:dyDescent="0.2">
      <c r="A1196" s="14"/>
      <c r="B1196" s="320"/>
      <c r="C1196" s="322"/>
      <c r="D1196" s="389"/>
      <c r="E1196" s="389"/>
      <c r="F1196" s="12" t="s">
        <v>822</v>
      </c>
      <c r="G1196" s="10">
        <v>0</v>
      </c>
    </row>
    <row r="1197" spans="1:7" ht="30" hidden="1" customHeight="1" outlineLevel="1" x14ac:dyDescent="0.2">
      <c r="A1197" s="14"/>
      <c r="B1197" s="320"/>
      <c r="C1197" s="322"/>
      <c r="D1197" s="389"/>
      <c r="E1197" s="389"/>
      <c r="F1197" s="12" t="s">
        <v>823</v>
      </c>
      <c r="G1197" s="10">
        <v>0</v>
      </c>
    </row>
    <row r="1198" spans="1:7" ht="30" hidden="1" customHeight="1" outlineLevel="1" x14ac:dyDescent="0.2">
      <c r="A1198" s="14"/>
      <c r="B1198" s="320"/>
      <c r="C1198" s="322"/>
      <c r="D1198" s="389"/>
      <c r="E1198" s="389"/>
      <c r="F1198" s="12"/>
      <c r="G1198" s="10">
        <v>0</v>
      </c>
    </row>
    <row r="1199" spans="1:7" ht="30" hidden="1" customHeight="1" outlineLevel="1" x14ac:dyDescent="0.2">
      <c r="A1199" s="14"/>
      <c r="B1199" s="320"/>
      <c r="C1199" s="322"/>
      <c r="D1199" s="389"/>
      <c r="E1199" s="389"/>
      <c r="F1199" s="12"/>
      <c r="G1199" s="10">
        <v>0</v>
      </c>
    </row>
    <row r="1200" spans="1:7" ht="30" hidden="1" customHeight="1" outlineLevel="1" x14ac:dyDescent="0.2">
      <c r="A1200" s="14"/>
      <c r="B1200" s="320"/>
      <c r="C1200" s="322"/>
      <c r="D1200" s="389"/>
      <c r="E1200" s="389"/>
      <c r="F1200" s="12"/>
      <c r="G1200" s="10">
        <v>0</v>
      </c>
    </row>
    <row r="1201" spans="1:7" ht="30" hidden="1" customHeight="1" outlineLevel="1" x14ac:dyDescent="0.2">
      <c r="A1201" s="14"/>
      <c r="B1201" s="320"/>
      <c r="C1201" s="322"/>
      <c r="D1201" s="389"/>
      <c r="E1201" s="389"/>
      <c r="F1201" s="12"/>
      <c r="G1201" s="10">
        <v>0</v>
      </c>
    </row>
    <row r="1202" spans="1:7" ht="30" hidden="1" customHeight="1" outlineLevel="1" x14ac:dyDescent="0.2">
      <c r="A1202" s="14"/>
      <c r="B1202" s="320"/>
      <c r="C1202" s="322"/>
      <c r="D1202" s="389"/>
      <c r="E1202" s="389"/>
      <c r="F1202" s="12"/>
      <c r="G1202" s="10">
        <v>0</v>
      </c>
    </row>
    <row r="1203" spans="1:7" ht="30" hidden="1" customHeight="1" outlineLevel="1" x14ac:dyDescent="0.2">
      <c r="A1203" s="14"/>
      <c r="B1203" s="320"/>
      <c r="C1203" s="322"/>
      <c r="D1203" s="389"/>
      <c r="E1203" s="389"/>
      <c r="F1203" s="12"/>
      <c r="G1203" s="10">
        <v>0</v>
      </c>
    </row>
    <row r="1204" spans="1:7" ht="30" hidden="1" customHeight="1" outlineLevel="1" thickBot="1" x14ac:dyDescent="0.25">
      <c r="A1204" s="8"/>
      <c r="B1204" s="320"/>
      <c r="C1204" s="321"/>
      <c r="D1204" s="321"/>
      <c r="E1204" s="322"/>
      <c r="F1204" s="12"/>
      <c r="G1204" s="41">
        <f>SUM(G1196:G1203)</f>
        <v>0</v>
      </c>
    </row>
    <row r="1205" spans="1:7" ht="30" hidden="1" customHeight="1" outlineLevel="1" thickTop="1" x14ac:dyDescent="0.2">
      <c r="A1205" s="203"/>
      <c r="B1205" s="320"/>
      <c r="C1205" s="321"/>
      <c r="D1205" s="321"/>
      <c r="E1205" s="322"/>
      <c r="F1205" s="22"/>
      <c r="G1205" s="217"/>
    </row>
    <row r="1206" spans="1:7" ht="30" hidden="1" customHeight="1" outlineLevel="1" x14ac:dyDescent="0.2">
      <c r="A1206" s="14" t="s">
        <v>407</v>
      </c>
      <c r="B1206" s="320"/>
      <c r="C1206" s="321"/>
      <c r="D1206" s="321"/>
      <c r="E1206" s="322"/>
      <c r="F1206" s="12" t="s">
        <v>52</v>
      </c>
      <c r="G1206" s="217"/>
    </row>
    <row r="1207" spans="1:7" ht="30" hidden="1" customHeight="1" outlineLevel="1" x14ac:dyDescent="0.2">
      <c r="A1207" s="226" t="s">
        <v>164</v>
      </c>
      <c r="B1207" s="320"/>
      <c r="C1207" s="321"/>
      <c r="D1207" s="321"/>
      <c r="E1207" s="322"/>
      <c r="F1207" s="22"/>
      <c r="G1207" s="219"/>
    </row>
    <row r="1208" spans="1:7" ht="30" hidden="1" customHeight="1" outlineLevel="1" x14ac:dyDescent="0.2">
      <c r="A1208" s="14" t="s">
        <v>320</v>
      </c>
      <c r="B1208" s="320"/>
      <c r="C1208" s="321"/>
      <c r="D1208" s="321"/>
      <c r="E1208" s="322"/>
      <c r="F1208" s="12" t="s">
        <v>25</v>
      </c>
      <c r="G1208" s="10">
        <v>0</v>
      </c>
    </row>
    <row r="1209" spans="1:7" ht="30" hidden="1" customHeight="1" outlineLevel="1" x14ac:dyDescent="0.2">
      <c r="A1209" s="14" t="s">
        <v>408</v>
      </c>
      <c r="B1209" s="320"/>
      <c r="C1209" s="321"/>
      <c r="D1209" s="321"/>
      <c r="E1209" s="322"/>
      <c r="F1209" s="12" t="s">
        <v>25</v>
      </c>
      <c r="G1209" s="10">
        <v>0</v>
      </c>
    </row>
    <row r="1210" spans="1:7" ht="30" hidden="1" customHeight="1" outlineLevel="1" x14ac:dyDescent="0.2">
      <c r="A1210" s="14" t="s">
        <v>409</v>
      </c>
      <c r="B1210" s="320"/>
      <c r="C1210" s="321"/>
      <c r="D1210" s="321"/>
      <c r="E1210" s="322"/>
      <c r="F1210" s="12">
        <v>3</v>
      </c>
      <c r="G1210" s="10"/>
    </row>
    <row r="1211" spans="1:7" ht="30" hidden="1" customHeight="1" outlineLevel="1" x14ac:dyDescent="0.2">
      <c r="A1211" s="14" t="s">
        <v>410</v>
      </c>
      <c r="B1211" s="320"/>
      <c r="C1211" s="321"/>
      <c r="D1211" s="321"/>
      <c r="E1211" s="322"/>
      <c r="F1211" s="12" t="s">
        <v>25</v>
      </c>
      <c r="G1211" s="10">
        <v>0</v>
      </c>
    </row>
    <row r="1212" spans="1:7" ht="30" hidden="1" customHeight="1" outlineLevel="1" x14ac:dyDescent="0.2">
      <c r="A1212" s="14" t="s">
        <v>411</v>
      </c>
      <c r="B1212" s="320"/>
      <c r="C1212" s="321"/>
      <c r="D1212" s="321"/>
      <c r="E1212" s="322"/>
      <c r="F1212" s="12" t="s">
        <v>25</v>
      </c>
      <c r="G1212" s="10">
        <v>0</v>
      </c>
    </row>
    <row r="1213" spans="1:7" ht="30" hidden="1" customHeight="1" outlineLevel="1" x14ac:dyDescent="0.2">
      <c r="A1213" s="14" t="s">
        <v>231</v>
      </c>
      <c r="B1213" s="320"/>
      <c r="C1213" s="321"/>
      <c r="D1213" s="321"/>
      <c r="E1213" s="322"/>
      <c r="F1213" s="12" t="s">
        <v>25</v>
      </c>
      <c r="G1213" s="10">
        <v>0</v>
      </c>
    </row>
    <row r="1214" spans="1:7" ht="30" hidden="1" customHeight="1" outlineLevel="1" x14ac:dyDescent="0.2">
      <c r="A1214" s="14" t="s">
        <v>412</v>
      </c>
      <c r="B1214" s="320"/>
      <c r="C1214" s="321"/>
      <c r="D1214" s="321"/>
      <c r="E1214" s="322"/>
      <c r="F1214" s="12" t="s">
        <v>25</v>
      </c>
      <c r="G1214" s="10">
        <v>0</v>
      </c>
    </row>
    <row r="1215" spans="1:7" ht="30" hidden="1" customHeight="1" outlineLevel="1" x14ac:dyDescent="0.2">
      <c r="A1215" s="14" t="s">
        <v>413</v>
      </c>
      <c r="B1215" s="320"/>
      <c r="C1215" s="321"/>
      <c r="D1215" s="321"/>
      <c r="E1215" s="322"/>
      <c r="F1215" s="12" t="s">
        <v>25</v>
      </c>
      <c r="G1215" s="10">
        <v>0</v>
      </c>
    </row>
    <row r="1216" spans="1:7" ht="30" hidden="1" customHeight="1" outlineLevel="1" x14ac:dyDescent="0.2">
      <c r="A1216" s="14" t="s">
        <v>414</v>
      </c>
      <c r="B1216" s="320"/>
      <c r="C1216" s="321"/>
      <c r="D1216" s="321"/>
      <c r="E1216" s="322"/>
      <c r="F1216" s="12" t="s">
        <v>25</v>
      </c>
      <c r="G1216" s="10">
        <v>0</v>
      </c>
    </row>
    <row r="1217" spans="1:7" ht="30" hidden="1" customHeight="1" outlineLevel="1" x14ac:dyDescent="0.2">
      <c r="A1217" s="14" t="s">
        <v>1085</v>
      </c>
      <c r="B1217" s="320"/>
      <c r="C1217" s="321"/>
      <c r="D1217" s="321"/>
      <c r="E1217" s="322"/>
      <c r="F1217" s="12" t="s">
        <v>25</v>
      </c>
      <c r="G1217" s="10"/>
    </row>
    <row r="1218" spans="1:7" ht="30" hidden="1" customHeight="1" outlineLevel="1" x14ac:dyDescent="0.2">
      <c r="A1218" s="14"/>
      <c r="B1218" s="320"/>
      <c r="C1218" s="321"/>
      <c r="D1218" s="321"/>
      <c r="E1218" s="322"/>
      <c r="F1218" s="12"/>
      <c r="G1218" s="217"/>
    </row>
    <row r="1219" spans="1:7" ht="30" hidden="1" customHeight="1" outlineLevel="1" x14ac:dyDescent="0.2">
      <c r="A1219" s="236" t="s">
        <v>135</v>
      </c>
      <c r="B1219" s="320"/>
      <c r="C1219" s="321"/>
      <c r="D1219" s="321"/>
      <c r="E1219" s="322"/>
      <c r="F1219" s="22"/>
      <c r="G1219" s="10"/>
    </row>
    <row r="1220" spans="1:7" ht="30" hidden="1" customHeight="1" outlineLevel="1" x14ac:dyDescent="0.2">
      <c r="A1220" s="36" t="s">
        <v>115</v>
      </c>
      <c r="B1220" s="320"/>
      <c r="C1220" s="321"/>
      <c r="D1220" s="321"/>
      <c r="E1220" s="322"/>
      <c r="F1220" s="183" t="s">
        <v>52</v>
      </c>
      <c r="G1220" s="10"/>
    </row>
    <row r="1221" spans="1:7" ht="30" hidden="1" customHeight="1" outlineLevel="1" x14ac:dyDescent="0.2">
      <c r="A1221" s="36" t="s">
        <v>415</v>
      </c>
      <c r="B1221" s="320"/>
      <c r="C1221" s="321"/>
      <c r="D1221" s="321"/>
      <c r="E1221" s="322"/>
      <c r="F1221" s="183" t="s">
        <v>52</v>
      </c>
      <c r="G1221" s="244"/>
    </row>
    <row r="1222" spans="1:7" ht="30" hidden="1" customHeight="1" outlineLevel="1" x14ac:dyDescent="0.2">
      <c r="A1222" s="236"/>
      <c r="B1222" s="320"/>
      <c r="C1222" s="321"/>
      <c r="D1222" s="321"/>
      <c r="E1222" s="322"/>
      <c r="F1222" s="22"/>
      <c r="G1222" s="10"/>
    </row>
    <row r="1223" spans="1:7" ht="30" hidden="1" customHeight="1" outlineLevel="1" x14ac:dyDescent="0.2">
      <c r="A1223" s="21" t="s">
        <v>440</v>
      </c>
      <c r="B1223" s="320"/>
      <c r="C1223" s="321"/>
      <c r="D1223" s="321"/>
      <c r="E1223" s="322"/>
      <c r="G1223" s="10"/>
    </row>
    <row r="1224" spans="1:7" ht="30" hidden="1" customHeight="1" outlineLevel="1" x14ac:dyDescent="0.2">
      <c r="A1224" s="8" t="s">
        <v>874</v>
      </c>
      <c r="B1224" s="320"/>
      <c r="C1224" s="321"/>
      <c r="D1224" s="321"/>
      <c r="E1224" s="322"/>
      <c r="F1224" s="12" t="s">
        <v>52</v>
      </c>
      <c r="G1224" s="43"/>
    </row>
    <row r="1225" spans="1:7" ht="30" hidden="1" customHeight="1" outlineLevel="1" x14ac:dyDescent="0.2">
      <c r="A1225" s="24"/>
      <c r="B1225" s="320"/>
      <c r="C1225" s="321"/>
      <c r="D1225" s="321"/>
      <c r="E1225" s="322"/>
      <c r="F1225" s="139"/>
      <c r="G1225" s="43"/>
    </row>
    <row r="1226" spans="1:7" ht="66" hidden="1" customHeight="1" outlineLevel="1" x14ac:dyDescent="0.2">
      <c r="A1226" s="332" t="s">
        <v>446</v>
      </c>
      <c r="B1226" s="366"/>
      <c r="C1226" s="366"/>
      <c r="D1226" s="366"/>
      <c r="E1226" s="366"/>
      <c r="F1226" s="367"/>
      <c r="G1226" s="17"/>
    </row>
    <row r="1227" spans="1:7" ht="30" customHeight="1" x14ac:dyDescent="0.2">
      <c r="A1227" s="8"/>
      <c r="B1227" s="368"/>
      <c r="C1227" s="369"/>
      <c r="D1227" s="369"/>
      <c r="E1227" s="370"/>
      <c r="F1227" s="23"/>
      <c r="G1227" s="10"/>
    </row>
    <row r="1228" spans="1:7" ht="30" customHeight="1" x14ac:dyDescent="0.15">
      <c r="A1228" s="377" t="s">
        <v>515</v>
      </c>
      <c r="B1228" s="378"/>
      <c r="C1228" s="178" t="s">
        <v>442</v>
      </c>
      <c r="D1228" s="178" t="s">
        <v>52</v>
      </c>
      <c r="E1228" s="379" t="s">
        <v>88</v>
      </c>
      <c r="F1228" s="380"/>
      <c r="G1228" s="180" t="s">
        <v>25</v>
      </c>
    </row>
    <row r="1229" spans="1:7" ht="59.25" customHeight="1" collapsed="1" x14ac:dyDescent="0.15">
      <c r="A1229" s="381" t="s">
        <v>614</v>
      </c>
      <c r="B1229" s="382"/>
      <c r="C1229" s="382"/>
      <c r="D1229" s="382"/>
      <c r="E1229" s="382"/>
      <c r="F1229" s="382"/>
      <c r="G1229" s="383"/>
    </row>
    <row r="1230" spans="1:7" s="248" customFormat="1" ht="30" hidden="1" customHeight="1" outlineLevel="1" x14ac:dyDescent="0.2">
      <c r="A1230" s="245" t="s">
        <v>516</v>
      </c>
      <c r="B1230" s="374" t="s">
        <v>568</v>
      </c>
      <c r="C1230" s="375"/>
      <c r="D1230" s="375"/>
      <c r="E1230" s="376"/>
      <c r="F1230" s="246" t="s">
        <v>89</v>
      </c>
      <c r="G1230" s="247" t="s">
        <v>137</v>
      </c>
    </row>
    <row r="1231" spans="1:7" ht="30" hidden="1" customHeight="1" outlineLevel="1" x14ac:dyDescent="0.2">
      <c r="A1231" s="24" t="s">
        <v>517</v>
      </c>
      <c r="B1231" s="320"/>
      <c r="C1231" s="321"/>
      <c r="D1231" s="321"/>
      <c r="E1231" s="322"/>
      <c r="F1231" s="12" t="s">
        <v>25</v>
      </c>
      <c r="G1231" s="191">
        <f>IF(F1231="Yes",250000,0)</f>
        <v>0</v>
      </c>
    </row>
    <row r="1232" spans="1:7" ht="30" hidden="1" customHeight="1" outlineLevel="1" x14ac:dyDescent="0.2">
      <c r="A1232" s="24"/>
      <c r="B1232" s="320"/>
      <c r="C1232" s="321"/>
      <c r="D1232" s="321"/>
      <c r="E1232" s="322"/>
      <c r="F1232" s="12"/>
      <c r="G1232" s="191"/>
    </row>
    <row r="1233" spans="1:7" ht="66" hidden="1" customHeight="1" outlineLevel="1" x14ac:dyDescent="0.2">
      <c r="A1233" s="332" t="s">
        <v>446</v>
      </c>
      <c r="B1233" s="366"/>
      <c r="C1233" s="366"/>
      <c r="D1233" s="366"/>
      <c r="E1233" s="366"/>
      <c r="F1233" s="367"/>
      <c r="G1233" s="17"/>
    </row>
    <row r="1234" spans="1:7" ht="30" customHeight="1" x14ac:dyDescent="0.2">
      <c r="A1234" s="8"/>
      <c r="B1234" s="368"/>
      <c r="C1234" s="369"/>
      <c r="D1234" s="369"/>
      <c r="E1234" s="370"/>
      <c r="F1234" s="185"/>
      <c r="G1234" s="191"/>
    </row>
    <row r="1235" spans="1:7" ht="30" customHeight="1" x14ac:dyDescent="0.15">
      <c r="A1235" s="141" t="s">
        <v>518</v>
      </c>
      <c r="B1235" s="142"/>
      <c r="C1235" s="178" t="s">
        <v>442</v>
      </c>
      <c r="D1235" s="178" t="s">
        <v>52</v>
      </c>
      <c r="E1235" s="187" t="s">
        <v>88</v>
      </c>
      <c r="F1235" s="179"/>
      <c r="G1235" s="180" t="s">
        <v>25</v>
      </c>
    </row>
    <row r="1236" spans="1:7" ht="120" customHeight="1" collapsed="1" x14ac:dyDescent="0.2">
      <c r="A1236" s="371" t="s">
        <v>1076</v>
      </c>
      <c r="B1236" s="372"/>
      <c r="C1236" s="372"/>
      <c r="D1236" s="372"/>
      <c r="E1236" s="372"/>
      <c r="F1236" s="372"/>
      <c r="G1236" s="373"/>
    </row>
    <row r="1237" spans="1:7" s="171" customFormat="1" ht="30" hidden="1" customHeight="1" outlineLevel="1" x14ac:dyDescent="0.2">
      <c r="A1237" s="245" t="s">
        <v>519</v>
      </c>
      <c r="B1237" s="374" t="s">
        <v>568</v>
      </c>
      <c r="C1237" s="375"/>
      <c r="D1237" s="375"/>
      <c r="E1237" s="376"/>
      <c r="F1237" s="249" t="s">
        <v>89</v>
      </c>
      <c r="G1237" s="247" t="s">
        <v>137</v>
      </c>
    </row>
    <row r="1238" spans="1:7" s="171" customFormat="1" ht="30" hidden="1" customHeight="1" outlineLevel="1" x14ac:dyDescent="0.2">
      <c r="A1238" s="236" t="s">
        <v>520</v>
      </c>
      <c r="B1238" s="342"/>
      <c r="C1238" s="343"/>
      <c r="D1238" s="343"/>
      <c r="E1238" s="344"/>
      <c r="F1238" s="22"/>
      <c r="G1238" s="214"/>
    </row>
    <row r="1239" spans="1:7" ht="30" hidden="1" customHeight="1" outlineLevel="1" x14ac:dyDescent="0.2">
      <c r="A1239" s="24" t="s">
        <v>69</v>
      </c>
      <c r="B1239" s="342"/>
      <c r="C1239" s="343"/>
      <c r="D1239" s="343"/>
      <c r="E1239" s="344"/>
      <c r="F1239" s="12" t="s">
        <v>25</v>
      </c>
      <c r="G1239" s="191">
        <f>IF(F1239="Yes",1,0)</f>
        <v>0</v>
      </c>
    </row>
    <row r="1240" spans="1:7" ht="15" hidden="1" customHeight="1" outlineLevel="2" x14ac:dyDescent="0.2">
      <c r="A1240" s="24" t="s">
        <v>522</v>
      </c>
      <c r="B1240" s="342"/>
      <c r="C1240" s="343"/>
      <c r="D1240" s="343"/>
      <c r="E1240" s="344"/>
      <c r="F1240" s="12"/>
      <c r="G1240" s="191">
        <f>IF(F1239="Yes",110000,0)</f>
        <v>0</v>
      </c>
    </row>
    <row r="1241" spans="1:7" ht="15" hidden="1" customHeight="1" outlineLevel="2" x14ac:dyDescent="0.2">
      <c r="A1241" s="24" t="s">
        <v>523</v>
      </c>
      <c r="B1241" s="342"/>
      <c r="C1241" s="343"/>
      <c r="D1241" s="343"/>
      <c r="E1241" s="344"/>
      <c r="F1241" s="12"/>
      <c r="G1241" s="191">
        <f>IF(F1239="Yes",67500,0)</f>
        <v>0</v>
      </c>
    </row>
    <row r="1242" spans="1:7" ht="30" hidden="1" customHeight="1" outlineLevel="1" x14ac:dyDescent="0.2">
      <c r="A1242" s="24" t="s">
        <v>524</v>
      </c>
      <c r="B1242" s="342"/>
      <c r="C1242" s="343"/>
      <c r="D1242" s="343"/>
      <c r="E1242" s="344"/>
      <c r="F1242" s="12" t="s">
        <v>25</v>
      </c>
      <c r="G1242" s="191">
        <f>IF(F1242="Yes",1,0)</f>
        <v>0</v>
      </c>
    </row>
    <row r="1243" spans="1:7" ht="15" hidden="1" customHeight="1" outlineLevel="2" x14ac:dyDescent="0.2">
      <c r="A1243" s="24" t="s">
        <v>525</v>
      </c>
      <c r="B1243" s="342"/>
      <c r="C1243" s="343"/>
      <c r="D1243" s="343"/>
      <c r="E1243" s="344"/>
      <c r="F1243" s="12"/>
      <c r="G1243" s="191">
        <f>IF(F1242="Yes",300000,0)</f>
        <v>0</v>
      </c>
    </row>
    <row r="1244" spans="1:7" ht="15" hidden="1" customHeight="1" outlineLevel="2" x14ac:dyDescent="0.2">
      <c r="A1244" s="24" t="s">
        <v>523</v>
      </c>
      <c r="B1244" s="342"/>
      <c r="C1244" s="343"/>
      <c r="D1244" s="343"/>
      <c r="E1244" s="344"/>
      <c r="F1244" s="12"/>
      <c r="G1244" s="191">
        <f>IF(F1242="Yes",150500,0)</f>
        <v>0</v>
      </c>
    </row>
    <row r="1245" spans="1:7" ht="15" hidden="1" customHeight="1" outlineLevel="2" x14ac:dyDescent="0.2">
      <c r="A1245" s="24"/>
      <c r="B1245" s="342"/>
      <c r="C1245" s="343"/>
      <c r="D1245" s="343"/>
      <c r="E1245" s="344"/>
      <c r="F1245" s="12"/>
      <c r="G1245" s="191"/>
    </row>
    <row r="1246" spans="1:7" s="171" customFormat="1" ht="30" hidden="1" customHeight="1" outlineLevel="1" x14ac:dyDescent="0.2">
      <c r="A1246" s="236" t="s">
        <v>521</v>
      </c>
      <c r="B1246" s="342"/>
      <c r="C1246" s="343"/>
      <c r="D1246" s="343"/>
      <c r="E1246" s="344"/>
      <c r="F1246" s="22"/>
      <c r="G1246" s="214"/>
    </row>
    <row r="1247" spans="1:7" ht="30" hidden="1" customHeight="1" outlineLevel="1" x14ac:dyDescent="0.2">
      <c r="A1247" s="24" t="s">
        <v>69</v>
      </c>
      <c r="B1247" s="342"/>
      <c r="C1247" s="343"/>
      <c r="D1247" s="343"/>
      <c r="E1247" s="344"/>
      <c r="F1247" s="12" t="s">
        <v>25</v>
      </c>
      <c r="G1247" s="191">
        <f>IF(F1247="Yes",1,0)</f>
        <v>0</v>
      </c>
    </row>
    <row r="1248" spans="1:7" ht="15" hidden="1" customHeight="1" outlineLevel="2" x14ac:dyDescent="0.2">
      <c r="A1248" s="24" t="s">
        <v>525</v>
      </c>
      <c r="B1248" s="342"/>
      <c r="C1248" s="343"/>
      <c r="D1248" s="343"/>
      <c r="E1248" s="344"/>
      <c r="F1248" s="12"/>
      <c r="G1248" s="191">
        <f>IF(F1247="Yes",50000,0)</f>
        <v>0</v>
      </c>
    </row>
    <row r="1249" spans="1:7" ht="15" hidden="1" customHeight="1" outlineLevel="2" x14ac:dyDescent="0.2">
      <c r="A1249" s="24" t="s">
        <v>523</v>
      </c>
      <c r="B1249" s="342"/>
      <c r="C1249" s="343"/>
      <c r="D1249" s="343"/>
      <c r="E1249" s="344"/>
      <c r="F1249" s="12"/>
      <c r="G1249" s="191">
        <f>IF(F1247="Yes",25000,0)</f>
        <v>0</v>
      </c>
    </row>
    <row r="1250" spans="1:7" ht="30" hidden="1" customHeight="1" outlineLevel="1" x14ac:dyDescent="0.2">
      <c r="A1250" s="24" t="s">
        <v>524</v>
      </c>
      <c r="B1250" s="342"/>
      <c r="C1250" s="343"/>
      <c r="D1250" s="343"/>
      <c r="E1250" s="344"/>
      <c r="F1250" s="12" t="s">
        <v>25</v>
      </c>
      <c r="G1250" s="191">
        <f>IF(F1250="Yes",1,0)</f>
        <v>0</v>
      </c>
    </row>
    <row r="1251" spans="1:7" ht="15" hidden="1" customHeight="1" outlineLevel="2" x14ac:dyDescent="0.2">
      <c r="A1251" s="24" t="s">
        <v>525</v>
      </c>
      <c r="B1251" s="342"/>
      <c r="C1251" s="343"/>
      <c r="D1251" s="343"/>
      <c r="E1251" s="344"/>
      <c r="F1251" s="12"/>
      <c r="G1251" s="191">
        <f>IF(F1250="Yes",110000,0)</f>
        <v>0</v>
      </c>
    </row>
    <row r="1252" spans="1:7" ht="15" hidden="1" customHeight="1" outlineLevel="2" x14ac:dyDescent="0.2">
      <c r="A1252" s="24" t="s">
        <v>523</v>
      </c>
      <c r="B1252" s="342"/>
      <c r="C1252" s="343"/>
      <c r="D1252" s="343"/>
      <c r="E1252" s="344"/>
      <c r="F1252" s="12"/>
      <c r="G1252" s="191">
        <f>IF(F1250="Yes",67500,0)</f>
        <v>0</v>
      </c>
    </row>
    <row r="1253" spans="1:7" ht="30" hidden="1" customHeight="1" outlineLevel="1" x14ac:dyDescent="0.2">
      <c r="A1253" s="24"/>
      <c r="B1253" s="342"/>
      <c r="C1253" s="343"/>
      <c r="D1253" s="343"/>
      <c r="E1253" s="344"/>
      <c r="F1253" s="12"/>
      <c r="G1253" s="191"/>
    </row>
    <row r="1254" spans="1:7" ht="66" hidden="1" customHeight="1" outlineLevel="1" x14ac:dyDescent="0.2">
      <c r="A1254" s="332" t="s">
        <v>446</v>
      </c>
      <c r="B1254" s="366"/>
      <c r="C1254" s="366"/>
      <c r="D1254" s="366"/>
      <c r="E1254" s="366"/>
      <c r="F1254" s="367"/>
      <c r="G1254" s="17"/>
    </row>
    <row r="1255" spans="1:7" ht="30" customHeight="1" x14ac:dyDescent="0.2">
      <c r="A1255" s="8"/>
      <c r="B1255" s="368"/>
      <c r="C1255" s="369"/>
      <c r="D1255" s="369"/>
      <c r="E1255" s="370"/>
      <c r="F1255" s="185"/>
      <c r="G1255" s="191"/>
    </row>
    <row r="1256" spans="1:7" ht="30" customHeight="1" collapsed="1" x14ac:dyDescent="0.15">
      <c r="A1256" s="141" t="s">
        <v>526</v>
      </c>
      <c r="B1256" s="142"/>
      <c r="C1256" s="178" t="s">
        <v>442</v>
      </c>
      <c r="D1256" s="178" t="s">
        <v>52</v>
      </c>
      <c r="E1256" s="187" t="s">
        <v>88</v>
      </c>
      <c r="F1256" s="179"/>
      <c r="G1256" s="180" t="s">
        <v>25</v>
      </c>
    </row>
    <row r="1257" spans="1:7" ht="30" hidden="1" customHeight="1" outlineLevel="1" x14ac:dyDescent="0.2">
      <c r="A1257" s="245" t="s">
        <v>519</v>
      </c>
      <c r="B1257" s="340" t="s">
        <v>568</v>
      </c>
      <c r="C1257" s="340"/>
      <c r="D1257" s="340"/>
      <c r="E1257" s="341"/>
      <c r="F1257" s="246" t="s">
        <v>89</v>
      </c>
      <c r="G1257" s="250" t="s">
        <v>137</v>
      </c>
    </row>
    <row r="1258" spans="1:7" s="171" customFormat="1" ht="30" hidden="1" customHeight="1" outlineLevel="1" x14ac:dyDescent="0.2">
      <c r="A1258" s="236" t="s">
        <v>527</v>
      </c>
      <c r="B1258" s="316"/>
      <c r="C1258" s="316"/>
      <c r="D1258" s="316"/>
      <c r="E1258" s="317"/>
      <c r="F1258" s="12" t="s">
        <v>25</v>
      </c>
      <c r="G1258" s="17">
        <f>SUBTOTAL(9,G1259:G1268)</f>
        <v>0</v>
      </c>
    </row>
    <row r="1259" spans="1:7" ht="30" hidden="1" customHeight="1" outlineLevel="2" x14ac:dyDescent="0.2">
      <c r="A1259" s="24" t="s">
        <v>528</v>
      </c>
      <c r="B1259" s="316"/>
      <c r="C1259" s="316"/>
      <c r="D1259" s="316"/>
      <c r="E1259" s="317"/>
      <c r="F1259" s="12" t="s">
        <v>25</v>
      </c>
      <c r="G1259" s="10">
        <v>0</v>
      </c>
    </row>
    <row r="1260" spans="1:7" ht="30" hidden="1" customHeight="1" outlineLevel="2" x14ac:dyDescent="0.2">
      <c r="A1260" s="24" t="s">
        <v>530</v>
      </c>
      <c r="B1260" s="316"/>
      <c r="C1260" s="316"/>
      <c r="D1260" s="316"/>
      <c r="E1260" s="317"/>
      <c r="F1260" s="12" t="s">
        <v>25</v>
      </c>
      <c r="G1260" s="10">
        <v>0</v>
      </c>
    </row>
    <row r="1261" spans="1:7" ht="30" hidden="1" customHeight="1" outlineLevel="2" x14ac:dyDescent="0.2">
      <c r="A1261" s="24" t="s">
        <v>531</v>
      </c>
      <c r="B1261" s="316"/>
      <c r="C1261" s="316"/>
      <c r="D1261" s="316"/>
      <c r="E1261" s="317"/>
      <c r="F1261" s="12" t="s">
        <v>25</v>
      </c>
      <c r="G1261" s="10">
        <v>0</v>
      </c>
    </row>
    <row r="1262" spans="1:7" ht="30" hidden="1" customHeight="1" outlineLevel="2" x14ac:dyDescent="0.2">
      <c r="A1262" s="24" t="s">
        <v>532</v>
      </c>
      <c r="B1262" s="316"/>
      <c r="C1262" s="316"/>
      <c r="D1262" s="316"/>
      <c r="E1262" s="317"/>
      <c r="F1262" s="12" t="s">
        <v>25</v>
      </c>
      <c r="G1262" s="10">
        <v>0</v>
      </c>
    </row>
    <row r="1263" spans="1:7" ht="30" hidden="1" customHeight="1" outlineLevel="2" x14ac:dyDescent="0.2">
      <c r="A1263" s="24" t="s">
        <v>533</v>
      </c>
      <c r="B1263" s="316"/>
      <c r="C1263" s="316"/>
      <c r="D1263" s="316"/>
      <c r="E1263" s="317"/>
      <c r="F1263" s="12" t="s">
        <v>25</v>
      </c>
      <c r="G1263" s="10">
        <v>0</v>
      </c>
    </row>
    <row r="1264" spans="1:7" ht="30" hidden="1" customHeight="1" outlineLevel="2" x14ac:dyDescent="0.2">
      <c r="A1264" s="24" t="s">
        <v>534</v>
      </c>
      <c r="B1264" s="316"/>
      <c r="C1264" s="316"/>
      <c r="D1264" s="316"/>
      <c r="E1264" s="317"/>
      <c r="F1264" s="12" t="s">
        <v>25</v>
      </c>
      <c r="G1264" s="10">
        <v>0</v>
      </c>
    </row>
    <row r="1265" spans="1:7" ht="30" hidden="1" customHeight="1" outlineLevel="2" x14ac:dyDescent="0.2">
      <c r="A1265" s="24" t="s">
        <v>535</v>
      </c>
      <c r="B1265" s="316"/>
      <c r="C1265" s="316"/>
      <c r="D1265" s="316"/>
      <c r="E1265" s="317"/>
      <c r="F1265" s="12" t="s">
        <v>25</v>
      </c>
      <c r="G1265" s="10">
        <v>0</v>
      </c>
    </row>
    <row r="1266" spans="1:7" ht="30" hidden="1" customHeight="1" outlineLevel="2" x14ac:dyDescent="0.2">
      <c r="A1266" s="24" t="s">
        <v>536</v>
      </c>
      <c r="B1266" s="316"/>
      <c r="C1266" s="316"/>
      <c r="D1266" s="316"/>
      <c r="E1266" s="317"/>
      <c r="F1266" s="12" t="s">
        <v>25</v>
      </c>
      <c r="G1266" s="10">
        <v>0</v>
      </c>
    </row>
    <row r="1267" spans="1:7" ht="30" hidden="1" customHeight="1" outlineLevel="2" x14ac:dyDescent="0.2">
      <c r="A1267" s="24" t="s">
        <v>537</v>
      </c>
      <c r="B1267" s="316"/>
      <c r="C1267" s="316"/>
      <c r="D1267" s="316"/>
      <c r="E1267" s="317"/>
      <c r="F1267" s="12" t="s">
        <v>25</v>
      </c>
      <c r="G1267" s="10">
        <v>0</v>
      </c>
    </row>
    <row r="1268" spans="1:7" ht="30" hidden="1" customHeight="1" outlineLevel="2" x14ac:dyDescent="0.2">
      <c r="A1268" s="24" t="s">
        <v>538</v>
      </c>
      <c r="B1268" s="316"/>
      <c r="C1268" s="316"/>
      <c r="D1268" s="316"/>
      <c r="E1268" s="317"/>
      <c r="F1268" s="12" t="s">
        <v>25</v>
      </c>
      <c r="G1268" s="10">
        <v>0</v>
      </c>
    </row>
    <row r="1269" spans="1:7" ht="11.25" hidden="1" customHeight="1" outlineLevel="1" x14ac:dyDescent="0.2">
      <c r="A1269" s="24"/>
      <c r="B1269" s="316"/>
      <c r="C1269" s="316"/>
      <c r="D1269" s="316"/>
      <c r="E1269" s="317"/>
      <c r="F1269" s="12"/>
      <c r="G1269" s="10"/>
    </row>
    <row r="1270" spans="1:7" s="171" customFormat="1" ht="30" hidden="1" customHeight="1" outlineLevel="1" x14ac:dyDescent="0.2">
      <c r="A1270" s="24" t="s">
        <v>529</v>
      </c>
      <c r="B1270" s="318"/>
      <c r="C1270" s="318"/>
      <c r="D1270" s="318"/>
      <c r="E1270" s="319"/>
      <c r="F1270" s="12" t="s">
        <v>25</v>
      </c>
      <c r="G1270" s="10">
        <f>SUBTOTAL(9,G1271:G1301)</f>
        <v>0</v>
      </c>
    </row>
    <row r="1271" spans="1:7" ht="30" hidden="1" customHeight="1" outlineLevel="2" x14ac:dyDescent="0.2">
      <c r="A1271" s="24" t="s">
        <v>539</v>
      </c>
      <c r="B1271" s="316"/>
      <c r="C1271" s="316"/>
      <c r="D1271" s="316"/>
      <c r="E1271" s="317"/>
      <c r="F1271" s="12" t="s">
        <v>25</v>
      </c>
      <c r="G1271" s="10">
        <v>0</v>
      </c>
    </row>
    <row r="1272" spans="1:7" ht="30" hidden="1" customHeight="1" outlineLevel="2" x14ac:dyDescent="0.2">
      <c r="A1272" s="24" t="s">
        <v>540</v>
      </c>
      <c r="B1272" s="316"/>
      <c r="C1272" s="316"/>
      <c r="D1272" s="316"/>
      <c r="E1272" s="317"/>
      <c r="F1272" s="12" t="s">
        <v>25</v>
      </c>
      <c r="G1272" s="10">
        <v>0</v>
      </c>
    </row>
    <row r="1273" spans="1:7" ht="30" hidden="1" customHeight="1" outlineLevel="2" x14ac:dyDescent="0.2">
      <c r="A1273" s="24" t="s">
        <v>541</v>
      </c>
      <c r="B1273" s="316"/>
      <c r="C1273" s="316"/>
      <c r="D1273" s="316"/>
      <c r="E1273" s="317"/>
      <c r="F1273" s="12" t="s">
        <v>25</v>
      </c>
      <c r="G1273" s="10">
        <v>0</v>
      </c>
    </row>
    <row r="1274" spans="1:7" ht="30" hidden="1" customHeight="1" outlineLevel="2" x14ac:dyDescent="0.2">
      <c r="A1274" s="24" t="s">
        <v>542</v>
      </c>
      <c r="B1274" s="316"/>
      <c r="C1274" s="316"/>
      <c r="D1274" s="316"/>
      <c r="E1274" s="317"/>
      <c r="F1274" s="12" t="s">
        <v>25</v>
      </c>
      <c r="G1274" s="10">
        <v>0</v>
      </c>
    </row>
    <row r="1275" spans="1:7" ht="30" hidden="1" customHeight="1" outlineLevel="2" x14ac:dyDescent="0.2">
      <c r="A1275" s="24" t="s">
        <v>582</v>
      </c>
      <c r="B1275" s="316"/>
      <c r="C1275" s="316"/>
      <c r="D1275" s="316"/>
      <c r="E1275" s="317"/>
      <c r="F1275" s="12" t="s">
        <v>25</v>
      </c>
      <c r="G1275" s="10">
        <v>0</v>
      </c>
    </row>
    <row r="1276" spans="1:7" ht="30" hidden="1" customHeight="1" outlineLevel="2" x14ac:dyDescent="0.2">
      <c r="A1276" s="24" t="s">
        <v>543</v>
      </c>
      <c r="B1276" s="316"/>
      <c r="C1276" s="316"/>
      <c r="D1276" s="316"/>
      <c r="E1276" s="317"/>
      <c r="F1276" s="12" t="s">
        <v>25</v>
      </c>
      <c r="G1276" s="10">
        <v>0</v>
      </c>
    </row>
    <row r="1277" spans="1:7" ht="30" hidden="1" customHeight="1" outlineLevel="2" x14ac:dyDescent="0.2">
      <c r="A1277" s="24" t="s">
        <v>544</v>
      </c>
      <c r="B1277" s="316"/>
      <c r="C1277" s="316"/>
      <c r="D1277" s="316"/>
      <c r="E1277" s="317"/>
      <c r="F1277" s="12" t="s">
        <v>25</v>
      </c>
      <c r="G1277" s="10">
        <v>0</v>
      </c>
    </row>
    <row r="1278" spans="1:7" ht="30" hidden="1" customHeight="1" outlineLevel="2" x14ac:dyDescent="0.2">
      <c r="A1278" s="24" t="s">
        <v>545</v>
      </c>
      <c r="B1278" s="316"/>
      <c r="C1278" s="316"/>
      <c r="D1278" s="316"/>
      <c r="E1278" s="317"/>
      <c r="F1278" s="12" t="s">
        <v>25</v>
      </c>
      <c r="G1278" s="10">
        <v>0</v>
      </c>
    </row>
    <row r="1279" spans="1:7" ht="30" hidden="1" customHeight="1" outlineLevel="2" x14ac:dyDescent="0.2">
      <c r="A1279" s="24" t="s">
        <v>546</v>
      </c>
      <c r="B1279" s="316"/>
      <c r="C1279" s="316"/>
      <c r="D1279" s="316"/>
      <c r="E1279" s="317"/>
      <c r="F1279" s="12" t="s">
        <v>25</v>
      </c>
      <c r="G1279" s="10">
        <v>0</v>
      </c>
    </row>
    <row r="1280" spans="1:7" ht="30" hidden="1" customHeight="1" outlineLevel="2" x14ac:dyDescent="0.2">
      <c r="A1280" s="24" t="s">
        <v>547</v>
      </c>
      <c r="B1280" s="316"/>
      <c r="C1280" s="316"/>
      <c r="D1280" s="316"/>
      <c r="E1280" s="317"/>
      <c r="F1280" s="12" t="s">
        <v>25</v>
      </c>
      <c r="G1280" s="10">
        <v>0</v>
      </c>
    </row>
    <row r="1281" spans="1:7" ht="30" hidden="1" customHeight="1" outlineLevel="2" x14ac:dyDescent="0.2">
      <c r="A1281" s="24" t="s">
        <v>548</v>
      </c>
      <c r="B1281" s="316"/>
      <c r="C1281" s="316"/>
      <c r="D1281" s="316"/>
      <c r="E1281" s="317"/>
      <c r="F1281" s="12" t="s">
        <v>25</v>
      </c>
      <c r="G1281" s="10">
        <v>0</v>
      </c>
    </row>
    <row r="1282" spans="1:7" ht="30" hidden="1" customHeight="1" outlineLevel="2" x14ac:dyDescent="0.2">
      <c r="A1282" s="24" t="s">
        <v>549</v>
      </c>
      <c r="B1282" s="316"/>
      <c r="C1282" s="316"/>
      <c r="D1282" s="316"/>
      <c r="E1282" s="317"/>
      <c r="F1282" s="12" t="s">
        <v>25</v>
      </c>
      <c r="G1282" s="10">
        <v>0</v>
      </c>
    </row>
    <row r="1283" spans="1:7" ht="30" hidden="1" customHeight="1" outlineLevel="2" x14ac:dyDescent="0.2">
      <c r="A1283" s="24" t="s">
        <v>550</v>
      </c>
      <c r="B1283" s="316"/>
      <c r="C1283" s="316"/>
      <c r="D1283" s="316"/>
      <c r="E1283" s="317"/>
      <c r="F1283" s="12" t="s">
        <v>25</v>
      </c>
      <c r="G1283" s="10">
        <v>0</v>
      </c>
    </row>
    <row r="1284" spans="1:7" ht="30" hidden="1" customHeight="1" outlineLevel="2" x14ac:dyDescent="0.2">
      <c r="A1284" s="24" t="s">
        <v>551</v>
      </c>
      <c r="B1284" s="316"/>
      <c r="C1284" s="316"/>
      <c r="D1284" s="316"/>
      <c r="E1284" s="317"/>
      <c r="F1284" s="12" t="s">
        <v>25</v>
      </c>
      <c r="G1284" s="10"/>
    </row>
    <row r="1285" spans="1:7" ht="30" hidden="1" customHeight="1" outlineLevel="2" x14ac:dyDescent="0.2">
      <c r="A1285" s="59" t="s">
        <v>552</v>
      </c>
      <c r="B1285" s="318"/>
      <c r="C1285" s="318"/>
      <c r="D1285" s="318"/>
      <c r="E1285" s="319"/>
      <c r="F1285" s="251" t="s">
        <v>553</v>
      </c>
      <c r="G1285" s="10">
        <v>0</v>
      </c>
    </row>
    <row r="1286" spans="1:7" ht="30" hidden="1" customHeight="1" outlineLevel="2" x14ac:dyDescent="0.2">
      <c r="A1286" s="24" t="s">
        <v>554</v>
      </c>
      <c r="B1286" s="316"/>
      <c r="C1286" s="316"/>
      <c r="D1286" s="316"/>
      <c r="E1286" s="317"/>
      <c r="F1286" s="12" t="s">
        <v>25</v>
      </c>
      <c r="G1286" s="10">
        <v>0</v>
      </c>
    </row>
    <row r="1287" spans="1:7" ht="30" hidden="1" customHeight="1" outlineLevel="2" x14ac:dyDescent="0.2">
      <c r="A1287" s="24" t="s">
        <v>555</v>
      </c>
      <c r="B1287" s="316"/>
      <c r="C1287" s="316"/>
      <c r="D1287" s="316"/>
      <c r="E1287" s="317"/>
      <c r="F1287" s="12" t="s">
        <v>25</v>
      </c>
      <c r="G1287" s="10">
        <v>0</v>
      </c>
    </row>
    <row r="1288" spans="1:7" ht="30" hidden="1" customHeight="1" outlineLevel="2" x14ac:dyDescent="0.2">
      <c r="A1288" s="24" t="s">
        <v>556</v>
      </c>
      <c r="B1288" s="316"/>
      <c r="C1288" s="316"/>
      <c r="D1288" s="316"/>
      <c r="E1288" s="317"/>
      <c r="F1288" s="12" t="s">
        <v>25</v>
      </c>
      <c r="G1288" s="10">
        <v>0</v>
      </c>
    </row>
    <row r="1289" spans="1:7" ht="30" hidden="1" customHeight="1" outlineLevel="2" x14ac:dyDescent="0.2">
      <c r="A1289" s="24" t="s">
        <v>557</v>
      </c>
      <c r="B1289" s="316"/>
      <c r="C1289" s="316"/>
      <c r="D1289" s="316"/>
      <c r="E1289" s="317"/>
      <c r="F1289" s="12" t="s">
        <v>25</v>
      </c>
      <c r="G1289" s="10">
        <v>0</v>
      </c>
    </row>
    <row r="1290" spans="1:7" ht="30" hidden="1" customHeight="1" outlineLevel="2" x14ac:dyDescent="0.2">
      <c r="A1290" s="24" t="s">
        <v>558</v>
      </c>
      <c r="B1290" s="316"/>
      <c r="C1290" s="316"/>
      <c r="D1290" s="316"/>
      <c r="E1290" s="317"/>
      <c r="F1290" s="12" t="s">
        <v>25</v>
      </c>
      <c r="G1290" s="10">
        <v>0</v>
      </c>
    </row>
    <row r="1291" spans="1:7" ht="30" hidden="1" customHeight="1" outlineLevel="2" x14ac:dyDescent="0.2">
      <c r="A1291" s="24" t="s">
        <v>559</v>
      </c>
      <c r="B1291" s="316"/>
      <c r="C1291" s="316"/>
      <c r="D1291" s="316"/>
      <c r="E1291" s="317"/>
      <c r="F1291" s="12" t="s">
        <v>25</v>
      </c>
      <c r="G1291" s="10">
        <v>0</v>
      </c>
    </row>
    <row r="1292" spans="1:7" ht="30" hidden="1" customHeight="1" outlineLevel="2" x14ac:dyDescent="0.2">
      <c r="A1292" s="24" t="s">
        <v>560</v>
      </c>
      <c r="B1292" s="316"/>
      <c r="C1292" s="316"/>
      <c r="D1292" s="316"/>
      <c r="E1292" s="317"/>
      <c r="F1292" s="12" t="s">
        <v>25</v>
      </c>
      <c r="G1292" s="10">
        <v>0</v>
      </c>
    </row>
    <row r="1293" spans="1:7" ht="30" hidden="1" customHeight="1" outlineLevel="2" x14ac:dyDescent="0.2">
      <c r="A1293" s="24" t="s">
        <v>561</v>
      </c>
      <c r="B1293" s="316"/>
      <c r="C1293" s="316"/>
      <c r="D1293" s="316"/>
      <c r="E1293" s="317"/>
      <c r="F1293" s="12" t="s">
        <v>25</v>
      </c>
      <c r="G1293" s="10">
        <v>0</v>
      </c>
    </row>
    <row r="1294" spans="1:7" ht="30" hidden="1" customHeight="1" outlineLevel="2" x14ac:dyDescent="0.2">
      <c r="A1294" s="24" t="s">
        <v>562</v>
      </c>
      <c r="B1294" s="316"/>
      <c r="C1294" s="316"/>
      <c r="D1294" s="316"/>
      <c r="E1294" s="317"/>
      <c r="F1294" s="12" t="s">
        <v>25</v>
      </c>
      <c r="G1294" s="10">
        <v>0</v>
      </c>
    </row>
    <row r="1295" spans="1:7" ht="30" hidden="1" customHeight="1" outlineLevel="2" x14ac:dyDescent="0.2">
      <c r="A1295" s="24" t="s">
        <v>563</v>
      </c>
      <c r="B1295" s="318"/>
      <c r="C1295" s="318"/>
      <c r="D1295" s="318"/>
      <c r="E1295" s="319"/>
      <c r="F1295" s="12" t="s">
        <v>693</v>
      </c>
      <c r="G1295" s="10"/>
    </row>
    <row r="1296" spans="1:7" ht="30" hidden="1" customHeight="1" outlineLevel="2" x14ac:dyDescent="0.2">
      <c r="A1296" s="59" t="s">
        <v>683</v>
      </c>
      <c r="B1296" s="321"/>
      <c r="C1296" s="321"/>
      <c r="D1296" s="321"/>
      <c r="E1296" s="322"/>
      <c r="F1296" s="212" t="str">
        <f>IF(F1295="Group J","No","Yes")</f>
        <v>No</v>
      </c>
      <c r="G1296" s="10"/>
    </row>
    <row r="1297" spans="1:7" ht="30" hidden="1" customHeight="1" outlineLevel="2" x14ac:dyDescent="0.2">
      <c r="A1297" s="252" t="s">
        <v>684</v>
      </c>
      <c r="B1297" s="318"/>
      <c r="C1297" s="318"/>
      <c r="D1297" s="318"/>
      <c r="E1297" s="319"/>
      <c r="F1297" s="12" t="s">
        <v>25</v>
      </c>
      <c r="G1297" s="10"/>
    </row>
    <row r="1298" spans="1:7" ht="30" hidden="1" customHeight="1" outlineLevel="2" x14ac:dyDescent="0.2">
      <c r="A1298" s="59" t="s">
        <v>564</v>
      </c>
      <c r="B1298" s="318"/>
      <c r="C1298" s="318"/>
      <c r="D1298" s="318"/>
      <c r="E1298" s="319"/>
      <c r="F1298" s="12" t="s">
        <v>834</v>
      </c>
      <c r="G1298" s="10"/>
    </row>
    <row r="1299" spans="1:7" ht="30" hidden="1" customHeight="1" outlineLevel="2" x14ac:dyDescent="0.2">
      <c r="A1299" s="24" t="s">
        <v>565</v>
      </c>
      <c r="B1299" s="316"/>
      <c r="C1299" s="316"/>
      <c r="D1299" s="316"/>
      <c r="E1299" s="317"/>
      <c r="F1299" s="12" t="s">
        <v>25</v>
      </c>
      <c r="G1299" s="10">
        <v>0</v>
      </c>
    </row>
    <row r="1300" spans="1:7" ht="30" hidden="1" customHeight="1" outlineLevel="2" x14ac:dyDescent="0.2">
      <c r="A1300" s="24" t="s">
        <v>566</v>
      </c>
      <c r="B1300" s="316"/>
      <c r="C1300" s="316"/>
      <c r="D1300" s="316"/>
      <c r="E1300" s="317"/>
      <c r="F1300" s="12" t="s">
        <v>25</v>
      </c>
      <c r="G1300" s="10">
        <v>0</v>
      </c>
    </row>
    <row r="1301" spans="1:7" ht="30" hidden="1" customHeight="1" outlineLevel="2" x14ac:dyDescent="0.2">
      <c r="A1301" s="24" t="s">
        <v>567</v>
      </c>
      <c r="B1301" s="316"/>
      <c r="C1301" s="316"/>
      <c r="D1301" s="316"/>
      <c r="E1301" s="317"/>
      <c r="F1301" s="12" t="s">
        <v>25</v>
      </c>
      <c r="G1301" s="10">
        <v>0</v>
      </c>
    </row>
    <row r="1302" spans="1:7" ht="30" hidden="1" customHeight="1" outlineLevel="2" x14ac:dyDescent="0.2">
      <c r="A1302" s="339"/>
      <c r="B1302" s="321"/>
      <c r="C1302" s="321"/>
      <c r="D1302" s="321"/>
      <c r="E1302" s="321"/>
      <c r="F1302" s="322"/>
      <c r="G1302" s="10"/>
    </row>
    <row r="1303" spans="1:7" ht="66" hidden="1" customHeight="1" outlineLevel="1" x14ac:dyDescent="0.2">
      <c r="A1303" s="332" t="s">
        <v>446</v>
      </c>
      <c r="B1303" s="333"/>
      <c r="C1303" s="333"/>
      <c r="D1303" s="333"/>
      <c r="E1303" s="333"/>
      <c r="F1303" s="333"/>
      <c r="G1303" s="17"/>
    </row>
    <row r="1304" spans="1:7" ht="30" customHeight="1" thickBot="1" x14ac:dyDescent="0.25">
      <c r="A1304" s="24"/>
      <c r="B1304" s="334"/>
      <c r="C1304" s="334"/>
      <c r="D1304" s="334"/>
      <c r="E1304" s="335"/>
      <c r="F1304" s="253"/>
      <c r="G1304" s="191"/>
    </row>
    <row r="1305" spans="1:7" ht="30" customHeight="1" x14ac:dyDescent="0.15">
      <c r="A1305" s="336" t="s">
        <v>416</v>
      </c>
      <c r="B1305" s="337"/>
      <c r="C1305" s="337"/>
      <c r="D1305" s="337"/>
      <c r="E1305" s="337"/>
      <c r="F1305" s="337"/>
      <c r="G1305" s="338"/>
    </row>
    <row r="1306" spans="1:7" ht="30" customHeight="1" x14ac:dyDescent="0.2">
      <c r="A1306" s="5" t="s">
        <v>417</v>
      </c>
      <c r="B1306" s="320"/>
      <c r="C1306" s="321"/>
      <c r="D1306" s="322"/>
      <c r="E1306" s="22" t="s">
        <v>440</v>
      </c>
      <c r="F1306" s="22" t="s">
        <v>89</v>
      </c>
      <c r="G1306" s="53" t="s">
        <v>418</v>
      </c>
    </row>
    <row r="1307" spans="1:7" ht="30" customHeight="1" x14ac:dyDescent="0.2">
      <c r="A1307" s="24" t="s">
        <v>419</v>
      </c>
      <c r="B1307" s="320"/>
      <c r="C1307" s="321"/>
      <c r="D1307" s="322"/>
      <c r="E1307" s="12" t="s">
        <v>52</v>
      </c>
      <c r="F1307" s="12" t="s">
        <v>25</v>
      </c>
      <c r="G1307" s="219" t="s">
        <v>25</v>
      </c>
    </row>
    <row r="1308" spans="1:7" ht="30" customHeight="1" x14ac:dyDescent="0.2">
      <c r="A1308" s="24" t="s">
        <v>420</v>
      </c>
      <c r="B1308" s="320"/>
      <c r="C1308" s="321"/>
      <c r="D1308" s="322"/>
      <c r="E1308" s="12" t="s">
        <v>52</v>
      </c>
      <c r="F1308" s="12" t="s">
        <v>25</v>
      </c>
      <c r="G1308" s="219" t="s">
        <v>25</v>
      </c>
    </row>
    <row r="1309" spans="1:7" ht="30" customHeight="1" x14ac:dyDescent="0.2">
      <c r="A1309" s="24" t="s">
        <v>421</v>
      </c>
      <c r="B1309" s="320"/>
      <c r="C1309" s="321"/>
      <c r="D1309" s="322"/>
      <c r="E1309" s="12" t="s">
        <v>52</v>
      </c>
      <c r="F1309" s="12" t="s">
        <v>25</v>
      </c>
      <c r="G1309" s="219" t="s">
        <v>25</v>
      </c>
    </row>
    <row r="1310" spans="1:7" ht="30" customHeight="1" x14ac:dyDescent="0.2">
      <c r="A1310" s="24" t="s">
        <v>422</v>
      </c>
      <c r="B1310" s="320"/>
      <c r="C1310" s="321"/>
      <c r="D1310" s="322"/>
      <c r="E1310" s="12" t="s">
        <v>52</v>
      </c>
      <c r="F1310" s="12" t="s">
        <v>25</v>
      </c>
      <c r="G1310" s="219" t="s">
        <v>25</v>
      </c>
    </row>
    <row r="1311" spans="1:7" ht="30" customHeight="1" x14ac:dyDescent="0.2">
      <c r="A1311" s="24" t="s">
        <v>423</v>
      </c>
      <c r="B1311" s="320"/>
      <c r="C1311" s="321"/>
      <c r="D1311" s="322"/>
      <c r="E1311" s="12" t="s">
        <v>52</v>
      </c>
      <c r="F1311" s="12" t="s">
        <v>25</v>
      </c>
      <c r="G1311" s="219" t="s">
        <v>25</v>
      </c>
    </row>
    <row r="1312" spans="1:7" ht="30" customHeight="1" x14ac:dyDescent="0.2">
      <c r="A1312" s="24" t="s">
        <v>424</v>
      </c>
      <c r="B1312" s="320"/>
      <c r="C1312" s="321"/>
      <c r="D1312" s="322"/>
      <c r="E1312" s="12" t="s">
        <v>52</v>
      </c>
      <c r="F1312" s="12" t="s">
        <v>25</v>
      </c>
      <c r="G1312" s="219" t="s">
        <v>25</v>
      </c>
    </row>
    <row r="1313" spans="1:7" ht="30" customHeight="1" x14ac:dyDescent="0.2">
      <c r="A1313" s="24" t="s">
        <v>425</v>
      </c>
      <c r="B1313" s="320"/>
      <c r="C1313" s="321"/>
      <c r="D1313" s="322"/>
      <c r="E1313" s="12" t="s">
        <v>52</v>
      </c>
      <c r="F1313" s="12" t="s">
        <v>25</v>
      </c>
      <c r="G1313" s="219" t="s">
        <v>25</v>
      </c>
    </row>
    <row r="1314" spans="1:7" ht="30" customHeight="1" x14ac:dyDescent="0.2">
      <c r="A1314" s="24" t="s">
        <v>426</v>
      </c>
      <c r="B1314" s="320"/>
      <c r="C1314" s="321"/>
      <c r="D1314" s="322"/>
      <c r="E1314" s="12" t="s">
        <v>52</v>
      </c>
      <c r="F1314" s="12" t="s">
        <v>25</v>
      </c>
      <c r="G1314" s="219" t="s">
        <v>25</v>
      </c>
    </row>
    <row r="1315" spans="1:7" ht="30" customHeight="1" x14ac:dyDescent="0.2">
      <c r="A1315" s="24" t="s">
        <v>427</v>
      </c>
      <c r="B1315" s="320"/>
      <c r="C1315" s="321"/>
      <c r="D1315" s="322"/>
      <c r="E1315" s="12" t="s">
        <v>52</v>
      </c>
      <c r="F1315" s="12" t="s">
        <v>25</v>
      </c>
      <c r="G1315" s="219" t="s">
        <v>25</v>
      </c>
    </row>
    <row r="1316" spans="1:7" ht="30" customHeight="1" x14ac:dyDescent="0.2">
      <c r="A1316" s="24" t="s">
        <v>428</v>
      </c>
      <c r="B1316" s="320"/>
      <c r="C1316" s="321"/>
      <c r="D1316" s="322"/>
      <c r="E1316" s="12" t="s">
        <v>52</v>
      </c>
      <c r="F1316" s="12" t="s">
        <v>25</v>
      </c>
      <c r="G1316" s="219" t="s">
        <v>25</v>
      </c>
    </row>
    <row r="1317" spans="1:7" ht="30" customHeight="1" x14ac:dyDescent="0.2">
      <c r="A1317" s="24" t="s">
        <v>429</v>
      </c>
      <c r="B1317" s="320"/>
      <c r="C1317" s="321"/>
      <c r="D1317" s="322"/>
      <c r="E1317" s="12" t="s">
        <v>52</v>
      </c>
      <c r="F1317" s="12" t="s">
        <v>25</v>
      </c>
      <c r="G1317" s="219" t="s">
        <v>25</v>
      </c>
    </row>
    <row r="1318" spans="1:7" ht="30" customHeight="1" x14ac:dyDescent="0.2">
      <c r="A1318" s="24" t="s">
        <v>430</v>
      </c>
      <c r="B1318" s="320"/>
      <c r="C1318" s="321"/>
      <c r="D1318" s="322"/>
      <c r="E1318" s="12" t="s">
        <v>52</v>
      </c>
      <c r="F1318" s="12" t="s">
        <v>25</v>
      </c>
      <c r="G1318" s="219" t="s">
        <v>25</v>
      </c>
    </row>
    <row r="1319" spans="1:7" ht="30" customHeight="1" x14ac:dyDescent="0.2">
      <c r="A1319" s="24" t="s">
        <v>431</v>
      </c>
      <c r="B1319" s="320"/>
      <c r="C1319" s="321"/>
      <c r="D1319" s="322"/>
      <c r="E1319" s="12" t="s">
        <v>52</v>
      </c>
      <c r="F1319" s="12" t="s">
        <v>25</v>
      </c>
      <c r="G1319" s="219" t="s">
        <v>25</v>
      </c>
    </row>
    <row r="1320" spans="1:7" ht="30" customHeight="1" x14ac:dyDescent="0.2">
      <c r="A1320" s="24"/>
      <c r="B1320" s="320"/>
      <c r="C1320" s="321"/>
      <c r="D1320" s="322"/>
      <c r="E1320" s="12"/>
      <c r="F1320" s="12"/>
      <c r="G1320" s="10"/>
    </row>
    <row r="1321" spans="1:7" ht="30" customHeight="1" x14ac:dyDescent="0.2">
      <c r="A1321" s="236" t="s">
        <v>432</v>
      </c>
      <c r="B1321" s="320"/>
      <c r="C1321" s="321"/>
      <c r="D1321" s="322"/>
      <c r="E1321" s="12"/>
      <c r="F1321" s="12"/>
      <c r="G1321" s="10"/>
    </row>
    <row r="1322" spans="1:7" ht="45" customHeight="1" x14ac:dyDescent="0.2">
      <c r="A1322" s="24" t="s">
        <v>828</v>
      </c>
      <c r="B1322" s="365" t="s">
        <v>831</v>
      </c>
      <c r="C1322" s="318"/>
      <c r="D1322" s="319"/>
      <c r="E1322" s="12" t="s">
        <v>52</v>
      </c>
      <c r="F1322" s="12" t="s">
        <v>25</v>
      </c>
      <c r="G1322" s="219" t="s">
        <v>25</v>
      </c>
    </row>
    <row r="1323" spans="1:7" ht="30" customHeight="1" x14ac:dyDescent="0.2">
      <c r="A1323" s="24" t="s">
        <v>1065</v>
      </c>
      <c r="B1323" s="320"/>
      <c r="C1323" s="321"/>
      <c r="D1323" s="322"/>
      <c r="E1323" s="12" t="s">
        <v>52</v>
      </c>
      <c r="F1323" s="12" t="s">
        <v>25</v>
      </c>
      <c r="G1323" s="219" t="s">
        <v>25</v>
      </c>
    </row>
    <row r="1324" spans="1:7" ht="30" customHeight="1" x14ac:dyDescent="0.2">
      <c r="A1324" s="24" t="s">
        <v>433</v>
      </c>
      <c r="B1324" s="320"/>
      <c r="C1324" s="321"/>
      <c r="D1324" s="322"/>
      <c r="E1324" s="12" t="s">
        <v>52</v>
      </c>
      <c r="F1324" s="12" t="s">
        <v>25</v>
      </c>
      <c r="G1324" s="219" t="s">
        <v>25</v>
      </c>
    </row>
    <row r="1325" spans="1:7" ht="30" customHeight="1" x14ac:dyDescent="0.2">
      <c r="A1325" s="24" t="s">
        <v>434</v>
      </c>
      <c r="B1325" s="365" t="s">
        <v>829</v>
      </c>
      <c r="C1325" s="318"/>
      <c r="D1325" s="319"/>
      <c r="E1325" s="12" t="s">
        <v>52</v>
      </c>
      <c r="F1325" s="12" t="s">
        <v>25</v>
      </c>
      <c r="G1325" s="219" t="s">
        <v>25</v>
      </c>
    </row>
    <row r="1326" spans="1:7" ht="30" customHeight="1" x14ac:dyDescent="0.2">
      <c r="A1326" s="24" t="s">
        <v>435</v>
      </c>
      <c r="B1326" s="320"/>
      <c r="C1326" s="321"/>
      <c r="D1326" s="322"/>
      <c r="E1326" s="12" t="s">
        <v>52</v>
      </c>
      <c r="F1326" s="12" t="s">
        <v>25</v>
      </c>
      <c r="G1326" s="219" t="s">
        <v>25</v>
      </c>
    </row>
    <row r="1327" spans="1:7" ht="30" customHeight="1" x14ac:dyDescent="0.2">
      <c r="A1327" s="24" t="s">
        <v>436</v>
      </c>
      <c r="B1327" s="320"/>
      <c r="C1327" s="321"/>
      <c r="D1327" s="322"/>
      <c r="E1327" s="12" t="s">
        <v>52</v>
      </c>
      <c r="F1327" s="12" t="s">
        <v>25</v>
      </c>
      <c r="G1327" s="219" t="s">
        <v>25</v>
      </c>
    </row>
    <row r="1328" spans="1:7" ht="30" customHeight="1" thickBot="1" x14ac:dyDescent="0.25">
      <c r="A1328" s="24"/>
      <c r="B1328" s="320"/>
      <c r="C1328" s="321"/>
      <c r="D1328" s="322"/>
      <c r="E1328" s="12"/>
      <c r="F1328" s="12"/>
      <c r="G1328" s="10"/>
    </row>
    <row r="1329" spans="1:9" ht="30" customHeight="1" collapsed="1" thickBot="1" x14ac:dyDescent="0.2">
      <c r="A1329" s="323" t="s">
        <v>589</v>
      </c>
      <c r="B1329" s="324"/>
      <c r="C1329" s="324"/>
      <c r="D1329" s="324"/>
      <c r="E1329" s="324"/>
      <c r="F1329" s="324"/>
      <c r="G1329" s="325"/>
    </row>
    <row r="1330" spans="1:9" ht="30" hidden="1" customHeight="1" outlineLevel="1" x14ac:dyDescent="0.2">
      <c r="A1330" s="254" t="s">
        <v>85</v>
      </c>
      <c r="B1330" s="255"/>
      <c r="C1330" s="256"/>
      <c r="D1330" s="257"/>
      <c r="E1330" s="256"/>
      <c r="F1330" s="258"/>
      <c r="G1330" s="259">
        <v>0</v>
      </c>
    </row>
    <row r="1331" spans="1:9" ht="30" hidden="1" customHeight="1" outlineLevel="1" x14ac:dyDescent="0.2">
      <c r="A1331" s="260" t="s">
        <v>587</v>
      </c>
      <c r="B1331" s="261"/>
      <c r="C1331" s="262"/>
      <c r="D1331" s="263"/>
      <c r="E1331" s="262"/>
      <c r="F1331" s="264"/>
      <c r="G1331" s="265">
        <v>0</v>
      </c>
    </row>
    <row r="1332" spans="1:9" ht="30" hidden="1" customHeight="1" outlineLevel="1" x14ac:dyDescent="0.2">
      <c r="A1332" s="260" t="s">
        <v>862</v>
      </c>
      <c r="B1332" s="261"/>
      <c r="C1332" s="262"/>
      <c r="D1332" s="263"/>
      <c r="E1332" s="262"/>
      <c r="F1332" s="264"/>
      <c r="G1332" s="265">
        <v>0</v>
      </c>
    </row>
    <row r="1333" spans="1:9" ht="30" hidden="1" customHeight="1" outlineLevel="1" x14ac:dyDescent="0.2">
      <c r="A1333" s="260" t="s">
        <v>863</v>
      </c>
      <c r="B1333" s="261"/>
      <c r="C1333" s="262"/>
      <c r="D1333" s="263"/>
      <c r="E1333" s="262"/>
      <c r="F1333" s="264"/>
      <c r="G1333" s="265">
        <v>0</v>
      </c>
    </row>
    <row r="1334" spans="1:9" ht="30" hidden="1" customHeight="1" outlineLevel="1" x14ac:dyDescent="0.2">
      <c r="A1334" s="260" t="s">
        <v>870</v>
      </c>
      <c r="B1334" s="261"/>
      <c r="C1334" s="262"/>
      <c r="D1334" s="263"/>
      <c r="E1334" s="262"/>
      <c r="F1334" s="264"/>
      <c r="G1334" s="265">
        <v>0</v>
      </c>
    </row>
    <row r="1335" spans="1:9" ht="30" hidden="1" customHeight="1" outlineLevel="1" x14ac:dyDescent="0.2">
      <c r="A1335" s="260" t="s">
        <v>864</v>
      </c>
      <c r="B1335" s="261"/>
      <c r="C1335" s="262"/>
      <c r="D1335" s="263"/>
      <c r="E1335" s="262"/>
      <c r="F1335" s="264"/>
      <c r="G1335" s="265">
        <v>0</v>
      </c>
    </row>
    <row r="1336" spans="1:9" ht="30" hidden="1" customHeight="1" outlineLevel="1" x14ac:dyDescent="0.2">
      <c r="A1336" s="260" t="s">
        <v>861</v>
      </c>
      <c r="B1336" s="261"/>
      <c r="C1336" s="262"/>
      <c r="D1336" s="263"/>
      <c r="E1336" s="262"/>
      <c r="F1336" s="264"/>
      <c r="G1336" s="265">
        <v>0</v>
      </c>
    </row>
    <row r="1337" spans="1:9" ht="30" hidden="1" customHeight="1" outlineLevel="1" x14ac:dyDescent="0.2">
      <c r="A1337" s="260" t="s">
        <v>495</v>
      </c>
      <c r="B1337" s="266"/>
      <c r="C1337" s="262"/>
      <c r="D1337" s="263"/>
      <c r="E1337" s="262"/>
      <c r="F1337" s="267"/>
      <c r="G1337" s="265">
        <v>0</v>
      </c>
    </row>
    <row r="1338" spans="1:9" ht="30" hidden="1" customHeight="1" outlineLevel="1" x14ac:dyDescent="0.2">
      <c r="A1338" s="260" t="s">
        <v>588</v>
      </c>
      <c r="B1338" s="266"/>
      <c r="C1338" s="262"/>
      <c r="D1338" s="263"/>
      <c r="E1338" s="262"/>
      <c r="F1338" s="264"/>
      <c r="G1338" s="265">
        <v>0</v>
      </c>
    </row>
    <row r="1339" spans="1:9" ht="30" hidden="1" customHeight="1" outlineLevel="1" thickBot="1" x14ac:dyDescent="0.25">
      <c r="A1339" s="260" t="s">
        <v>487</v>
      </c>
      <c r="B1339" s="266"/>
      <c r="C1339" s="262"/>
      <c r="D1339" s="263"/>
      <c r="E1339" s="262"/>
      <c r="F1339" s="264"/>
      <c r="G1339" s="268">
        <f>SUM(G1330:G1338)</f>
        <v>0</v>
      </c>
    </row>
    <row r="1340" spans="1:9" ht="10.5" customHeight="1" collapsed="1" x14ac:dyDescent="0.2">
      <c r="A1340" s="348"/>
      <c r="B1340" s="343"/>
      <c r="C1340" s="343"/>
      <c r="D1340" s="343"/>
      <c r="E1340" s="343"/>
      <c r="F1340" s="343"/>
      <c r="G1340" s="349"/>
    </row>
    <row r="1341" spans="1:9" ht="30" hidden="1" customHeight="1" outlineLevel="1" x14ac:dyDescent="0.2">
      <c r="A1341" s="260" t="s">
        <v>86</v>
      </c>
      <c r="B1341" s="266"/>
      <c r="C1341" s="262"/>
      <c r="D1341" s="263"/>
      <c r="E1341" s="262"/>
      <c r="F1341" s="264"/>
      <c r="G1341" s="265">
        <v>0</v>
      </c>
    </row>
    <row r="1342" spans="1:9" ht="30" hidden="1" customHeight="1" outlineLevel="1" x14ac:dyDescent="0.2">
      <c r="A1342" s="260" t="s">
        <v>590</v>
      </c>
      <c r="B1342" s="266"/>
      <c r="C1342" s="262"/>
      <c r="D1342" s="263"/>
      <c r="E1342" s="262"/>
      <c r="F1342" s="267"/>
      <c r="G1342" s="265">
        <v>0</v>
      </c>
      <c r="I1342" s="11" t="str">
        <f>A1342</f>
        <v xml:space="preserve">MONTHLY SASRIA </v>
      </c>
    </row>
    <row r="1343" spans="1:9" ht="30" hidden="1" customHeight="1" outlineLevel="1" x14ac:dyDescent="0.2">
      <c r="A1343" s="260" t="s">
        <v>865</v>
      </c>
      <c r="B1343" s="261"/>
      <c r="C1343" s="262"/>
      <c r="D1343" s="263"/>
      <c r="E1343" s="262"/>
      <c r="F1343" s="264"/>
      <c r="G1343" s="265">
        <v>0</v>
      </c>
    </row>
    <row r="1344" spans="1:9" ht="30" hidden="1" customHeight="1" outlineLevel="1" x14ac:dyDescent="0.2">
      <c r="A1344" s="260" t="s">
        <v>866</v>
      </c>
      <c r="B1344" s="261"/>
      <c r="C1344" s="262"/>
      <c r="D1344" s="263"/>
      <c r="E1344" s="262"/>
      <c r="F1344" s="264"/>
      <c r="G1344" s="265">
        <v>0</v>
      </c>
    </row>
    <row r="1345" spans="1:7" ht="30" hidden="1" customHeight="1" outlineLevel="1" x14ac:dyDescent="0.2">
      <c r="A1345" s="260" t="s">
        <v>869</v>
      </c>
      <c r="B1345" s="261"/>
      <c r="C1345" s="262"/>
      <c r="D1345" s="263"/>
      <c r="E1345" s="262"/>
      <c r="F1345" s="264"/>
      <c r="G1345" s="265">
        <v>0</v>
      </c>
    </row>
    <row r="1346" spans="1:7" ht="30" hidden="1" customHeight="1" outlineLevel="1" x14ac:dyDescent="0.2">
      <c r="A1346" s="260" t="s">
        <v>867</v>
      </c>
      <c r="B1346" s="261"/>
      <c r="C1346" s="262"/>
      <c r="D1346" s="263"/>
      <c r="E1346" s="262"/>
      <c r="F1346" s="264"/>
      <c r="G1346" s="265">
        <v>0</v>
      </c>
    </row>
    <row r="1347" spans="1:7" ht="30" hidden="1" customHeight="1" outlineLevel="1" x14ac:dyDescent="0.2">
      <c r="A1347" s="260" t="s">
        <v>868</v>
      </c>
      <c r="B1347" s="261"/>
      <c r="C1347" s="262"/>
      <c r="D1347" s="263"/>
      <c r="E1347" s="262"/>
      <c r="F1347" s="264"/>
      <c r="G1347" s="265">
        <v>0</v>
      </c>
    </row>
    <row r="1348" spans="1:7" ht="30" hidden="1" customHeight="1" outlineLevel="1" x14ac:dyDescent="0.2">
      <c r="A1348" s="260" t="s">
        <v>494</v>
      </c>
      <c r="B1348" s="266"/>
      <c r="C1348" s="262"/>
      <c r="D1348" s="263"/>
      <c r="E1348" s="262"/>
      <c r="F1348" s="267"/>
      <c r="G1348" s="265">
        <v>0</v>
      </c>
    </row>
    <row r="1349" spans="1:7" ht="30" hidden="1" customHeight="1" outlineLevel="1" x14ac:dyDescent="0.2">
      <c r="A1349" s="260" t="s">
        <v>586</v>
      </c>
      <c r="B1349" s="266"/>
      <c r="C1349" s="262"/>
      <c r="D1349" s="269"/>
      <c r="E1349" s="262"/>
      <c r="F1349" s="262"/>
      <c r="G1349" s="265">
        <v>0</v>
      </c>
    </row>
    <row r="1350" spans="1:7" ht="30" hidden="1" customHeight="1" outlineLevel="1" thickBot="1" x14ac:dyDescent="0.25">
      <c r="A1350" s="260" t="s">
        <v>438</v>
      </c>
      <c r="B1350" s="266"/>
      <c r="C1350" s="262"/>
      <c r="D1350" s="263"/>
      <c r="E1350" s="262"/>
      <c r="F1350" s="264"/>
      <c r="G1350" s="268">
        <f>SUM(G1341:G1349)</f>
        <v>0</v>
      </c>
    </row>
    <row r="1351" spans="1:7" ht="13.5" customHeight="1" thickBot="1" x14ac:dyDescent="0.25">
      <c r="A1351" s="260"/>
      <c r="B1351" s="266"/>
      <c r="C1351" s="262"/>
      <c r="D1351" s="263"/>
      <c r="E1351" s="262"/>
      <c r="F1351" s="264"/>
      <c r="G1351" s="265"/>
    </row>
    <row r="1352" spans="1:7" ht="30" customHeight="1" x14ac:dyDescent="0.15">
      <c r="A1352" s="336" t="s">
        <v>437</v>
      </c>
      <c r="B1352" s="337"/>
      <c r="C1352" s="337"/>
      <c r="D1352" s="337"/>
      <c r="E1352" s="337"/>
      <c r="F1352" s="361" t="s">
        <v>486</v>
      </c>
      <c r="G1352" s="362"/>
    </row>
    <row r="1353" spans="1:7" ht="35.25" customHeight="1" x14ac:dyDescent="0.2">
      <c r="A1353" s="363" t="s">
        <v>485</v>
      </c>
      <c r="B1353" s="364"/>
      <c r="C1353" s="364"/>
      <c r="D1353" s="364"/>
      <c r="E1353" s="364"/>
      <c r="F1353" s="487" t="s">
        <v>444</v>
      </c>
      <c r="G1353" s="448"/>
    </row>
    <row r="1354" spans="1:7" ht="35.25" customHeight="1" x14ac:dyDescent="0.2">
      <c r="A1354" s="350" t="s">
        <v>615</v>
      </c>
      <c r="B1354" s="351"/>
      <c r="C1354" s="351"/>
      <c r="D1354" s="351"/>
      <c r="E1354" s="351"/>
      <c r="F1354" s="487" t="s">
        <v>444</v>
      </c>
      <c r="G1354" s="448"/>
    </row>
    <row r="1355" spans="1:7" ht="35.25" customHeight="1" x14ac:dyDescent="0.15">
      <c r="A1355" s="352"/>
      <c r="B1355" s="353"/>
      <c r="C1355" s="353"/>
      <c r="D1355" s="353"/>
      <c r="E1355" s="353"/>
      <c r="F1355" s="353"/>
      <c r="G1355" s="354"/>
    </row>
    <row r="1356" spans="1:7" ht="35.25" customHeight="1" x14ac:dyDescent="0.15">
      <c r="A1356" s="355"/>
      <c r="B1356" s="356"/>
      <c r="C1356" s="356"/>
      <c r="D1356" s="356"/>
      <c r="E1356" s="356"/>
      <c r="F1356" s="356"/>
      <c r="G1356" s="357"/>
    </row>
    <row r="1357" spans="1:7" ht="37.5" customHeight="1" x14ac:dyDescent="0.15">
      <c r="A1357" s="358" t="s">
        <v>583</v>
      </c>
      <c r="B1357" s="359"/>
      <c r="C1357" s="359"/>
      <c r="D1357" s="359"/>
      <c r="E1357" s="359"/>
      <c r="F1357" s="359"/>
      <c r="G1357" s="360"/>
    </row>
    <row r="1358" spans="1:7" ht="30" customHeight="1" x14ac:dyDescent="0.15">
      <c r="A1358" s="358" t="s">
        <v>584</v>
      </c>
      <c r="B1358" s="359"/>
      <c r="C1358" s="359"/>
      <c r="D1358" s="359"/>
      <c r="E1358" s="359"/>
      <c r="F1358" s="359"/>
      <c r="G1358" s="360"/>
    </row>
    <row r="1359" spans="1:7" ht="39.75" customHeight="1" x14ac:dyDescent="0.15">
      <c r="A1359" s="358" t="s">
        <v>1106</v>
      </c>
      <c r="B1359" s="359"/>
      <c r="C1359" s="359"/>
      <c r="D1359" s="359"/>
      <c r="E1359" s="359"/>
      <c r="F1359" s="359"/>
      <c r="G1359" s="360"/>
    </row>
    <row r="1360" spans="1:7" ht="63" customHeight="1" x14ac:dyDescent="0.15">
      <c r="A1360" s="326" t="s">
        <v>1104</v>
      </c>
      <c r="B1360" s="327"/>
      <c r="C1360" s="327"/>
      <c r="D1360" s="327"/>
      <c r="E1360" s="327"/>
      <c r="F1360" s="327"/>
      <c r="G1360" s="328"/>
    </row>
    <row r="1361" spans="1:7" ht="30" customHeight="1" x14ac:dyDescent="0.2">
      <c r="A1361" s="270"/>
      <c r="B1361" s="271"/>
      <c r="C1361" s="272"/>
      <c r="D1361" s="271"/>
      <c r="E1361" s="271"/>
      <c r="F1361" s="272"/>
      <c r="G1361" s="273"/>
    </row>
    <row r="1362" spans="1:7" ht="30" customHeight="1" x14ac:dyDescent="0.15">
      <c r="A1362" s="329"/>
      <c r="B1362" s="330"/>
      <c r="C1362" s="330"/>
      <c r="D1362" s="330"/>
      <c r="E1362" s="330"/>
      <c r="F1362" s="330"/>
      <c r="G1362" s="331"/>
    </row>
    <row r="1363" spans="1:7" ht="30" customHeight="1" x14ac:dyDescent="0.15">
      <c r="A1363" s="329"/>
      <c r="B1363" s="330"/>
      <c r="C1363" s="330"/>
      <c r="D1363" s="330"/>
      <c r="E1363" s="330"/>
      <c r="F1363" s="330"/>
      <c r="G1363" s="331"/>
    </row>
    <row r="1364" spans="1:7" ht="30" customHeight="1" thickBot="1" x14ac:dyDescent="0.2">
      <c r="A1364" s="345" t="s">
        <v>593</v>
      </c>
      <c r="B1364" s="346"/>
      <c r="C1364" s="346"/>
      <c r="D1364" s="346" t="s">
        <v>591</v>
      </c>
      <c r="E1364" s="346"/>
      <c r="F1364" s="346" t="s">
        <v>592</v>
      </c>
      <c r="G1364" s="347"/>
    </row>
    <row r="1365" spans="1:7" ht="15" customHeight="1" x14ac:dyDescent="0.15"/>
    <row r="1366" spans="1:7" ht="15" customHeight="1" x14ac:dyDescent="0.15"/>
    <row r="1367" spans="1:7" ht="15" customHeight="1" x14ac:dyDescent="0.15"/>
  </sheetData>
  <dataConsolidate/>
  <mergeCells count="1509">
    <mergeCell ref="B1195:C1195"/>
    <mergeCell ref="B1196:C1196"/>
    <mergeCell ref="B1197:C1197"/>
    <mergeCell ref="B1198:C1198"/>
    <mergeCell ref="B1199:C1199"/>
    <mergeCell ref="B1200:C1200"/>
    <mergeCell ref="B1201:C1201"/>
    <mergeCell ref="B291:E291"/>
    <mergeCell ref="B292:E292"/>
    <mergeCell ref="B293:E293"/>
    <mergeCell ref="B255:E255"/>
    <mergeCell ref="B256:E256"/>
    <mergeCell ref="B257:E257"/>
    <mergeCell ref="B258:E258"/>
    <mergeCell ref="B259:E259"/>
    <mergeCell ref="B260:E260"/>
    <mergeCell ref="B261:E261"/>
    <mergeCell ref="B262:E262"/>
    <mergeCell ref="B273:E273"/>
    <mergeCell ref="B274:E274"/>
    <mergeCell ref="B275:E275"/>
    <mergeCell ref="B276:E276"/>
    <mergeCell ref="B277:E277"/>
    <mergeCell ref="B278:E278"/>
    <mergeCell ref="B279:E279"/>
    <mergeCell ref="B280:E280"/>
    <mergeCell ref="B281:E281"/>
    <mergeCell ref="B294:E294"/>
    <mergeCell ref="B295:E295"/>
    <mergeCell ref="B296:E296"/>
    <mergeCell ref="B297:E297"/>
    <mergeCell ref="B298:E298"/>
    <mergeCell ref="B241:E241"/>
    <mergeCell ref="B242:E242"/>
    <mergeCell ref="B243:E243"/>
    <mergeCell ref="B244:E244"/>
    <mergeCell ref="B245:E245"/>
    <mergeCell ref="B246:E246"/>
    <mergeCell ref="B247:E247"/>
    <mergeCell ref="B248:E248"/>
    <mergeCell ref="B249:E249"/>
    <mergeCell ref="B250:E250"/>
    <mergeCell ref="B251:E251"/>
    <mergeCell ref="B252:E252"/>
    <mergeCell ref="B253:E253"/>
    <mergeCell ref="B254:E254"/>
    <mergeCell ref="B729:E729"/>
    <mergeCell ref="B791:E791"/>
    <mergeCell ref="A929:F929"/>
    <mergeCell ref="B289:E289"/>
    <mergeCell ref="B290:E290"/>
    <mergeCell ref="B272:E272"/>
    <mergeCell ref="B263:E263"/>
    <mergeCell ref="B264:E264"/>
    <mergeCell ref="B265:E265"/>
    <mergeCell ref="B266:E266"/>
    <mergeCell ref="B267:E267"/>
    <mergeCell ref="B282:E282"/>
    <mergeCell ref="B283:E283"/>
    <mergeCell ref="B284:E284"/>
    <mergeCell ref="B285:E285"/>
    <mergeCell ref="B286:E286"/>
    <mergeCell ref="B287:E287"/>
    <mergeCell ref="B288:E288"/>
    <mergeCell ref="B234:E234"/>
    <mergeCell ref="B235:E235"/>
    <mergeCell ref="B236:E236"/>
    <mergeCell ref="B237:E237"/>
    <mergeCell ref="B226:E226"/>
    <mergeCell ref="B227:E227"/>
    <mergeCell ref="B220:E220"/>
    <mergeCell ref="B221:E221"/>
    <mergeCell ref="B222:E222"/>
    <mergeCell ref="B223:E223"/>
    <mergeCell ref="B224:E224"/>
    <mergeCell ref="B225:E225"/>
    <mergeCell ref="B218:E218"/>
    <mergeCell ref="B219:E219"/>
    <mergeCell ref="B238:E238"/>
    <mergeCell ref="B239:E239"/>
    <mergeCell ref="B240:E240"/>
    <mergeCell ref="B207:E207"/>
    <mergeCell ref="B208:E208"/>
    <mergeCell ref="B209:E209"/>
    <mergeCell ref="B210:E210"/>
    <mergeCell ref="B211:E211"/>
    <mergeCell ref="B212:E212"/>
    <mergeCell ref="B213:E213"/>
    <mergeCell ref="B214:E214"/>
    <mergeCell ref="B215:E215"/>
    <mergeCell ref="B216:E216"/>
    <mergeCell ref="B217:E217"/>
    <mergeCell ref="B228:E228"/>
    <mergeCell ref="B229:E229"/>
    <mergeCell ref="B230:E230"/>
    <mergeCell ref="B231:E231"/>
    <mergeCell ref="B232:E232"/>
    <mergeCell ref="B233:E233"/>
    <mergeCell ref="F112:G112"/>
    <mergeCell ref="F113:G113"/>
    <mergeCell ref="F118:G118"/>
    <mergeCell ref="B1323:D1323"/>
    <mergeCell ref="F1353:G1353"/>
    <mergeCell ref="F1354:G1354"/>
    <mergeCell ref="B731:E731"/>
    <mergeCell ref="A26:G26"/>
    <mergeCell ref="B27:C27"/>
    <mergeCell ref="D27:E27"/>
    <mergeCell ref="B28:C28"/>
    <mergeCell ref="B29:C29"/>
    <mergeCell ref="B30:C30"/>
    <mergeCell ref="D28:E28"/>
    <mergeCell ref="D29:E29"/>
    <mergeCell ref="D30:E30"/>
    <mergeCell ref="F27:G27"/>
    <mergeCell ref="F28:G28"/>
    <mergeCell ref="F29:G29"/>
    <mergeCell ref="F30:G30"/>
    <mergeCell ref="B31:C31"/>
    <mergeCell ref="D31:E31"/>
    <mergeCell ref="F31:G31"/>
    <mergeCell ref="F110:G110"/>
    <mergeCell ref="E752:F752"/>
    <mergeCell ref="A753:G753"/>
    <mergeCell ref="B754:E754"/>
    <mergeCell ref="B755:E755"/>
    <mergeCell ref="B779:E779"/>
    <mergeCell ref="B730:E730"/>
    <mergeCell ref="A747:F747"/>
    <mergeCell ref="A748:F748"/>
    <mergeCell ref="B1293:E1293"/>
    <mergeCell ref="B1292:E1292"/>
    <mergeCell ref="B1291:E1291"/>
    <mergeCell ref="B1290:E1290"/>
    <mergeCell ref="B1296:E1296"/>
    <mergeCell ref="B1276:E1276"/>
    <mergeCell ref="A750:F750"/>
    <mergeCell ref="A749:F749"/>
    <mergeCell ref="A746:F746"/>
    <mergeCell ref="A787:B787"/>
    <mergeCell ref="E787:F787"/>
    <mergeCell ref="B780:E780"/>
    <mergeCell ref="B781:E781"/>
    <mergeCell ref="B782:E782"/>
    <mergeCell ref="B801:E801"/>
    <mergeCell ref="B802:E802"/>
    <mergeCell ref="B803:E803"/>
    <mergeCell ref="B804:E804"/>
    <mergeCell ref="B805:E805"/>
    <mergeCell ref="B806:E806"/>
    <mergeCell ref="A798:B798"/>
    <mergeCell ref="E798:F798"/>
    <mergeCell ref="A799:G799"/>
    <mergeCell ref="B800:E800"/>
    <mergeCell ref="B794:E794"/>
    <mergeCell ref="B795:E795"/>
    <mergeCell ref="B796:E796"/>
    <mergeCell ref="B797:E797"/>
    <mergeCell ref="B816:E816"/>
    <mergeCell ref="B817:E817"/>
    <mergeCell ref="B818:E818"/>
    <mergeCell ref="B819:E819"/>
    <mergeCell ref="B1203:C1203"/>
    <mergeCell ref="B740:E740"/>
    <mergeCell ref="B756:E756"/>
    <mergeCell ref="B757:E757"/>
    <mergeCell ref="B758:E758"/>
    <mergeCell ref="B759:E759"/>
    <mergeCell ref="B760:E760"/>
    <mergeCell ref="B761:E761"/>
    <mergeCell ref="B751:E751"/>
    <mergeCell ref="A788:G788"/>
    <mergeCell ref="B789:E789"/>
    <mergeCell ref="B790:E790"/>
    <mergeCell ref="B792:E792"/>
    <mergeCell ref="B793:E793"/>
    <mergeCell ref="B783:E783"/>
    <mergeCell ref="B784:E784"/>
    <mergeCell ref="A785:E785"/>
    <mergeCell ref="B786:E786"/>
    <mergeCell ref="A820:F820"/>
    <mergeCell ref="B821:E821"/>
    <mergeCell ref="B810:E810"/>
    <mergeCell ref="B811:E811"/>
    <mergeCell ref="B812:E812"/>
    <mergeCell ref="B813:E813"/>
    <mergeCell ref="B814:E814"/>
    <mergeCell ref="B815:E815"/>
    <mergeCell ref="B807:E807"/>
    <mergeCell ref="F807:G807"/>
    <mergeCell ref="B808:E808"/>
    <mergeCell ref="F808:G808"/>
    <mergeCell ref="B809:E809"/>
    <mergeCell ref="B1145:E1145"/>
    <mergeCell ref="B16:E16"/>
    <mergeCell ref="B17:G17"/>
    <mergeCell ref="B18:G18"/>
    <mergeCell ref="B19:G19"/>
    <mergeCell ref="B20:D20"/>
    <mergeCell ref="E20:F20"/>
    <mergeCell ref="A138:G138"/>
    <mergeCell ref="E21:F21"/>
    <mergeCell ref="B22:D22"/>
    <mergeCell ref="E22:F22"/>
    <mergeCell ref="B23:D23"/>
    <mergeCell ref="B36:G36"/>
    <mergeCell ref="B37:C37"/>
    <mergeCell ref="D37:E37"/>
    <mergeCell ref="B38:C38"/>
    <mergeCell ref="D38:E38"/>
    <mergeCell ref="D39:E39"/>
    <mergeCell ref="B50:C50"/>
    <mergeCell ref="D50:E50"/>
    <mergeCell ref="B51:E51"/>
    <mergeCell ref="F51:G51"/>
    <mergeCell ref="B52:C52"/>
    <mergeCell ref="D52:E52"/>
    <mergeCell ref="B60:G60"/>
    <mergeCell ref="A61:A82"/>
    <mergeCell ref="B61:C61"/>
    <mergeCell ref="D61:E61"/>
    <mergeCell ref="B64:C64"/>
    <mergeCell ref="D64:E64"/>
    <mergeCell ref="B65:C65"/>
    <mergeCell ref="B78:C78"/>
    <mergeCell ref="F111:G111"/>
    <mergeCell ref="A9:G9"/>
    <mergeCell ref="A10:G10"/>
    <mergeCell ref="A11:G11"/>
    <mergeCell ref="A13:G13"/>
    <mergeCell ref="A14:G14"/>
    <mergeCell ref="B48:C48"/>
    <mergeCell ref="A147:F147"/>
    <mergeCell ref="A148:G148"/>
    <mergeCell ref="A149:G149"/>
    <mergeCell ref="D48:E48"/>
    <mergeCell ref="B49:C49"/>
    <mergeCell ref="D49:E49"/>
    <mergeCell ref="B44:C44"/>
    <mergeCell ref="B24:D24"/>
    <mergeCell ref="E24:F24"/>
    <mergeCell ref="B25:G25"/>
    <mergeCell ref="B32:G32"/>
    <mergeCell ref="B33:G33"/>
    <mergeCell ref="B34:G34"/>
    <mergeCell ref="B21:D21"/>
    <mergeCell ref="D144:E144"/>
    <mergeCell ref="F141:G141"/>
    <mergeCell ref="F142:G142"/>
    <mergeCell ref="F143:G143"/>
    <mergeCell ref="F144:G144"/>
    <mergeCell ref="B139:G139"/>
    <mergeCell ref="B140:G140"/>
    <mergeCell ref="B141:C141"/>
    <mergeCell ref="B142:C142"/>
    <mergeCell ref="B143:C143"/>
    <mergeCell ref="B144:C144"/>
    <mergeCell ref="A15:G15"/>
    <mergeCell ref="F6:G6"/>
    <mergeCell ref="F1:G5"/>
    <mergeCell ref="A1:A5"/>
    <mergeCell ref="B2:E2"/>
    <mergeCell ref="B4:E4"/>
    <mergeCell ref="B3:E3"/>
    <mergeCell ref="B5:E5"/>
    <mergeCell ref="B1:E1"/>
    <mergeCell ref="B6:E6"/>
    <mergeCell ref="A12:G12"/>
    <mergeCell ref="B157:C157"/>
    <mergeCell ref="B158:C158"/>
    <mergeCell ref="E23:F23"/>
    <mergeCell ref="B47:C47"/>
    <mergeCell ref="D47:E47"/>
    <mergeCell ref="D42:E42"/>
    <mergeCell ref="B43:C43"/>
    <mergeCell ref="D43:E43"/>
    <mergeCell ref="D44:E44"/>
    <mergeCell ref="B45:C45"/>
    <mergeCell ref="D45:E45"/>
    <mergeCell ref="B46:C46"/>
    <mergeCell ref="D46:G46"/>
    <mergeCell ref="B41:C41"/>
    <mergeCell ref="D41:E41"/>
    <mergeCell ref="B42:C42"/>
    <mergeCell ref="B35:G35"/>
    <mergeCell ref="D141:E141"/>
    <mergeCell ref="A146:G146"/>
    <mergeCell ref="D142:E142"/>
    <mergeCell ref="D143:E143"/>
    <mergeCell ref="A8:G8"/>
    <mergeCell ref="D78:E78"/>
    <mergeCell ref="D79:E79"/>
    <mergeCell ref="B80:E80"/>
    <mergeCell ref="F80:G80"/>
    <mergeCell ref="B81:C81"/>
    <mergeCell ref="D81:E81"/>
    <mergeCell ref="B75:E75"/>
    <mergeCell ref="F75:G75"/>
    <mergeCell ref="A37:A58"/>
    <mergeCell ref="B40:C40"/>
    <mergeCell ref="D40:E40"/>
    <mergeCell ref="F56:G56"/>
    <mergeCell ref="B57:C57"/>
    <mergeCell ref="D57:E57"/>
    <mergeCell ref="B58:C58"/>
    <mergeCell ref="B69:C69"/>
    <mergeCell ref="D69:E69"/>
    <mergeCell ref="B70:C70"/>
    <mergeCell ref="D70:G70"/>
    <mergeCell ref="B71:C71"/>
    <mergeCell ref="D71:E71"/>
    <mergeCell ref="D65:E65"/>
    <mergeCell ref="B66:C66"/>
    <mergeCell ref="D66:E66"/>
    <mergeCell ref="B67:C67"/>
    <mergeCell ref="D89:E89"/>
    <mergeCell ref="B90:C90"/>
    <mergeCell ref="D90:E90"/>
    <mergeCell ref="B82:C82"/>
    <mergeCell ref="D82:G82"/>
    <mergeCell ref="B83:G83"/>
    <mergeCell ref="B84:G84"/>
    <mergeCell ref="D103:E103"/>
    <mergeCell ref="D67:E67"/>
    <mergeCell ref="B68:C68"/>
    <mergeCell ref="D68:E68"/>
    <mergeCell ref="B59:G59"/>
    <mergeCell ref="B53:C53"/>
    <mergeCell ref="D53:E53"/>
    <mergeCell ref="B54:C54"/>
    <mergeCell ref="D54:E54"/>
    <mergeCell ref="D55:E55"/>
    <mergeCell ref="B56:E56"/>
    <mergeCell ref="D58:G58"/>
    <mergeCell ref="B76:C76"/>
    <mergeCell ref="D76:E76"/>
    <mergeCell ref="B77:C77"/>
    <mergeCell ref="D77:E77"/>
    <mergeCell ref="B72:C72"/>
    <mergeCell ref="D72:E72"/>
    <mergeCell ref="B73:C73"/>
    <mergeCell ref="D73:E73"/>
    <mergeCell ref="B74:C74"/>
    <mergeCell ref="D74:E74"/>
    <mergeCell ref="B62:C62"/>
    <mergeCell ref="D62:E62"/>
    <mergeCell ref="D63:E63"/>
    <mergeCell ref="B104:E104"/>
    <mergeCell ref="F104:G104"/>
    <mergeCell ref="B105:C105"/>
    <mergeCell ref="D105:E105"/>
    <mergeCell ref="B106:C106"/>
    <mergeCell ref="D106:G106"/>
    <mergeCell ref="A85:A106"/>
    <mergeCell ref="B85:C85"/>
    <mergeCell ref="D85:E85"/>
    <mergeCell ref="B86:C86"/>
    <mergeCell ref="D86:E86"/>
    <mergeCell ref="D87:E87"/>
    <mergeCell ref="B100:C100"/>
    <mergeCell ref="D100:E100"/>
    <mergeCell ref="B101:C101"/>
    <mergeCell ref="D101:E101"/>
    <mergeCell ref="B102:C102"/>
    <mergeCell ref="D102:E102"/>
    <mergeCell ref="B97:C97"/>
    <mergeCell ref="D97:E97"/>
    <mergeCell ref="B98:C98"/>
    <mergeCell ref="D98:E98"/>
    <mergeCell ref="B99:E99"/>
    <mergeCell ref="B91:C91"/>
    <mergeCell ref="D91:E91"/>
    <mergeCell ref="B92:C92"/>
    <mergeCell ref="D92:E92"/>
    <mergeCell ref="B93:C93"/>
    <mergeCell ref="D93:E93"/>
    <mergeCell ref="B88:C88"/>
    <mergeCell ref="D88:E88"/>
    <mergeCell ref="B89:C89"/>
    <mergeCell ref="B125:G125"/>
    <mergeCell ref="B126:C126"/>
    <mergeCell ref="D126:E126"/>
    <mergeCell ref="F126:G126"/>
    <mergeCell ref="B127:C127"/>
    <mergeCell ref="D127:E127"/>
    <mergeCell ref="F127:G127"/>
    <mergeCell ref="A119:G119"/>
    <mergeCell ref="A120:G120"/>
    <mergeCell ref="D121:E121"/>
    <mergeCell ref="D122:E122"/>
    <mergeCell ref="D123:E123"/>
    <mergeCell ref="A124:F124"/>
    <mergeCell ref="F99:G99"/>
    <mergeCell ref="B94:C94"/>
    <mergeCell ref="D94:G94"/>
    <mergeCell ref="B95:C95"/>
    <mergeCell ref="D95:E95"/>
    <mergeCell ref="B96:C96"/>
    <mergeCell ref="D96:E96"/>
    <mergeCell ref="A113:E113"/>
    <mergeCell ref="A114:G114"/>
    <mergeCell ref="A115:G115"/>
    <mergeCell ref="A116:G116"/>
    <mergeCell ref="A117:G117"/>
    <mergeCell ref="A118:E118"/>
    <mergeCell ref="B107:G107"/>
    <mergeCell ref="A108:G108"/>
    <mergeCell ref="A109:G109"/>
    <mergeCell ref="A110:E110"/>
    <mergeCell ref="A111:E111"/>
    <mergeCell ref="A112:E112"/>
    <mergeCell ref="B132:C132"/>
    <mergeCell ref="D132:E132"/>
    <mergeCell ref="F132:G132"/>
    <mergeCell ref="B133:C133"/>
    <mergeCell ref="D133:E133"/>
    <mergeCell ref="F133:G133"/>
    <mergeCell ref="B130:C130"/>
    <mergeCell ref="D130:E130"/>
    <mergeCell ref="F130:G130"/>
    <mergeCell ref="B131:C131"/>
    <mergeCell ref="D131:E131"/>
    <mergeCell ref="F131:G131"/>
    <mergeCell ref="B128:C128"/>
    <mergeCell ref="D128:E128"/>
    <mergeCell ref="F128:G128"/>
    <mergeCell ref="B129:C129"/>
    <mergeCell ref="D129:E129"/>
    <mergeCell ref="F129:G129"/>
    <mergeCell ref="A162:G162"/>
    <mergeCell ref="A163:G163"/>
    <mergeCell ref="A164:G164"/>
    <mergeCell ref="A165:G165"/>
    <mergeCell ref="A170:A171"/>
    <mergeCell ref="B170:E171"/>
    <mergeCell ref="F170:F171"/>
    <mergeCell ref="G170:G171"/>
    <mergeCell ref="A172:G172"/>
    <mergeCell ref="A168:F168"/>
    <mergeCell ref="A169:G169"/>
    <mergeCell ref="A166:G166"/>
    <mergeCell ref="B134:C134"/>
    <mergeCell ref="D134:E134"/>
    <mergeCell ref="F134:G134"/>
    <mergeCell ref="B135:C135"/>
    <mergeCell ref="D135:E135"/>
    <mergeCell ref="F135:G135"/>
    <mergeCell ref="A161:G161"/>
    <mergeCell ref="A167:F167"/>
    <mergeCell ref="A145:G145"/>
    <mergeCell ref="A151:G151"/>
    <mergeCell ref="E155:G155"/>
    <mergeCell ref="E160:G160"/>
    <mergeCell ref="E157:G159"/>
    <mergeCell ref="E152:G154"/>
    <mergeCell ref="B153:C153"/>
    <mergeCell ref="B154:C154"/>
    <mergeCell ref="B155:C155"/>
    <mergeCell ref="B159:C159"/>
    <mergeCell ref="A156:G156"/>
    <mergeCell ref="A137:G137"/>
    <mergeCell ref="B178:E178"/>
    <mergeCell ref="B179:E179"/>
    <mergeCell ref="B180:E180"/>
    <mergeCell ref="B181:E181"/>
    <mergeCell ref="B182:E182"/>
    <mergeCell ref="A173:B173"/>
    <mergeCell ref="E173:F173"/>
    <mergeCell ref="A174:G174"/>
    <mergeCell ref="B175:E175"/>
    <mergeCell ref="B176:E176"/>
    <mergeCell ref="B177:E177"/>
    <mergeCell ref="B183:E183"/>
    <mergeCell ref="B184:E184"/>
    <mergeCell ref="B185:E185"/>
    <mergeCell ref="B186:E186"/>
    <mergeCell ref="B187:E187"/>
    <mergeCell ref="B188:E188"/>
    <mergeCell ref="B194:E194"/>
    <mergeCell ref="B195:E195"/>
    <mergeCell ref="B196:E196"/>
    <mergeCell ref="B197:E197"/>
    <mergeCell ref="B198:E198"/>
    <mergeCell ref="B199:E199"/>
    <mergeCell ref="B200:E200"/>
    <mergeCell ref="B201:E201"/>
    <mergeCell ref="B202:E202"/>
    <mergeCell ref="B203:E203"/>
    <mergeCell ref="B204:E204"/>
    <mergeCell ref="B205:E205"/>
    <mergeCell ref="B206:E206"/>
    <mergeCell ref="B320:E320"/>
    <mergeCell ref="B321:E321"/>
    <mergeCell ref="B189:E189"/>
    <mergeCell ref="B190:E190"/>
    <mergeCell ref="B191:E191"/>
    <mergeCell ref="B192:E192"/>
    <mergeCell ref="B193:E193"/>
    <mergeCell ref="B310:E310"/>
    <mergeCell ref="B311:E311"/>
    <mergeCell ref="B312:E312"/>
    <mergeCell ref="B313:E313"/>
    <mergeCell ref="B314:E314"/>
    <mergeCell ref="B315:E315"/>
    <mergeCell ref="B308:E308"/>
    <mergeCell ref="B309:E309"/>
    <mergeCell ref="B268:E268"/>
    <mergeCell ref="B269:E269"/>
    <mergeCell ref="B270:E270"/>
    <mergeCell ref="B271:E271"/>
    <mergeCell ref="B299:E299"/>
    <mergeCell ref="B300:E300"/>
    <mergeCell ref="B301:E301"/>
    <mergeCell ref="B302:E302"/>
    <mergeCell ref="B303:E303"/>
    <mergeCell ref="B304:E304"/>
    <mergeCell ref="B305:E305"/>
    <mergeCell ref="B306:E306"/>
    <mergeCell ref="B307:E307"/>
    <mergeCell ref="B343:E343"/>
    <mergeCell ref="B344:E344"/>
    <mergeCell ref="B345:E345"/>
    <mergeCell ref="B346:E346"/>
    <mergeCell ref="B347:E347"/>
    <mergeCell ref="B328:E328"/>
    <mergeCell ref="B329:E329"/>
    <mergeCell ref="B330:E330"/>
    <mergeCell ref="B331:E331"/>
    <mergeCell ref="B332:E332"/>
    <mergeCell ref="B322:E322"/>
    <mergeCell ref="B323:E323"/>
    <mergeCell ref="B324:E324"/>
    <mergeCell ref="B325:E325"/>
    <mergeCell ref="B326:E326"/>
    <mergeCell ref="B327:E327"/>
    <mergeCell ref="B316:E316"/>
    <mergeCell ref="B317:E317"/>
    <mergeCell ref="B318:E318"/>
    <mergeCell ref="B319:E319"/>
    <mergeCell ref="B348:E348"/>
    <mergeCell ref="B338:E338"/>
    <mergeCell ref="A339:B339"/>
    <mergeCell ref="E339:F339"/>
    <mergeCell ref="A340:G340"/>
    <mergeCell ref="B341:E341"/>
    <mergeCell ref="B342:E342"/>
    <mergeCell ref="B333:E333"/>
    <mergeCell ref="B334:E334"/>
    <mergeCell ref="B335:E335"/>
    <mergeCell ref="B336:E336"/>
    <mergeCell ref="A337:F337"/>
    <mergeCell ref="B361:E361"/>
    <mergeCell ref="B362:E362"/>
    <mergeCell ref="B363:E363"/>
    <mergeCell ref="B364:E364"/>
    <mergeCell ref="B365:E365"/>
    <mergeCell ref="B366:E366"/>
    <mergeCell ref="B355:E355"/>
    <mergeCell ref="B356:E356"/>
    <mergeCell ref="B357:E357"/>
    <mergeCell ref="B358:E358"/>
    <mergeCell ref="B359:E359"/>
    <mergeCell ref="B360:E360"/>
    <mergeCell ref="B349:E349"/>
    <mergeCell ref="B350:E350"/>
    <mergeCell ref="B351:E351"/>
    <mergeCell ref="B352:E352"/>
    <mergeCell ref="B353:E353"/>
    <mergeCell ref="B354:E354"/>
    <mergeCell ref="B378:E378"/>
    <mergeCell ref="B379:E379"/>
    <mergeCell ref="B380:E380"/>
    <mergeCell ref="B373:E373"/>
    <mergeCell ref="B374:E374"/>
    <mergeCell ref="B375:E375"/>
    <mergeCell ref="B376:E376"/>
    <mergeCell ref="B377:E377"/>
    <mergeCell ref="B367:E367"/>
    <mergeCell ref="B368:E368"/>
    <mergeCell ref="B369:E369"/>
    <mergeCell ref="B370:E370"/>
    <mergeCell ref="B371:E371"/>
    <mergeCell ref="B372:E372"/>
    <mergeCell ref="B393:E393"/>
    <mergeCell ref="B394:E394"/>
    <mergeCell ref="B395:E395"/>
    <mergeCell ref="B396:E396"/>
    <mergeCell ref="B397:E397"/>
    <mergeCell ref="B398:E398"/>
    <mergeCell ref="B387:E387"/>
    <mergeCell ref="B388:E388"/>
    <mergeCell ref="B389:E389"/>
    <mergeCell ref="B390:E390"/>
    <mergeCell ref="B391:E391"/>
    <mergeCell ref="B392:E392"/>
    <mergeCell ref="B381:E381"/>
    <mergeCell ref="B382:E382"/>
    <mergeCell ref="A383:F383"/>
    <mergeCell ref="B384:E384"/>
    <mergeCell ref="E385:F385"/>
    <mergeCell ref="A386:G386"/>
    <mergeCell ref="B411:E411"/>
    <mergeCell ref="B412:E412"/>
    <mergeCell ref="B413:E413"/>
    <mergeCell ref="B414:E414"/>
    <mergeCell ref="B415:E415"/>
    <mergeCell ref="B416:E416"/>
    <mergeCell ref="B405:E405"/>
    <mergeCell ref="B406:E406"/>
    <mergeCell ref="B407:E407"/>
    <mergeCell ref="B408:E408"/>
    <mergeCell ref="B409:E409"/>
    <mergeCell ref="B410:E410"/>
    <mergeCell ref="B399:E399"/>
    <mergeCell ref="B400:E400"/>
    <mergeCell ref="B401:E401"/>
    <mergeCell ref="B402:E402"/>
    <mergeCell ref="B403:E403"/>
    <mergeCell ref="B404:E404"/>
    <mergeCell ref="B427:E427"/>
    <mergeCell ref="A428:F428"/>
    <mergeCell ref="B429:E429"/>
    <mergeCell ref="A430:B430"/>
    <mergeCell ref="E430:F430"/>
    <mergeCell ref="A431:G431"/>
    <mergeCell ref="B423:E423"/>
    <mergeCell ref="B424:E424"/>
    <mergeCell ref="B425:E425"/>
    <mergeCell ref="B426:E426"/>
    <mergeCell ref="B417:E417"/>
    <mergeCell ref="B418:E418"/>
    <mergeCell ref="B419:E419"/>
    <mergeCell ref="B420:E420"/>
    <mergeCell ref="B421:E421"/>
    <mergeCell ref="B422:E422"/>
    <mergeCell ref="B444:E444"/>
    <mergeCell ref="B445:E445"/>
    <mergeCell ref="B446:E446"/>
    <mergeCell ref="B447:E447"/>
    <mergeCell ref="B448:E448"/>
    <mergeCell ref="B449:E449"/>
    <mergeCell ref="B438:E438"/>
    <mergeCell ref="B439:E439"/>
    <mergeCell ref="B440:E440"/>
    <mergeCell ref="B441:E441"/>
    <mergeCell ref="B442:E442"/>
    <mergeCell ref="B443:E443"/>
    <mergeCell ref="B432:E432"/>
    <mergeCell ref="B433:E433"/>
    <mergeCell ref="B434:E434"/>
    <mergeCell ref="B435:E435"/>
    <mergeCell ref="B436:E436"/>
    <mergeCell ref="B437:E437"/>
    <mergeCell ref="B462:E462"/>
    <mergeCell ref="B463:E463"/>
    <mergeCell ref="B464:E464"/>
    <mergeCell ref="B465:E465"/>
    <mergeCell ref="B456:E456"/>
    <mergeCell ref="B457:E457"/>
    <mergeCell ref="B458:E458"/>
    <mergeCell ref="B459:E459"/>
    <mergeCell ref="B460:E460"/>
    <mergeCell ref="B461:E461"/>
    <mergeCell ref="B450:E450"/>
    <mergeCell ref="B451:E451"/>
    <mergeCell ref="B452:E452"/>
    <mergeCell ref="B453:E453"/>
    <mergeCell ref="B454:E454"/>
    <mergeCell ref="B455:E455"/>
    <mergeCell ref="B478:E478"/>
    <mergeCell ref="B479:E479"/>
    <mergeCell ref="B480:E480"/>
    <mergeCell ref="B481:E481"/>
    <mergeCell ref="B482:E482"/>
    <mergeCell ref="B483:E483"/>
    <mergeCell ref="B472:E472"/>
    <mergeCell ref="B473:E473"/>
    <mergeCell ref="B474:E474"/>
    <mergeCell ref="B475:E475"/>
    <mergeCell ref="B476:E476"/>
    <mergeCell ref="B477:E477"/>
    <mergeCell ref="B466:E466"/>
    <mergeCell ref="B467:E467"/>
    <mergeCell ref="A468:F468"/>
    <mergeCell ref="B469:E469"/>
    <mergeCell ref="E470:F470"/>
    <mergeCell ref="A471:G471"/>
    <mergeCell ref="B495:E495"/>
    <mergeCell ref="B496:E496"/>
    <mergeCell ref="B497:E497"/>
    <mergeCell ref="B498:E498"/>
    <mergeCell ref="B499:E499"/>
    <mergeCell ref="B500:E500"/>
    <mergeCell ref="A489:G489"/>
    <mergeCell ref="B490:E490"/>
    <mergeCell ref="B491:E491"/>
    <mergeCell ref="B492:E492"/>
    <mergeCell ref="B493:E493"/>
    <mergeCell ref="B494:E494"/>
    <mergeCell ref="B484:E484"/>
    <mergeCell ref="B485:E485"/>
    <mergeCell ref="A486:F486"/>
    <mergeCell ref="B487:E487"/>
    <mergeCell ref="A488:B488"/>
    <mergeCell ref="E488:F488"/>
    <mergeCell ref="A513:C513"/>
    <mergeCell ref="D513:G513"/>
    <mergeCell ref="A514:C514"/>
    <mergeCell ref="D514:G514"/>
    <mergeCell ref="A515:C515"/>
    <mergeCell ref="D515:G515"/>
    <mergeCell ref="B507:E507"/>
    <mergeCell ref="B508:E508"/>
    <mergeCell ref="B509:E509"/>
    <mergeCell ref="A510:E510"/>
    <mergeCell ref="A511:E511"/>
    <mergeCell ref="A512:E512"/>
    <mergeCell ref="B501:E501"/>
    <mergeCell ref="B502:E502"/>
    <mergeCell ref="B503:E503"/>
    <mergeCell ref="B504:E504"/>
    <mergeCell ref="B505:E505"/>
    <mergeCell ref="B506:E506"/>
    <mergeCell ref="B524:E524"/>
    <mergeCell ref="A525:F525"/>
    <mergeCell ref="B526:E526"/>
    <mergeCell ref="A527:B527"/>
    <mergeCell ref="E527:F527"/>
    <mergeCell ref="A528:G528"/>
    <mergeCell ref="B520:E520"/>
    <mergeCell ref="B521:E521"/>
    <mergeCell ref="B522:E522"/>
    <mergeCell ref="B523:E523"/>
    <mergeCell ref="A516:C516"/>
    <mergeCell ref="D516:G516"/>
    <mergeCell ref="A517:C517"/>
    <mergeCell ref="D517:G517"/>
    <mergeCell ref="B518:E518"/>
    <mergeCell ref="B519:E519"/>
    <mergeCell ref="B541:E541"/>
    <mergeCell ref="B542:E542"/>
    <mergeCell ref="B543:E543"/>
    <mergeCell ref="B544:E544"/>
    <mergeCell ref="B545:E545"/>
    <mergeCell ref="B546:E546"/>
    <mergeCell ref="B535:E535"/>
    <mergeCell ref="B536:E536"/>
    <mergeCell ref="B537:E537"/>
    <mergeCell ref="B538:E538"/>
    <mergeCell ref="B539:E539"/>
    <mergeCell ref="B540:E540"/>
    <mergeCell ref="B529:E529"/>
    <mergeCell ref="B530:E530"/>
    <mergeCell ref="B531:E531"/>
    <mergeCell ref="B532:E532"/>
    <mergeCell ref="B533:E533"/>
    <mergeCell ref="B534:E534"/>
    <mergeCell ref="B559:E559"/>
    <mergeCell ref="B560:E560"/>
    <mergeCell ref="B561:E561"/>
    <mergeCell ref="B562:E562"/>
    <mergeCell ref="B563:E563"/>
    <mergeCell ref="B553:E553"/>
    <mergeCell ref="B554:E554"/>
    <mergeCell ref="B555:E555"/>
    <mergeCell ref="B556:E556"/>
    <mergeCell ref="B557:E557"/>
    <mergeCell ref="B558:E558"/>
    <mergeCell ref="B547:E547"/>
    <mergeCell ref="B548:E548"/>
    <mergeCell ref="B549:E549"/>
    <mergeCell ref="B550:E550"/>
    <mergeCell ref="B551:E551"/>
    <mergeCell ref="B552:E552"/>
    <mergeCell ref="B572:E572"/>
    <mergeCell ref="F572:G572"/>
    <mergeCell ref="B573:E573"/>
    <mergeCell ref="B574:E574"/>
    <mergeCell ref="B575:E575"/>
    <mergeCell ref="B576:E576"/>
    <mergeCell ref="B569:E569"/>
    <mergeCell ref="F569:G569"/>
    <mergeCell ref="B570:E570"/>
    <mergeCell ref="F570:G570"/>
    <mergeCell ref="B571:E571"/>
    <mergeCell ref="F571:G571"/>
    <mergeCell ref="B564:E564"/>
    <mergeCell ref="B565:E565"/>
    <mergeCell ref="B566:E566"/>
    <mergeCell ref="B567:E567"/>
    <mergeCell ref="B568:E568"/>
    <mergeCell ref="F568:G568"/>
    <mergeCell ref="B588:E588"/>
    <mergeCell ref="B589:E589"/>
    <mergeCell ref="B590:E590"/>
    <mergeCell ref="B591:E591"/>
    <mergeCell ref="B592:E592"/>
    <mergeCell ref="B593:E593"/>
    <mergeCell ref="B582:E582"/>
    <mergeCell ref="B583:E583"/>
    <mergeCell ref="B584:E584"/>
    <mergeCell ref="B585:E585"/>
    <mergeCell ref="B586:E586"/>
    <mergeCell ref="B587:E587"/>
    <mergeCell ref="B577:E577"/>
    <mergeCell ref="A578:F578"/>
    <mergeCell ref="B579:E579"/>
    <mergeCell ref="A580:B580"/>
    <mergeCell ref="E580:F580"/>
    <mergeCell ref="A581:G581"/>
    <mergeCell ref="B606:E606"/>
    <mergeCell ref="A607:F607"/>
    <mergeCell ref="B608:E608"/>
    <mergeCell ref="B609:E609"/>
    <mergeCell ref="B610:E610"/>
    <mergeCell ref="A611:F611"/>
    <mergeCell ref="B600:E600"/>
    <mergeCell ref="B601:E601"/>
    <mergeCell ref="B602:E602"/>
    <mergeCell ref="B603:E603"/>
    <mergeCell ref="B604:E604"/>
    <mergeCell ref="B605:E605"/>
    <mergeCell ref="B594:E594"/>
    <mergeCell ref="B595:E595"/>
    <mergeCell ref="B596:E596"/>
    <mergeCell ref="B597:E597"/>
    <mergeCell ref="B598:E598"/>
    <mergeCell ref="B599:E599"/>
    <mergeCell ref="B624:E624"/>
    <mergeCell ref="B625:E625"/>
    <mergeCell ref="B626:E626"/>
    <mergeCell ref="B627:E627"/>
    <mergeCell ref="B628:E628"/>
    <mergeCell ref="B629:F629"/>
    <mergeCell ref="B618:E618"/>
    <mergeCell ref="B619:E619"/>
    <mergeCell ref="B620:E620"/>
    <mergeCell ref="B621:E621"/>
    <mergeCell ref="B622:E622"/>
    <mergeCell ref="B623:E623"/>
    <mergeCell ref="B612:E612"/>
    <mergeCell ref="E613:F613"/>
    <mergeCell ref="A614:G614"/>
    <mergeCell ref="B615:E615"/>
    <mergeCell ref="B616:E616"/>
    <mergeCell ref="B617:E617"/>
    <mergeCell ref="B641:E641"/>
    <mergeCell ref="B642:E642"/>
    <mergeCell ref="B643:E643"/>
    <mergeCell ref="B644:E644"/>
    <mergeCell ref="B645:E645"/>
    <mergeCell ref="B646:E646"/>
    <mergeCell ref="A636:B636"/>
    <mergeCell ref="E636:F636"/>
    <mergeCell ref="A637:G637"/>
    <mergeCell ref="B638:E638"/>
    <mergeCell ref="B639:E639"/>
    <mergeCell ref="B640:E640"/>
    <mergeCell ref="B630:F630"/>
    <mergeCell ref="B631:E631"/>
    <mergeCell ref="B632:E632"/>
    <mergeCell ref="B633:E633"/>
    <mergeCell ref="A634:F634"/>
    <mergeCell ref="B635:E635"/>
    <mergeCell ref="A663:F663"/>
    <mergeCell ref="B664:E664"/>
    <mergeCell ref="B653:E653"/>
    <mergeCell ref="B654:F654"/>
    <mergeCell ref="B655:F655"/>
    <mergeCell ref="B656:F656"/>
    <mergeCell ref="B657:F657"/>
    <mergeCell ref="B658:E658"/>
    <mergeCell ref="B647:E647"/>
    <mergeCell ref="B648:E648"/>
    <mergeCell ref="B649:E649"/>
    <mergeCell ref="B650:E650"/>
    <mergeCell ref="B651:E651"/>
    <mergeCell ref="B652:E652"/>
    <mergeCell ref="A659:F659"/>
    <mergeCell ref="A660:F660"/>
    <mergeCell ref="A661:F661"/>
    <mergeCell ref="A662:F662"/>
    <mergeCell ref="B676:E676"/>
    <mergeCell ref="B677:E677"/>
    <mergeCell ref="B678:E678"/>
    <mergeCell ref="B679:E679"/>
    <mergeCell ref="B680:E680"/>
    <mergeCell ref="B681:E681"/>
    <mergeCell ref="B670:E670"/>
    <mergeCell ref="B671:E671"/>
    <mergeCell ref="B672:E672"/>
    <mergeCell ref="B673:E673"/>
    <mergeCell ref="B674:E674"/>
    <mergeCell ref="B675:E675"/>
    <mergeCell ref="A665:B665"/>
    <mergeCell ref="E665:F665"/>
    <mergeCell ref="A666:G666"/>
    <mergeCell ref="B667:E667"/>
    <mergeCell ref="B668:E668"/>
    <mergeCell ref="B669:E669"/>
    <mergeCell ref="B697:E697"/>
    <mergeCell ref="B698:E698"/>
    <mergeCell ref="B699:E699"/>
    <mergeCell ref="B700:E700"/>
    <mergeCell ref="B701:E701"/>
    <mergeCell ref="B702:E702"/>
    <mergeCell ref="A692:F692"/>
    <mergeCell ref="B693:E693"/>
    <mergeCell ref="A694:B694"/>
    <mergeCell ref="E694:F694"/>
    <mergeCell ref="A695:G695"/>
    <mergeCell ref="B696:E696"/>
    <mergeCell ref="B682:E682"/>
    <mergeCell ref="B683:E683"/>
    <mergeCell ref="B684:E684"/>
    <mergeCell ref="B686:E686"/>
    <mergeCell ref="B687:E687"/>
    <mergeCell ref="B690:E690"/>
    <mergeCell ref="A691:F691"/>
    <mergeCell ref="B689:E689"/>
    <mergeCell ref="B688:E688"/>
    <mergeCell ref="B685:E685"/>
    <mergeCell ref="B715:E715"/>
    <mergeCell ref="B716:E716"/>
    <mergeCell ref="B717:E717"/>
    <mergeCell ref="B718:E718"/>
    <mergeCell ref="B719:E719"/>
    <mergeCell ref="B720:E720"/>
    <mergeCell ref="A727:G727"/>
    <mergeCell ref="B709:E709"/>
    <mergeCell ref="B710:E710"/>
    <mergeCell ref="B711:E711"/>
    <mergeCell ref="B712:E712"/>
    <mergeCell ref="B713:E713"/>
    <mergeCell ref="B714:E714"/>
    <mergeCell ref="B703:E703"/>
    <mergeCell ref="B704:E704"/>
    <mergeCell ref="B705:E705"/>
    <mergeCell ref="B706:E706"/>
    <mergeCell ref="B707:E707"/>
    <mergeCell ref="B708:E708"/>
    <mergeCell ref="B721:E721"/>
    <mergeCell ref="B722:E722"/>
    <mergeCell ref="B723:E723"/>
    <mergeCell ref="A724:F724"/>
    <mergeCell ref="B725:E725"/>
    <mergeCell ref="A726:B726"/>
    <mergeCell ref="E726:F726"/>
    <mergeCell ref="B728:E728"/>
    <mergeCell ref="B743:E743"/>
    <mergeCell ref="B742:E742"/>
    <mergeCell ref="B741:E741"/>
    <mergeCell ref="B739:E739"/>
    <mergeCell ref="B738:E738"/>
    <mergeCell ref="B737:E737"/>
    <mergeCell ref="B736:E736"/>
    <mergeCell ref="B735:E735"/>
    <mergeCell ref="B734:E734"/>
    <mergeCell ref="B733:E733"/>
    <mergeCell ref="B732:E732"/>
    <mergeCell ref="B774:E774"/>
    <mergeCell ref="B775:E775"/>
    <mergeCell ref="B776:E776"/>
    <mergeCell ref="B777:E777"/>
    <mergeCell ref="B778:E778"/>
    <mergeCell ref="B768:E768"/>
    <mergeCell ref="B769:E769"/>
    <mergeCell ref="B770:E770"/>
    <mergeCell ref="B771:E771"/>
    <mergeCell ref="B772:E772"/>
    <mergeCell ref="B773:E773"/>
    <mergeCell ref="B762:E762"/>
    <mergeCell ref="B763:E763"/>
    <mergeCell ref="B764:E764"/>
    <mergeCell ref="B765:E765"/>
    <mergeCell ref="B766:E766"/>
    <mergeCell ref="B767:E767"/>
    <mergeCell ref="B745:E745"/>
    <mergeCell ref="B744:E744"/>
    <mergeCell ref="A752:B752"/>
    <mergeCell ref="F809:G809"/>
    <mergeCell ref="B832:E832"/>
    <mergeCell ref="F832:G832"/>
    <mergeCell ref="B833:E833"/>
    <mergeCell ref="F833:G833"/>
    <mergeCell ref="B834:E834"/>
    <mergeCell ref="B835:E835"/>
    <mergeCell ref="B827:E827"/>
    <mergeCell ref="B828:E828"/>
    <mergeCell ref="B829:E829"/>
    <mergeCell ref="B830:E830"/>
    <mergeCell ref="B831:E831"/>
    <mergeCell ref="F831:G831"/>
    <mergeCell ref="A822:B822"/>
    <mergeCell ref="E822:F822"/>
    <mergeCell ref="A823:G823"/>
    <mergeCell ref="B824:E824"/>
    <mergeCell ref="B825:E825"/>
    <mergeCell ref="B826:E826"/>
    <mergeCell ref="D848:E848"/>
    <mergeCell ref="D849:E849"/>
    <mergeCell ref="D850:E850"/>
    <mergeCell ref="D851:E851"/>
    <mergeCell ref="D852:E852"/>
    <mergeCell ref="D853:E853"/>
    <mergeCell ref="B842:E842"/>
    <mergeCell ref="B843:E843"/>
    <mergeCell ref="E844:F844"/>
    <mergeCell ref="A845:G845"/>
    <mergeCell ref="D846:E846"/>
    <mergeCell ref="D847:E847"/>
    <mergeCell ref="B836:E836"/>
    <mergeCell ref="B837:E837"/>
    <mergeCell ref="B838:E838"/>
    <mergeCell ref="B839:E839"/>
    <mergeCell ref="B840:E840"/>
    <mergeCell ref="B841:E841"/>
    <mergeCell ref="D866:E866"/>
    <mergeCell ref="D867:E867"/>
    <mergeCell ref="D868:E868"/>
    <mergeCell ref="D870:E870"/>
    <mergeCell ref="D871:E871"/>
    <mergeCell ref="D872:E872"/>
    <mergeCell ref="D860:E860"/>
    <mergeCell ref="D861:E861"/>
    <mergeCell ref="D862:E862"/>
    <mergeCell ref="D863:E863"/>
    <mergeCell ref="D864:E864"/>
    <mergeCell ref="D865:E865"/>
    <mergeCell ref="D854:E854"/>
    <mergeCell ref="D855:E855"/>
    <mergeCell ref="D856:E856"/>
    <mergeCell ref="D857:E857"/>
    <mergeCell ref="D858:E858"/>
    <mergeCell ref="D859:E859"/>
    <mergeCell ref="D885:E885"/>
    <mergeCell ref="D886:E886"/>
    <mergeCell ref="D887:E887"/>
    <mergeCell ref="D888:E888"/>
    <mergeCell ref="D889:E889"/>
    <mergeCell ref="D890:E890"/>
    <mergeCell ref="D879:E879"/>
    <mergeCell ref="D880:E880"/>
    <mergeCell ref="D881:E881"/>
    <mergeCell ref="D882:E882"/>
    <mergeCell ref="D883:E883"/>
    <mergeCell ref="D884:E884"/>
    <mergeCell ref="D873:E873"/>
    <mergeCell ref="D874:E874"/>
    <mergeCell ref="D875:E875"/>
    <mergeCell ref="D876:E876"/>
    <mergeCell ref="D877:E877"/>
    <mergeCell ref="D878:E878"/>
    <mergeCell ref="D903:E903"/>
    <mergeCell ref="D904:E904"/>
    <mergeCell ref="D905:E905"/>
    <mergeCell ref="D906:E906"/>
    <mergeCell ref="D907:E907"/>
    <mergeCell ref="D908:E908"/>
    <mergeCell ref="D897:E897"/>
    <mergeCell ref="D898:E898"/>
    <mergeCell ref="D899:E899"/>
    <mergeCell ref="D900:E900"/>
    <mergeCell ref="D901:E901"/>
    <mergeCell ref="D902:E902"/>
    <mergeCell ref="A891:F891"/>
    <mergeCell ref="B892:E892"/>
    <mergeCell ref="E893:F893"/>
    <mergeCell ref="A894:G894"/>
    <mergeCell ref="D895:E895"/>
    <mergeCell ref="D896:E896"/>
    <mergeCell ref="B920:E920"/>
    <mergeCell ref="B921:E921"/>
    <mergeCell ref="B922:E922"/>
    <mergeCell ref="B923:E923"/>
    <mergeCell ref="B924:E924"/>
    <mergeCell ref="B925:E925"/>
    <mergeCell ref="B914:E914"/>
    <mergeCell ref="B915:E915"/>
    <mergeCell ref="B916:E916"/>
    <mergeCell ref="B917:E917"/>
    <mergeCell ref="B918:E918"/>
    <mergeCell ref="B919:E919"/>
    <mergeCell ref="D909:E909"/>
    <mergeCell ref="B910:E910"/>
    <mergeCell ref="A911:B911"/>
    <mergeCell ref="E911:F911"/>
    <mergeCell ref="A912:G912"/>
    <mergeCell ref="B913:E913"/>
    <mergeCell ref="B936:E936"/>
    <mergeCell ref="B937:E937"/>
    <mergeCell ref="B938:E938"/>
    <mergeCell ref="B939:E939"/>
    <mergeCell ref="B940:E940"/>
    <mergeCell ref="B941:E941"/>
    <mergeCell ref="A931:B931"/>
    <mergeCell ref="E931:F931"/>
    <mergeCell ref="A932:G932"/>
    <mergeCell ref="B933:E933"/>
    <mergeCell ref="B934:E934"/>
    <mergeCell ref="B935:E935"/>
    <mergeCell ref="B926:E926"/>
    <mergeCell ref="A927:F927"/>
    <mergeCell ref="B928:E928"/>
    <mergeCell ref="B930:E930"/>
    <mergeCell ref="B954:E954"/>
    <mergeCell ref="B955:E955"/>
    <mergeCell ref="B956:E956"/>
    <mergeCell ref="B957:E957"/>
    <mergeCell ref="B958:E958"/>
    <mergeCell ref="B959:E959"/>
    <mergeCell ref="A963:G963"/>
    <mergeCell ref="B948:E948"/>
    <mergeCell ref="B949:E949"/>
    <mergeCell ref="B950:E950"/>
    <mergeCell ref="B951:E951"/>
    <mergeCell ref="B952:E952"/>
    <mergeCell ref="B953:E953"/>
    <mergeCell ref="B942:E942"/>
    <mergeCell ref="B943:E943"/>
    <mergeCell ref="B944:E944"/>
    <mergeCell ref="B945:E945"/>
    <mergeCell ref="B946:E946"/>
    <mergeCell ref="B947:E947"/>
    <mergeCell ref="B972:E972"/>
    <mergeCell ref="B973:E973"/>
    <mergeCell ref="B974:E974"/>
    <mergeCell ref="B975:E975"/>
    <mergeCell ref="B976:E976"/>
    <mergeCell ref="B977:E977"/>
    <mergeCell ref="B966:E966"/>
    <mergeCell ref="B967:E967"/>
    <mergeCell ref="B968:E968"/>
    <mergeCell ref="B969:E969"/>
    <mergeCell ref="B970:E970"/>
    <mergeCell ref="B971:E971"/>
    <mergeCell ref="A960:F960"/>
    <mergeCell ref="B961:E961"/>
    <mergeCell ref="A962:B962"/>
    <mergeCell ref="E962:F962"/>
    <mergeCell ref="B964:E964"/>
    <mergeCell ref="B965:E965"/>
    <mergeCell ref="B990:E990"/>
    <mergeCell ref="B991:E991"/>
    <mergeCell ref="B992:E992"/>
    <mergeCell ref="B993:E993"/>
    <mergeCell ref="B994:E994"/>
    <mergeCell ref="B995:E995"/>
    <mergeCell ref="B984:E984"/>
    <mergeCell ref="B985:E985"/>
    <mergeCell ref="B986:E986"/>
    <mergeCell ref="B987:E987"/>
    <mergeCell ref="B988:E988"/>
    <mergeCell ref="B989:E989"/>
    <mergeCell ref="B978:E978"/>
    <mergeCell ref="B979:E979"/>
    <mergeCell ref="B980:E980"/>
    <mergeCell ref="B981:E981"/>
    <mergeCell ref="B982:E982"/>
    <mergeCell ref="B983:E983"/>
    <mergeCell ref="B1007:E1007"/>
    <mergeCell ref="B1008:E1008"/>
    <mergeCell ref="B1009:E1009"/>
    <mergeCell ref="B1010:E1010"/>
    <mergeCell ref="B1011:E1011"/>
    <mergeCell ref="B1012:E1012"/>
    <mergeCell ref="B1001:E1001"/>
    <mergeCell ref="B1002:E1002"/>
    <mergeCell ref="B1003:E1003"/>
    <mergeCell ref="B1004:E1004"/>
    <mergeCell ref="B1005:E1005"/>
    <mergeCell ref="B1006:E1006"/>
    <mergeCell ref="B996:E996"/>
    <mergeCell ref="A997:F997"/>
    <mergeCell ref="B998:E998"/>
    <mergeCell ref="A999:B999"/>
    <mergeCell ref="E999:F999"/>
    <mergeCell ref="A1000:G1000"/>
    <mergeCell ref="B1024:E1024"/>
    <mergeCell ref="B1025:E1025"/>
    <mergeCell ref="B1026:E1026"/>
    <mergeCell ref="B1027:E1027"/>
    <mergeCell ref="B1028:E1028"/>
    <mergeCell ref="B1029:E1029"/>
    <mergeCell ref="A1019:F1019"/>
    <mergeCell ref="B1020:E1020"/>
    <mergeCell ref="A1021:B1021"/>
    <mergeCell ref="E1021:F1021"/>
    <mergeCell ref="A1022:G1022"/>
    <mergeCell ref="B1023:E1023"/>
    <mergeCell ref="B1013:E1013"/>
    <mergeCell ref="B1014:E1014"/>
    <mergeCell ref="B1015:E1015"/>
    <mergeCell ref="B1016:E1016"/>
    <mergeCell ref="B1017:E1017"/>
    <mergeCell ref="B1018:E1018"/>
    <mergeCell ref="B1039:E1039"/>
    <mergeCell ref="A1040:B1040"/>
    <mergeCell ref="E1040:F1040"/>
    <mergeCell ref="A1041:G1041"/>
    <mergeCell ref="B1042:E1042"/>
    <mergeCell ref="B1043:E1043"/>
    <mergeCell ref="B1034:E1034"/>
    <mergeCell ref="B1035:E1035"/>
    <mergeCell ref="B1036:E1036"/>
    <mergeCell ref="B1037:E1037"/>
    <mergeCell ref="A1038:F1038"/>
    <mergeCell ref="B1030:E1030"/>
    <mergeCell ref="B1031:E1031"/>
    <mergeCell ref="B1032:E1032"/>
    <mergeCell ref="B1033:E1033"/>
    <mergeCell ref="B1056:E1056"/>
    <mergeCell ref="B1057:E1057"/>
    <mergeCell ref="B1062:E1062"/>
    <mergeCell ref="A1063:F1063"/>
    <mergeCell ref="B1064:E1064"/>
    <mergeCell ref="E1065:F1065"/>
    <mergeCell ref="A1066:G1066"/>
    <mergeCell ref="B1067:E1067"/>
    <mergeCell ref="B1058:E1058"/>
    <mergeCell ref="B1059:E1059"/>
    <mergeCell ref="B1060:E1060"/>
    <mergeCell ref="B1061:E1061"/>
    <mergeCell ref="B1050:E1050"/>
    <mergeCell ref="B1051:E1051"/>
    <mergeCell ref="B1052:E1052"/>
    <mergeCell ref="B1053:E1053"/>
    <mergeCell ref="B1054:E1054"/>
    <mergeCell ref="B1055:E1055"/>
    <mergeCell ref="B1044:E1044"/>
    <mergeCell ref="B1045:E1045"/>
    <mergeCell ref="B1046:E1046"/>
    <mergeCell ref="B1047:E1047"/>
    <mergeCell ref="B1048:E1048"/>
    <mergeCell ref="B1049:E1049"/>
    <mergeCell ref="B1080:E1080"/>
    <mergeCell ref="B1081:E1081"/>
    <mergeCell ref="B1082:E1082"/>
    <mergeCell ref="B1083:E1083"/>
    <mergeCell ref="B1084:E1084"/>
    <mergeCell ref="B1085:E1085"/>
    <mergeCell ref="B1075:E1075"/>
    <mergeCell ref="B1076:E1076"/>
    <mergeCell ref="B1077:E1077"/>
    <mergeCell ref="B1078:E1078"/>
    <mergeCell ref="B1079:E1079"/>
    <mergeCell ref="B1068:E1068"/>
    <mergeCell ref="B1069:E1069"/>
    <mergeCell ref="B1070:E1070"/>
    <mergeCell ref="B1071:E1071"/>
    <mergeCell ref="B1072:E1072"/>
    <mergeCell ref="B1073:E1073"/>
    <mergeCell ref="B1074:E1074"/>
    <mergeCell ref="B1097:E1097"/>
    <mergeCell ref="B1098:E1098"/>
    <mergeCell ref="B1099:E1099"/>
    <mergeCell ref="B1100:E1100"/>
    <mergeCell ref="B1101:E1101"/>
    <mergeCell ref="B1102:E1102"/>
    <mergeCell ref="B1091:E1091"/>
    <mergeCell ref="B1092:E1092"/>
    <mergeCell ref="B1093:E1093"/>
    <mergeCell ref="B1094:E1094"/>
    <mergeCell ref="B1095:E1095"/>
    <mergeCell ref="B1096:E1096"/>
    <mergeCell ref="B1086:E1086"/>
    <mergeCell ref="A1087:F1087"/>
    <mergeCell ref="B1088:E1088"/>
    <mergeCell ref="A1089:B1089"/>
    <mergeCell ref="E1089:F1089"/>
    <mergeCell ref="A1090:G1090"/>
    <mergeCell ref="E1127:F1127"/>
    <mergeCell ref="A1128:G1128"/>
    <mergeCell ref="B1143:E1143"/>
    <mergeCell ref="B1129:E1129"/>
    <mergeCell ref="B1130:E1130"/>
    <mergeCell ref="B1131:E1131"/>
    <mergeCell ref="B1109:E1109"/>
    <mergeCell ref="B1110:E1110"/>
    <mergeCell ref="B1111:E1111"/>
    <mergeCell ref="B1112:E1112"/>
    <mergeCell ref="B1113:E1113"/>
    <mergeCell ref="B1114:E1114"/>
    <mergeCell ref="B1103:E1103"/>
    <mergeCell ref="B1104:E1104"/>
    <mergeCell ref="B1105:E1105"/>
    <mergeCell ref="B1106:E1106"/>
    <mergeCell ref="B1107:E1107"/>
    <mergeCell ref="B1108:E1108"/>
    <mergeCell ref="E1160:F1160"/>
    <mergeCell ref="B1154:E1154"/>
    <mergeCell ref="B1155:E1155"/>
    <mergeCell ref="B1167:E1167"/>
    <mergeCell ref="A1161:G1161"/>
    <mergeCell ref="A1150:G1150"/>
    <mergeCell ref="B1151:E1151"/>
    <mergeCell ref="B1152:E1152"/>
    <mergeCell ref="B1153:E1153"/>
    <mergeCell ref="B1121:E1121"/>
    <mergeCell ref="B1122:E1122"/>
    <mergeCell ref="B1123:E1123"/>
    <mergeCell ref="B1124:E1124"/>
    <mergeCell ref="A1125:F1125"/>
    <mergeCell ref="B1115:E1115"/>
    <mergeCell ref="B1116:E1116"/>
    <mergeCell ref="B1117:E1117"/>
    <mergeCell ref="B1118:E1118"/>
    <mergeCell ref="B1119:E1119"/>
    <mergeCell ref="B1120:E1120"/>
    <mergeCell ref="B1138:E1138"/>
    <mergeCell ref="B1139:E1139"/>
    <mergeCell ref="B1140:E1140"/>
    <mergeCell ref="B1141:E1141"/>
    <mergeCell ref="B1142:E1142"/>
    <mergeCell ref="B1132:E1132"/>
    <mergeCell ref="B1133:E1133"/>
    <mergeCell ref="B1134:E1134"/>
    <mergeCell ref="B1135:E1135"/>
    <mergeCell ref="B1136:E1136"/>
    <mergeCell ref="B1137:E1137"/>
    <mergeCell ref="B1126:E1126"/>
    <mergeCell ref="B1144:E1144"/>
    <mergeCell ref="B1146:E1146"/>
    <mergeCell ref="A1147:F1147"/>
    <mergeCell ref="B1148:E1148"/>
    <mergeCell ref="A1149:B1149"/>
    <mergeCell ref="E1149:F1149"/>
    <mergeCell ref="B1172:E1172"/>
    <mergeCell ref="B1173:E1173"/>
    <mergeCell ref="B1162:E1162"/>
    <mergeCell ref="B1163:E1163"/>
    <mergeCell ref="B1164:E1164"/>
    <mergeCell ref="B1165:E1165"/>
    <mergeCell ref="B1166:E1166"/>
    <mergeCell ref="B1184:E1184"/>
    <mergeCell ref="B1185:E1185"/>
    <mergeCell ref="D1195:E1195"/>
    <mergeCell ref="B1209:E1209"/>
    <mergeCell ref="B1183:E1183"/>
    <mergeCell ref="B1174:E1174"/>
    <mergeCell ref="B1175:E1175"/>
    <mergeCell ref="B1176:E1176"/>
    <mergeCell ref="B1177:F1177"/>
    <mergeCell ref="B1178:F1178"/>
    <mergeCell ref="B1179:F1179"/>
    <mergeCell ref="B1168:E1168"/>
    <mergeCell ref="B1169:E1169"/>
    <mergeCell ref="B1170:E1170"/>
    <mergeCell ref="B1171:E1171"/>
    <mergeCell ref="B1156:E1156"/>
    <mergeCell ref="B1157:E1157"/>
    <mergeCell ref="A1158:F1158"/>
    <mergeCell ref="B1159:E1159"/>
    <mergeCell ref="B1210:E1210"/>
    <mergeCell ref="B1211:E1211"/>
    <mergeCell ref="B1212:E1212"/>
    <mergeCell ref="B1213:E1213"/>
    <mergeCell ref="B1186:E1186"/>
    <mergeCell ref="B1187:E1187"/>
    <mergeCell ref="B1188:E1188"/>
    <mergeCell ref="B1189:E1189"/>
    <mergeCell ref="B1190:E1190"/>
    <mergeCell ref="A1191:F1191"/>
    <mergeCell ref="B1180:F1180"/>
    <mergeCell ref="B1181:F1181"/>
    <mergeCell ref="B1182:F1182"/>
    <mergeCell ref="B1214:E1214"/>
    <mergeCell ref="B1204:E1204"/>
    <mergeCell ref="B1205:E1205"/>
    <mergeCell ref="B1206:E1206"/>
    <mergeCell ref="B1207:E1207"/>
    <mergeCell ref="B1208:E1208"/>
    <mergeCell ref="D1197:E1197"/>
    <mergeCell ref="D1198:E1198"/>
    <mergeCell ref="D1199:E1199"/>
    <mergeCell ref="D1200:E1200"/>
    <mergeCell ref="D1201:E1201"/>
    <mergeCell ref="D1202:E1202"/>
    <mergeCell ref="D1203:E1203"/>
    <mergeCell ref="D1196:E1196"/>
    <mergeCell ref="B1192:E1192"/>
    <mergeCell ref="A1193:B1193"/>
    <mergeCell ref="E1193:F1193"/>
    <mergeCell ref="A1194:G1194"/>
    <mergeCell ref="B1202:C1202"/>
    <mergeCell ref="B1230:E1230"/>
    <mergeCell ref="B1231:E1231"/>
    <mergeCell ref="B1232:E1232"/>
    <mergeCell ref="B1222:E1222"/>
    <mergeCell ref="A1226:F1226"/>
    <mergeCell ref="B1227:E1227"/>
    <mergeCell ref="A1228:B1228"/>
    <mergeCell ref="E1228:F1228"/>
    <mergeCell ref="A1229:G1229"/>
    <mergeCell ref="B1215:E1215"/>
    <mergeCell ref="B1216:E1216"/>
    <mergeCell ref="B1218:E1218"/>
    <mergeCell ref="B1219:E1219"/>
    <mergeCell ref="B1220:E1220"/>
    <mergeCell ref="B1221:E1221"/>
    <mergeCell ref="B1223:E1223"/>
    <mergeCell ref="B1224:E1224"/>
    <mergeCell ref="B1225:E1225"/>
    <mergeCell ref="B1217:E1217"/>
    <mergeCell ref="B1248:E1248"/>
    <mergeCell ref="B1249:E1249"/>
    <mergeCell ref="B1250:E1250"/>
    <mergeCell ref="B1251:E1251"/>
    <mergeCell ref="B1240:E1240"/>
    <mergeCell ref="B1241:E1241"/>
    <mergeCell ref="B1242:E1242"/>
    <mergeCell ref="B1243:E1243"/>
    <mergeCell ref="B1244:E1244"/>
    <mergeCell ref="B1245:E1245"/>
    <mergeCell ref="A1233:F1233"/>
    <mergeCell ref="B1234:E1234"/>
    <mergeCell ref="A1236:G1236"/>
    <mergeCell ref="B1237:E1237"/>
    <mergeCell ref="B1238:E1238"/>
    <mergeCell ref="B1239:E1239"/>
    <mergeCell ref="B1252:E1252"/>
    <mergeCell ref="B1246:E1246"/>
    <mergeCell ref="B1287:E1287"/>
    <mergeCell ref="B1286:E1286"/>
    <mergeCell ref="B1285:E1285"/>
    <mergeCell ref="B1284:E1284"/>
    <mergeCell ref="B1283:E1283"/>
    <mergeCell ref="B1282:E1282"/>
    <mergeCell ref="B1281:E1281"/>
    <mergeCell ref="B1280:E1280"/>
    <mergeCell ref="B1279:E1279"/>
    <mergeCell ref="B1278:E1278"/>
    <mergeCell ref="B1277:E1277"/>
    <mergeCell ref="B1264:E1264"/>
    <mergeCell ref="B1263:E1263"/>
    <mergeCell ref="B1262:E1262"/>
    <mergeCell ref="B1261:E1261"/>
    <mergeCell ref="B1260:E1260"/>
    <mergeCell ref="B1275:E1275"/>
    <mergeCell ref="B1274:E1274"/>
    <mergeCell ref="B1273:E1273"/>
    <mergeCell ref="B1272:E1272"/>
    <mergeCell ref="B1271:E1271"/>
    <mergeCell ref="B1270:E1270"/>
    <mergeCell ref="B1269:E1269"/>
    <mergeCell ref="B1268:E1268"/>
    <mergeCell ref="B1267:E1267"/>
    <mergeCell ref="B1266:E1266"/>
    <mergeCell ref="B1265:E1265"/>
    <mergeCell ref="B1257:E1257"/>
    <mergeCell ref="B1258:E1258"/>
    <mergeCell ref="B1259:E1259"/>
    <mergeCell ref="B1247:E1247"/>
    <mergeCell ref="A1364:C1364"/>
    <mergeCell ref="D1364:E1364"/>
    <mergeCell ref="F1364:G1364"/>
    <mergeCell ref="A1340:G1340"/>
    <mergeCell ref="A1354:E1354"/>
    <mergeCell ref="A1355:G1355"/>
    <mergeCell ref="A1356:G1356"/>
    <mergeCell ref="A1357:G1357"/>
    <mergeCell ref="A1358:G1358"/>
    <mergeCell ref="A1359:G1359"/>
    <mergeCell ref="B1327:D1327"/>
    <mergeCell ref="B1328:D1328"/>
    <mergeCell ref="A1352:E1352"/>
    <mergeCell ref="F1352:G1352"/>
    <mergeCell ref="A1353:E1353"/>
    <mergeCell ref="B1318:D1318"/>
    <mergeCell ref="B1319:D1319"/>
    <mergeCell ref="B1320:D1320"/>
    <mergeCell ref="B1321:D1321"/>
    <mergeCell ref="B1322:D1322"/>
    <mergeCell ref="B1324:D1324"/>
    <mergeCell ref="B1325:D1325"/>
    <mergeCell ref="B1326:D1326"/>
    <mergeCell ref="B1253:E1253"/>
    <mergeCell ref="A1254:F1254"/>
    <mergeCell ref="B1255:E1255"/>
    <mergeCell ref="B1289:E1289"/>
    <mergeCell ref="B1288:E1288"/>
    <mergeCell ref="B1301:E1301"/>
    <mergeCell ref="B1300:E1300"/>
    <mergeCell ref="B1299:E1299"/>
    <mergeCell ref="B1298:E1298"/>
    <mergeCell ref="B1297:E1297"/>
    <mergeCell ref="B1295:E1295"/>
    <mergeCell ref="B1294:E1294"/>
    <mergeCell ref="B1314:D1314"/>
    <mergeCell ref="B1315:D1315"/>
    <mergeCell ref="B1316:D1316"/>
    <mergeCell ref="B1317:D1317"/>
    <mergeCell ref="A1329:G1329"/>
    <mergeCell ref="A1360:G1360"/>
    <mergeCell ref="A1362:C1363"/>
    <mergeCell ref="D1362:E1363"/>
    <mergeCell ref="F1362:G1363"/>
    <mergeCell ref="B1308:D1308"/>
    <mergeCell ref="B1309:D1309"/>
    <mergeCell ref="B1310:D1310"/>
    <mergeCell ref="B1311:D1311"/>
    <mergeCell ref="B1312:D1312"/>
    <mergeCell ref="B1313:D1313"/>
    <mergeCell ref="A1303:F1303"/>
    <mergeCell ref="B1304:E1304"/>
    <mergeCell ref="A1305:G1305"/>
    <mergeCell ref="B1306:D1306"/>
    <mergeCell ref="B1307:D1307"/>
    <mergeCell ref="A1302:F1302"/>
  </mergeCells>
  <dataValidations count="33">
    <dataValidation type="list" allowBlank="1" showInputMessage="1" showErrorMessage="1" sqref="F1298" xr:uid="{00000000-0002-0000-0100-000000000000}">
      <formula1>"30 Days,45 Days,60 Days"</formula1>
    </dataValidation>
    <dataValidation type="list" allowBlank="1" showInputMessage="1" showErrorMessage="1" sqref="F1295" xr:uid="{00000000-0002-0000-0100-000001000000}">
      <formula1>"Group A,Group B,Group C,Group D,Group H,Group K(SUV),Group J,Group M,Group F,Group K,Group Y,Group O,Group E,Group T,LDV"</formula1>
    </dataValidation>
    <dataValidation type="list" allowBlank="1" showInputMessage="1" showErrorMessage="1" sqref="F1286:F1294 F1231 F1250 F1238:F1239 F1242:F1247 F1297 F1353:G1354 F1258:F1284 F732:F745 F110:G113 F118:G118 F1299:F1301" xr:uid="{00000000-0002-0000-0100-000002000000}">
      <formula1>"Yes,No"</formula1>
    </dataValidation>
    <dataValidation type="list" allowBlank="1" showInputMessage="1" showErrorMessage="1" sqref="B1182:F1182" xr:uid="{00000000-0002-0000-0100-000003000000}">
      <formula1>"Private &amp; Pleasure, Commercial (Marine Policy will berequired - No cover personal policy)"</formula1>
    </dataValidation>
    <dataValidation type="list" allowBlank="1" showInputMessage="1" showErrorMessage="1" sqref="F1069 F1093" xr:uid="{00000000-0002-0000-0100-000004000000}">
      <formula1>"Brick, Brick/Stone, Concrete, Other"</formula1>
    </dataValidation>
    <dataValidation type="list" allowBlank="1" showInputMessage="1" showErrorMessage="1" sqref="F1070 F1094" xr:uid="{00000000-0002-0000-0100-000005000000}">
      <formula1>"Concrete, Corrigated iron, Metal, Slate, Tile, Thatch, Asbestos, Other"</formula1>
    </dataValidation>
    <dataValidation type="list" allowBlank="1" showInputMessage="1" showErrorMessage="1" sqref="F1075:F1076 F1099" xr:uid="{00000000-0002-0000-0100-000006000000}">
      <formula1>"Primary Residence, Rented Out Property, Hiliday Home, Additional Residence"</formula1>
    </dataValidation>
    <dataValidation type="list" allowBlank="1" showInputMessage="1" showErrorMessage="1" sqref="F1054" xr:uid="{00000000-0002-0000-0100-000007000000}">
      <formula1>"6 hours, 12 hours, 24 hours, 48 hours, 72 hours"</formula1>
    </dataValidation>
    <dataValidation type="list" allowBlank="1" showInputMessage="1" showErrorMessage="1" sqref="B1181:F1181 F1031:F1034" xr:uid="{00000000-0002-0000-0100-000008000000}">
      <formula1>"Yes, No, N/A"</formula1>
    </dataValidation>
    <dataValidation type="list" allowBlank="1" showInputMessage="1" showErrorMessage="1" sqref="F1029" xr:uid="{00000000-0002-0000-0100-000009000000}">
      <formula1>"3,6,9,12,18"</formula1>
    </dataValidation>
    <dataValidation type="list" allowBlank="1" showInputMessage="1" showErrorMessage="1" sqref="F1025" xr:uid="{00000000-0002-0000-0100-00000A000000}">
      <formula1>"Difference, Specified"</formula1>
    </dataValidation>
    <dataValidation type="list" allowBlank="1" showInputMessage="1" showErrorMessage="1" sqref="F1210" xr:uid="{00000000-0002-0000-0100-00000B000000}">
      <formula1>"3,6,9,12, N/A"</formula1>
    </dataValidation>
    <dataValidation type="list" allowBlank="1" showInputMessage="1" showErrorMessage="1" sqref="A872" xr:uid="{00000000-0002-0000-0100-00000C000000}">
      <formula1>"30 Days Car Hire - Automatic, 45 Days Car Hire - Automatic, 60 Days Car Hire - Automatic"</formula1>
    </dataValidation>
    <dataValidation type="list" allowBlank="1" showInputMessage="1" showErrorMessage="1" sqref="A871" xr:uid="{00000000-0002-0000-0100-00000D000000}">
      <formula1>"30 Days Car Hire - Manual, 45 Days Car Hire - Manual, 60 Days Car Hire - Manual"</formula1>
    </dataValidation>
    <dataValidation type="list" allowBlank="1" showInputMessage="1" showErrorMessage="1" sqref="F572:G572" xr:uid="{00000000-0002-0000-0100-00000E000000}">
      <formula1>"N/A, NO SABS GRADING - LIMITED R 5000, GRADING 1 - LIMITED R 10 000, GRADING 2HD - R40 000, GRADING 2ADM - R 100 000, GRADING 2ADM 3D - R 125 000, GRADING 3 - R 175 000, GRADING - R 350 000, GRADING 5 - R 500 000"</formula1>
    </dataValidation>
    <dataValidation type="list" allowBlank="1" showInputMessage="1" showErrorMessage="1" sqref="F570:G570" xr:uid="{00000000-0002-0000-0100-00000F000000}">
      <formula1>"Safe,Strongroom, Other (Please give more information)"</formula1>
    </dataValidation>
    <dataValidation type="list" allowBlank="1" showInputMessage="1" showErrorMessage="1" sqref="F569:G569" xr:uid="{00000000-0002-0000-0100-000010000000}">
      <formula1>"Daily, Weekly"</formula1>
    </dataValidation>
    <dataValidation type="list" allowBlank="1" showInputMessage="1" showErrorMessage="1" sqref="F568:G568 F571:G571" xr:uid="{00000000-0002-0000-0100-000011000000}">
      <formula1>"Yes, No, N/a"</formula1>
    </dataValidation>
    <dataValidation type="list" allowBlank="1" showInputMessage="1" showErrorMessage="1" sqref="G39 G41 G47:G50 G55 G57 F56:G56 G63 G65 G74 G81 G87 G89 G98 G105 F1224 G124 F311:F319 F323:F331 F548:F552 F256 F342:F349 F353:F360 F364:F371 F426 F388:F393 F397:F402 F406:F411 F450:F451 F454:F462 F433:F438 F481:F482 F473:F474 F477:F478 F519:F520 F498:F501 F505:F508 F491:F494 F539:F543 F415:F421 F790:F793 F530:F535 F556:F560 F604:F605 F583:F584 F588:F589 F593:F594 F599:F601 F616:F626 F641:F642 F644:F645 F649:F651 F301 F714:F717 F758:F779 F709:F711 F697:F699 F703:F705 F755:F756 F781 F729:F731 F812:F815 F801:F805 F836:F839 F825:F829 F876:F889 F1206 F1208:F1209 F1145 F1220:F1221 F211 F563:F565 F919:F923 F941:F956 F984:F993 F1012:F1013 F1002:F1009 F1030 F1024 F1026:F1027 F1053 F1043:F1050 F1057:F1058 F1078:F1084 F914:F915 F1068 F1073:F1074 F1107:F1110 F1141:F1143 F1130:F1138 F1156 F1152:F1153 B121:B123 F925 F1115:F1121 F1092 F1097:F1098 F1100:F1104 F1185:F1188 F440 F934:F938 F334 F375:F379 E1307:G1319 E1322:G1327 F868:F872 F176:F183 F217 F187 F191 F194 F197:F201 F205 F213:F214 F221:F228 F262 F232 F236 F239 F242:F246 F250 F258:F259 F266:F273 F307 F277 F281 F284 F287:F291 F295 F303:F304 F681:F689 F1211:F1217" xr:uid="{00000000-0002-0000-0100-000012000000}">
      <formula1>"Yes,No, N/A"</formula1>
    </dataValidation>
    <dataValidation type="list" allowBlank="1" showInputMessage="1" showErrorMessage="1" sqref="D105:E105 B36:G36 D57:E57 D47:E50 D52:E55 D40:E41 D64:E65 D71:E74 D76:E79 D81:E81 D88:E89 D95:E98 D100:E103 G385 G173 G339 G430 G470 G488 G527 G580 G613 G636 G665 G694 G752 G787 G798 G822 G844 G911 G931 D962 G999 G1021 G1040 G1065 G1160 G1089 G1127 G1193 G1149 D173 D339 D385 D430 D470 D488 D527 D580 D613 D636 D665 D694 D752 D787 D798 D822 D844 D911 D931 D726 D999 D1021 D1040 D1065 D1160 D1089 D1127 D1149 D1193 G893 D893 G726 G1256 D1228 G1228 D1235 G1235 D1256 G962" xr:uid="{00000000-0002-0000-0100-000013000000}">
      <formula1>"Yes,No,N/A"</formula1>
    </dataValidation>
    <dataValidation type="list" allowBlank="1" showInputMessage="1" showErrorMessage="1" sqref="B847:B860 F970 F973:F974 F896:F909" xr:uid="{00000000-0002-0000-0100-000014000000}">
      <formula1>"Comprehensive, TP Fire &amp; Theft, Thirdparty only"</formula1>
    </dataValidation>
    <dataValidation type="list" allowBlank="1" showInputMessage="1" showErrorMessage="1" sqref="G910" xr:uid="{00000000-0002-0000-0100-000015000000}">
      <formula1>"VESA Factory Fitted, VESA 3 or 4 Immobiliser, VESA Approved Passive Tracking Device, VESA Approved Early Warning Tracking Device"</formula1>
    </dataValidation>
    <dataValidation type="list" allowBlank="1" showInputMessage="1" showErrorMessage="1" sqref="F924" xr:uid="{00000000-0002-0000-0100-000016000000}">
      <formula1>"1,2,3,4,5,6,7,8,9,10,11,12,13,14,15,16,17,18,19,20"</formula1>
    </dataValidation>
    <dataValidation type="list" allowBlank="1" showInputMessage="1" showErrorMessage="1" sqref="F1072 F1096" xr:uid="{00000000-0002-0000-0100-000017000000}">
      <formula1>"Additional Residence,Holiday Home,Primary Residence,Primary &amp; Business, Other"</formula1>
    </dataValidation>
    <dataValidation type="list" allowBlank="1" showInputMessage="1" showErrorMessage="1" sqref="F1071 F1095" xr:uid="{00000000-0002-0000-0100-000018000000}">
      <formula1>"Apartment, Cluster, Duplex, Farm, Flat above ground Floor,Flat Ground Floor,Free Holding, Holiday Home,House,Park Home,Retirement Village,Townhouse,Other"</formula1>
    </dataValidation>
    <dataValidation type="list" allowBlank="1" showInputMessage="1" showErrorMessage="1" sqref="F144:G144" xr:uid="{00000000-0002-0000-0100-000019000000}">
      <formula1>"1,3,7,15"</formula1>
    </dataValidation>
    <dataValidation type="list" allowBlank="1" showInputMessage="1" showErrorMessage="1" sqref="B144:C144" xr:uid="{00000000-0002-0000-0100-00001A000000}">
      <formula1>"Current, Savings,Transmission"</formula1>
    </dataValidation>
    <dataValidation type="list" allowBlank="1" showInputMessage="1" showErrorMessage="1" sqref="F443" xr:uid="{00000000-0002-0000-0100-00001B000000}">
      <formula1>"3,6,12,18,24, ,"</formula1>
    </dataValidation>
    <dataValidation type="list" allowBlank="1" showInputMessage="1" showErrorMessage="1" sqref="F757" xr:uid="{00000000-0002-0000-0100-00001C000000}">
      <formula1>"Claims Made Basis,Occurrence Basis"</formula1>
    </dataValidation>
    <dataValidation type="list" allowBlank="1" showInputMessage="1" showErrorMessage="1" sqref="F1196:F1203" xr:uid="{00000000-0002-0000-0100-00001D000000}">
      <formula1>"Office Based Only,All Risk"</formula1>
    </dataValidation>
    <dataValidation type="list" allowBlank="1" showInputMessage="1" showErrorMessage="1" sqref="A14:G14" xr:uid="{00000000-0002-0000-0100-00001E000000}">
      <formula1>"NEW POLICY - PROPOSAL FORM &amp; NEEDS ANALYSIS, RENEWAL - NEEDS ANALYSIS"</formula1>
    </dataValidation>
    <dataValidation type="list" allowBlank="1" showInputMessage="1" showErrorMessage="1" sqref="F1364:G1364" xr:uid="{00000000-0002-0000-0100-00001F000000}">
      <formula1>"INCEPTION DATE, RENEWAL DATE"</formula1>
    </dataValidation>
    <dataValidation type="list" allowBlank="1" showInputMessage="1" showErrorMessage="1" sqref="B730:E730" xr:uid="{00000000-0002-0000-0100-000020000000}">
      <formula1>"&gt;R2 500 000, &gt;R5 000 000, &gt;R7 500 000, &gt;R10 000 000, &gt;R15 000 000, &gt;R20 000 000"</formula1>
    </dataValidation>
  </dataValidations>
  <printOptions horizontalCentered="1" verticalCentered="1"/>
  <pageMargins left="0.27559055118110237" right="0.27559055118110237" top="0.39370078740157483" bottom="0.39370078740157483" header="0.15748031496062992" footer="0.15748031496062992"/>
  <pageSetup paperSize="9" scale="51" fitToHeight="0" orientation="portrait" r:id="rId1"/>
  <headerFooter alignWithMargins="0">
    <oddFooter>&amp;L&amp;"Arial Narrow,Regular"&amp;6&amp;D&amp;C&amp;"Arial Narrow,Regular"&amp;6&amp;F&amp;R&amp;"Arial Narrow,Regular"&amp;6&amp;P/&amp;N</oddFooter>
  </headerFooter>
  <rowBreaks count="1" manualBreakCount="1">
    <brk id="161" max="6" man="1"/>
  </rowBreaks>
  <drawing r:id="rId2"/>
  <legacyDrawing r:id="rId3"/>
  <controls>
    <mc:AlternateContent xmlns:mc="http://schemas.openxmlformats.org/markup-compatibility/2006">
      <mc:Choice Requires="x14">
        <control shapeId="8268" r:id="rId4" name="ComboBox1">
          <controlPr defaultSize="0" autoLine="0" linkedCell="Broker_Name" listFillRange="Lists!A29:A83" r:id="rId5">
            <anchor moveWithCells="1">
              <from>
                <xdr:col>0</xdr:col>
                <xdr:colOff>561975</xdr:colOff>
                <xdr:row>15</xdr:row>
                <xdr:rowOff>66675</xdr:rowOff>
              </from>
              <to>
                <xdr:col>0</xdr:col>
                <xdr:colOff>4267200</xdr:colOff>
                <xdr:row>15</xdr:row>
                <xdr:rowOff>352425</xdr:rowOff>
              </to>
            </anchor>
          </controlPr>
        </control>
      </mc:Choice>
      <mc:Fallback>
        <control shapeId="8268" r:id="rId4" name="ComboBox1"/>
      </mc:Fallback>
    </mc:AlternateContent>
  </controls>
  <extLst>
    <ext xmlns:x14="http://schemas.microsoft.com/office/spreadsheetml/2009/9/main" uri="{CCE6A557-97BC-4b89-ADB6-D9C93CAAB3DF}">
      <x14:dataValidations xmlns:xm="http://schemas.microsoft.com/office/excel/2006/main" count="14">
        <x14:dataValidation type="list" allowBlank="1" showInputMessage="1" showErrorMessage="1" xr:uid="{00000000-0002-0000-0100-000021000000}">
          <x14:formula1>
            <xm:f>Lists!$L$2:$L$8</xm:f>
          </x14:formula1>
          <xm:sqref>G732</xm:sqref>
        </x14:dataValidation>
        <x14:dataValidation type="list" allowBlank="1" showInputMessage="1" showErrorMessage="1" xr:uid="{00000000-0002-0000-0100-000022000000}">
          <x14:formula1>
            <xm:f>Lists!$L$46:$L$49</xm:f>
          </x14:formula1>
          <xm:sqref>G742</xm:sqref>
        </x14:dataValidation>
        <x14:dataValidation type="list" allowBlank="1" showInputMessage="1" showErrorMessage="1" xr:uid="{00000000-0002-0000-0100-000023000000}">
          <x14:formula1>
            <xm:f>Lists!$L$21:$L$23</xm:f>
          </x14:formula1>
          <xm:sqref>G735</xm:sqref>
        </x14:dataValidation>
        <x14:dataValidation type="list" allowBlank="1" showInputMessage="1" showErrorMessage="1" xr:uid="{00000000-0002-0000-0100-000024000000}">
          <x14:formula1>
            <xm:f>Lists!$L$18:$L$19</xm:f>
          </x14:formula1>
          <xm:sqref>G734</xm:sqref>
        </x14:dataValidation>
        <x14:dataValidation type="list" allowBlank="1" showInputMessage="1" showErrorMessage="1" xr:uid="{00000000-0002-0000-0100-000025000000}">
          <x14:formula1>
            <xm:f>Lists!$L$25:$L$28</xm:f>
          </x14:formula1>
          <xm:sqref>G736</xm:sqref>
        </x14:dataValidation>
        <x14:dataValidation type="list" allowBlank="1" showInputMessage="1" showErrorMessage="1" xr:uid="{00000000-0002-0000-0100-000026000000}">
          <x14:formula1>
            <xm:f>Lists!$L$43:$L$44</xm:f>
          </x14:formula1>
          <xm:sqref>G741</xm:sqref>
        </x14:dataValidation>
        <x14:dataValidation type="list" allowBlank="1" showInputMessage="1" showErrorMessage="1" xr:uid="{00000000-0002-0000-0100-000027000000}">
          <x14:formula1>
            <xm:f>Lists!$L$36:$L$38</xm:f>
          </x14:formula1>
          <xm:sqref>G738</xm:sqref>
        </x14:dataValidation>
        <x14:dataValidation type="list" allowBlank="1" showInputMessage="1" showErrorMessage="1" xr:uid="{00000000-0002-0000-0100-000028000000}">
          <x14:formula1>
            <xm:f>Lists!$L$31:$L$34</xm:f>
          </x14:formula1>
          <xm:sqref>G737</xm:sqref>
        </x14:dataValidation>
        <x14:dataValidation type="list" allowBlank="1" showInputMessage="1" showErrorMessage="1" xr:uid="{00000000-0002-0000-0100-000029000000}">
          <x14:formula1>
            <xm:f>Lists!$L$40:$L$41</xm:f>
          </x14:formula1>
          <xm:sqref>G739</xm:sqref>
        </x14:dataValidation>
        <x14:dataValidation type="list" allowBlank="1" showInputMessage="1" showErrorMessage="1" xr:uid="{00000000-0002-0000-0100-00002A000000}">
          <x14:formula1>
            <xm:f>Lists!$L$51:$L$58</xm:f>
          </x14:formula1>
          <xm:sqref>G740</xm:sqref>
        </x14:dataValidation>
        <x14:dataValidation type="list" allowBlank="1" showInputMessage="1" showErrorMessage="1" xr:uid="{00000000-0002-0000-0100-00002B000000}">
          <x14:formula1>
            <xm:f>Lists!$L$60:$L$63</xm:f>
          </x14:formula1>
          <xm:sqref>G743</xm:sqref>
        </x14:dataValidation>
        <x14:dataValidation type="list" allowBlank="1" showInputMessage="1" showErrorMessage="1" xr:uid="{00000000-0002-0000-0100-00002C000000}">
          <x14:formula1>
            <xm:f>Lists!$L$65:$L$66</xm:f>
          </x14:formula1>
          <xm:sqref>G744</xm:sqref>
        </x14:dataValidation>
        <x14:dataValidation type="list" allowBlank="1" showInputMessage="1" showErrorMessage="1" xr:uid="{00000000-0002-0000-0100-00002D000000}">
          <x14:formula1>
            <xm:f>Lists!$L$68:$L$69</xm:f>
          </x14:formula1>
          <xm:sqref>G745</xm:sqref>
        </x14:dataValidation>
        <x14:dataValidation type="list" allowBlank="1" showInputMessage="1" showErrorMessage="1" xr:uid="{00000000-0002-0000-0100-00002E000000}">
          <x14:formula1>
            <xm:f>Lists!$L$9:$L$15</xm:f>
          </x14:formula1>
          <xm:sqref>G733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rgb="FFFF0000"/>
    <pageSetUpPr fitToPage="1"/>
  </sheetPr>
  <dimension ref="A11:O33"/>
  <sheetViews>
    <sheetView workbookViewId="0">
      <selection activeCell="C21" sqref="C21:N21"/>
    </sheetView>
  </sheetViews>
  <sheetFormatPr defaultColWidth="9.140625" defaultRowHeight="14.25" x14ac:dyDescent="0.2"/>
  <cols>
    <col min="1" max="1" width="5" style="64" customWidth="1"/>
    <col min="2" max="2" width="6.7109375" style="64" customWidth="1"/>
    <col min="3" max="13" width="9.140625" style="64"/>
    <col min="14" max="14" width="4.85546875" style="64" customWidth="1"/>
    <col min="15" max="15" width="4.28515625" style="64" customWidth="1"/>
    <col min="16" max="16384" width="9.140625" style="64"/>
  </cols>
  <sheetData>
    <row r="11" spans="1:15" ht="15" x14ac:dyDescent="0.2">
      <c r="A11" s="600" t="s">
        <v>645</v>
      </c>
      <c r="B11" s="600"/>
      <c r="C11" s="600"/>
      <c r="D11" s="600"/>
      <c r="E11" s="600"/>
      <c r="F11" s="600"/>
      <c r="G11" s="600"/>
      <c r="H11" s="600"/>
      <c r="I11" s="600"/>
      <c r="J11" s="600"/>
      <c r="K11" s="600"/>
      <c r="L11" s="600"/>
      <c r="M11" s="600"/>
    </row>
    <row r="13" spans="1:15" s="65" customFormat="1" ht="15" x14ac:dyDescent="0.2">
      <c r="N13" s="300"/>
      <c r="O13" s="300"/>
    </row>
    <row r="14" spans="1:15" s="65" customFormat="1" ht="40.5" customHeight="1" x14ac:dyDescent="0.2">
      <c r="A14" s="599" t="s">
        <v>752</v>
      </c>
      <c r="B14" s="599"/>
      <c r="C14" s="599"/>
      <c r="D14" s="599"/>
      <c r="E14" s="599"/>
      <c r="F14" s="599"/>
      <c r="G14" s="599"/>
      <c r="H14" s="599"/>
      <c r="I14" s="599"/>
      <c r="J14" s="599"/>
      <c r="K14" s="599"/>
      <c r="L14" s="599"/>
      <c r="M14" s="599"/>
      <c r="N14" s="599"/>
    </row>
    <row r="15" spans="1:15" s="65" customFormat="1" ht="17.25" customHeight="1" x14ac:dyDescent="0.2">
      <c r="A15" s="603" t="s">
        <v>750</v>
      </c>
      <c r="B15" s="603"/>
      <c r="C15" s="604" t="str">
        <f>IF(VLOOKUP(Broker_Name,Broker_Table,4,FALSE)="",CONCATENATE(Broker_Name," and my personal contact details are as follows"),CONCATENATE(Broker_Name," ",VLOOKUP(Broker_Name,Broker_Table,4,FALSE)," and my personal contact details are as follows"))</f>
        <v>Bertus Visser and my personal contact details are as follows</v>
      </c>
      <c r="D15" s="604"/>
      <c r="E15" s="604"/>
      <c r="F15" s="604"/>
      <c r="G15" s="604"/>
      <c r="H15" s="604"/>
      <c r="I15" s="604"/>
      <c r="J15" s="604"/>
      <c r="K15" s="604"/>
      <c r="L15" s="604"/>
      <c r="M15" s="604"/>
      <c r="N15" s="604"/>
    </row>
    <row r="16" spans="1:15" s="65" customFormat="1" ht="17.25" customHeight="1" x14ac:dyDescent="0.2">
      <c r="A16" s="603" t="s">
        <v>751</v>
      </c>
      <c r="B16" s="603"/>
      <c r="C16" s="604" t="str">
        <f>CONCATENATE(VLOOKUP(Broker_Name,Broker_Table,6,FALSE),", Email: ",VLOOKUP(Broker_Name,Broker_Table,5,FALSE))</f>
        <v>082 444 9222 / 015 307 5587, Email: bertus@smitk.co.za</v>
      </c>
      <c r="D16" s="604"/>
      <c r="E16" s="604"/>
      <c r="F16" s="604"/>
      <c r="G16" s="604"/>
      <c r="H16" s="604"/>
      <c r="I16" s="604"/>
      <c r="J16" s="604"/>
      <c r="K16" s="604"/>
      <c r="L16" s="604"/>
      <c r="M16" s="604"/>
      <c r="N16" s="604"/>
    </row>
    <row r="17" spans="1:15" s="65" customFormat="1" ht="17.25" customHeight="1" x14ac:dyDescent="0.2">
      <c r="A17" s="106"/>
      <c r="B17" s="106"/>
      <c r="C17" s="107"/>
      <c r="D17" s="107"/>
      <c r="E17" s="107"/>
      <c r="F17" s="107"/>
      <c r="G17" s="107"/>
      <c r="H17" s="107"/>
      <c r="I17" s="107"/>
      <c r="J17" s="107"/>
      <c r="K17" s="107"/>
      <c r="L17" s="107"/>
      <c r="M17" s="107"/>
      <c r="N17" s="107"/>
    </row>
    <row r="18" spans="1:15" s="65" customFormat="1" ht="102.75" customHeight="1" x14ac:dyDescent="0.2">
      <c r="A18" s="66" t="s">
        <v>646</v>
      </c>
      <c r="B18" s="67"/>
      <c r="C18" s="602" t="str">
        <f>IF(VLOOKUP(Broker_House,Logos,3,FALSE)=11184,
CONCATENATE("I am employed/mandated by ",Broker_House,", a member of Smit and Kie Brokers (Pty) Ltd. and Authorised Financial Services Provider, Licence number 11184. I am a registered Representative of said Company. The office is situated at ",VLOOKUP(Broker_Name,Broker_Table,7,FALSE),". The Company accepts responsibility for my activities. I am remunerated for my services from Commission paid to the Company.","  A copy of the Licence, that contains details of the financial services I am authorized to provide, together with any exemptions, is available for ", "inspection on request and the details of our FSP can also be viewed on the FSCA website www.fsca.co.za. "),
CONCATENATE("I am employed/mandated by ",Broker_House," and who had delegated all administrative functions to Smit &amp; Kie Brokers (Pty) Ltd, and Authorised Financial Services Provider, Licence number ",VLOOKUP(Broker_House,Logos,3,FALSE),". I am a registered Representative of said Company. The office is situated at ",VLOOKUP(Broker_Name,Broker_Table,7,FALSE),". ",Broker_House," accepts responsibility for my activities. I am remunerated for my services from Commission paid to the Company.","  A copy of the Licence, that contains details of the financial services I am authorized to provide, together with any exemptions,"," is available for inspection on request and the details of our FSP can also be viewed on the FSCA website www.fsca.co.za."))</f>
        <v xml:space="preserve">I am employed/mandated by Smit &amp; Kie Brokers (Pty) Ltd, a member of Smit and Kie Brokers (Pty) Ltd. and Authorised Financial Services Provider, Licence number 11184. I am a registered Representative of said Company. The office is situated at CENTURION. The Company accepts responsibility for my activities. I am remunerated for my services from Commission paid to the Company.  A copy of the Licence, that contains details of the financial services I am authorized to provide, together with any exemptions, is available for inspection on request and the details of our FSP can also be viewed on the FSCA website www.fsca.co.za. </v>
      </c>
      <c r="D18" s="602"/>
      <c r="E18" s="602"/>
      <c r="F18" s="602"/>
      <c r="G18" s="602"/>
      <c r="H18" s="602"/>
      <c r="I18" s="602"/>
      <c r="J18" s="602"/>
      <c r="K18" s="602"/>
      <c r="L18" s="602"/>
      <c r="M18" s="602"/>
      <c r="N18" s="602"/>
      <c r="O18" s="74"/>
    </row>
    <row r="19" spans="1:15" s="65" customFormat="1" ht="56.25" customHeight="1" x14ac:dyDescent="0.2">
      <c r="A19" s="67" t="s">
        <v>647</v>
      </c>
      <c r="C19" s="602" t="str">
        <f>CONCATENATE("I have provided financial advice and intermediary services since ",VLOOKUP(Broker_Name,Broker_Table,8,FALSE)," in the below mentioned areas and I am Fit and proper as per the FAIS requirements: - Short Term – Commercial &amp; Personal Lines categories ",VLOOKUP(Broker_Name,Broker_Table,2,FALSE),".")</f>
        <v>I have provided financial advice and intermediary services since 2012 in the below mentioned areas and I am Fit and proper as per the FAIS requirements: - Short Term – Commercial &amp; Personal Lines categories 1.2, 1.6 and 1.23(A1).</v>
      </c>
      <c r="D19" s="602"/>
      <c r="E19" s="602"/>
      <c r="F19" s="602"/>
      <c r="G19" s="602"/>
      <c r="H19" s="602"/>
      <c r="I19" s="602"/>
      <c r="J19" s="602"/>
      <c r="K19" s="602"/>
      <c r="L19" s="602"/>
      <c r="M19" s="602"/>
      <c r="N19" s="602"/>
    </row>
    <row r="20" spans="1:15" s="65" customFormat="1" ht="68.25" customHeight="1" x14ac:dyDescent="0.2">
      <c r="A20" s="67" t="s">
        <v>648</v>
      </c>
      <c r="C20" s="599" t="s">
        <v>649</v>
      </c>
      <c r="D20" s="599"/>
      <c r="E20" s="599"/>
      <c r="F20" s="599"/>
      <c r="G20" s="599"/>
      <c r="H20" s="599"/>
      <c r="I20" s="599"/>
      <c r="J20" s="599"/>
      <c r="K20" s="599"/>
      <c r="L20" s="599"/>
      <c r="M20" s="599"/>
      <c r="N20" s="599"/>
    </row>
    <row r="21" spans="1:15" s="65" customFormat="1" ht="53.25" customHeight="1" x14ac:dyDescent="0.2">
      <c r="A21" s="67" t="s">
        <v>650</v>
      </c>
      <c r="C21" s="599" t="s">
        <v>651</v>
      </c>
      <c r="D21" s="599"/>
      <c r="E21" s="599"/>
      <c r="F21" s="599"/>
      <c r="G21" s="599"/>
      <c r="H21" s="599"/>
      <c r="I21" s="599"/>
      <c r="J21" s="599"/>
      <c r="K21" s="599"/>
      <c r="L21" s="599"/>
      <c r="M21" s="599"/>
      <c r="N21" s="599"/>
    </row>
    <row r="22" spans="1:15" s="65" customFormat="1" ht="51.75" customHeight="1" x14ac:dyDescent="0.2">
      <c r="A22" s="67" t="s">
        <v>753</v>
      </c>
      <c r="C22" s="602" t="str">
        <f>IFERROR(VLOOKUP('Agri Needs Analysis'!$B$16,Lists!$A$19:$B$24,2,FALSE),Lists!$B$24)</f>
        <v>Compliance with the FAIS Act is monitored by Masthead (Pty) Ltd, a compliance practice approved by the Financial Sector Conduct Authority. Their postal address is PO Box 856, Howard Place, 7450. Their contact numbers are 021 686 3588(t) and 021 686 3589(f).</v>
      </c>
      <c r="D22" s="602"/>
      <c r="E22" s="602"/>
      <c r="F22" s="602"/>
      <c r="G22" s="602"/>
      <c r="H22" s="602"/>
      <c r="I22" s="602"/>
      <c r="J22" s="602"/>
      <c r="K22" s="602"/>
      <c r="L22" s="602"/>
      <c r="M22" s="602"/>
      <c r="N22" s="602"/>
    </row>
    <row r="23" spans="1:15" s="65" customFormat="1" ht="68.25" customHeight="1" x14ac:dyDescent="0.2">
      <c r="A23" s="67" t="s">
        <v>652</v>
      </c>
      <c r="C23" s="599" t="s">
        <v>655</v>
      </c>
      <c r="D23" s="599"/>
      <c r="E23" s="599"/>
      <c r="F23" s="599"/>
      <c r="G23" s="599"/>
      <c r="H23" s="599"/>
      <c r="I23" s="599"/>
      <c r="J23" s="599"/>
      <c r="K23" s="599"/>
      <c r="L23" s="599"/>
      <c r="M23" s="599"/>
      <c r="N23" s="599"/>
    </row>
    <row r="24" spans="1:15" s="65" customFormat="1" ht="48" customHeight="1" x14ac:dyDescent="0.2">
      <c r="A24" s="67" t="s">
        <v>654</v>
      </c>
      <c r="C24" s="599" t="s">
        <v>754</v>
      </c>
      <c r="D24" s="599"/>
      <c r="E24" s="599"/>
      <c r="F24" s="599"/>
      <c r="G24" s="599"/>
      <c r="H24" s="599"/>
      <c r="I24" s="599"/>
      <c r="J24" s="599"/>
      <c r="K24" s="599"/>
      <c r="L24" s="599"/>
      <c r="M24" s="599"/>
      <c r="N24" s="599"/>
    </row>
    <row r="25" spans="1:15" s="65" customFormat="1" ht="39" customHeight="1" x14ac:dyDescent="0.2">
      <c r="A25" s="67" t="s">
        <v>656</v>
      </c>
      <c r="C25" s="599" t="s">
        <v>658</v>
      </c>
      <c r="D25" s="599"/>
      <c r="E25" s="599"/>
      <c r="F25" s="599"/>
      <c r="G25" s="599"/>
      <c r="H25" s="599"/>
      <c r="I25" s="599"/>
      <c r="J25" s="599"/>
      <c r="K25" s="599"/>
      <c r="L25" s="599"/>
      <c r="M25" s="599"/>
      <c r="N25" s="599"/>
    </row>
    <row r="26" spans="1:15" s="65" customFormat="1" ht="69" customHeight="1" x14ac:dyDescent="0.2">
      <c r="A26" s="67" t="s">
        <v>657</v>
      </c>
      <c r="C26" s="599" t="s">
        <v>660</v>
      </c>
      <c r="D26" s="599"/>
      <c r="E26" s="599"/>
      <c r="F26" s="599"/>
      <c r="G26" s="599"/>
      <c r="H26" s="599"/>
      <c r="I26" s="599"/>
      <c r="J26" s="599"/>
      <c r="K26" s="599"/>
      <c r="L26" s="599"/>
      <c r="M26" s="599"/>
      <c r="N26" s="599"/>
    </row>
    <row r="27" spans="1:15" s="65" customFormat="1" ht="109.5" customHeight="1" x14ac:dyDescent="0.2">
      <c r="A27" s="67" t="s">
        <v>659</v>
      </c>
      <c r="C27" s="599" t="s">
        <v>661</v>
      </c>
      <c r="D27" s="599"/>
      <c r="E27" s="599"/>
      <c r="F27" s="599"/>
      <c r="G27" s="599"/>
      <c r="H27" s="599"/>
      <c r="I27" s="599"/>
      <c r="J27" s="599"/>
      <c r="K27" s="599"/>
      <c r="L27" s="599"/>
      <c r="M27" s="599"/>
      <c r="N27" s="599"/>
    </row>
    <row r="29" spans="1:15" x14ac:dyDescent="0.2">
      <c r="A29" s="597" t="s">
        <v>1057</v>
      </c>
      <c r="B29" s="597"/>
      <c r="C29" s="597"/>
      <c r="D29" s="597"/>
      <c r="E29" s="597"/>
      <c r="F29" s="598" t="str">
        <f>IF(IF(COUNTA('Agri Needs Analysis'!$B$18:$G$19)=2,CONCATENATE('Agri Needs Analysis'!$B$18," / ",'Agri Needs Analysis'!B19),IF('Agri Needs Analysis'!B19="",'Agri Needs Analysis'!B18,'Agri Needs Analysis'!B19))=0,"",IF(COUNTA('Agri Needs Analysis'!$B$18:$G$19)=2,CONCATENATE('Agri Needs Analysis'!$B$18," / ",'Agri Needs Analysis'!B19),IF('Agri Needs Analysis'!B19="",'Agri Needs Analysis'!B18,'Agri Needs Analysis'!B19)))</f>
        <v/>
      </c>
      <c r="G29" s="598"/>
      <c r="H29" s="598"/>
      <c r="I29" s="598"/>
      <c r="J29" s="598"/>
      <c r="K29" s="598"/>
      <c r="L29" s="598"/>
      <c r="M29" s="598"/>
      <c r="N29" s="598"/>
    </row>
    <row r="30" spans="1:15" x14ac:dyDescent="0.2">
      <c r="A30" s="95"/>
      <c r="B30" s="95"/>
      <c r="C30" s="95"/>
      <c r="D30" s="95"/>
      <c r="E30" s="95"/>
    </row>
    <row r="31" spans="1:15" x14ac:dyDescent="0.2">
      <c r="A31" s="597" t="s">
        <v>1056</v>
      </c>
      <c r="B31" s="597"/>
      <c r="C31" s="597"/>
      <c r="D31" s="597"/>
      <c r="E31" s="597"/>
      <c r="F31" s="598" t="str">
        <f>IF(IF(COUNTA('Agri Needs Analysis'!G21,'Agri Needs Analysis'!B20)=2,CONCATENATE('Agri Needs Analysis'!G21," / ",'Agri Needs Analysis'!B20),IF('Agri Needs Analysis'!B20="",'Agri Needs Analysis'!G21,'Agri Needs Analysis'!B20))=0,"",IF(COUNTA('Agri Needs Analysis'!G21,'Agri Needs Analysis'!B20)=2,CONCATENATE('Agri Needs Analysis'!G21," / ",'Agri Needs Analysis'!B20),IF('Agri Needs Analysis'!B20="",'Agri Needs Analysis'!G21,'Agri Needs Analysis'!B20)))</f>
        <v/>
      </c>
      <c r="G31" s="598"/>
      <c r="H31" s="598"/>
      <c r="I31" s="598"/>
      <c r="J31" s="598"/>
      <c r="K31" s="598"/>
      <c r="L31" s="598"/>
      <c r="M31" s="598"/>
      <c r="N31" s="598"/>
    </row>
    <row r="32" spans="1:15" x14ac:dyDescent="0.2">
      <c r="A32" s="95"/>
      <c r="B32" s="95"/>
      <c r="C32" s="95"/>
      <c r="D32" s="95"/>
      <c r="E32" s="95"/>
    </row>
    <row r="33" spans="1:14" x14ac:dyDescent="0.2">
      <c r="A33" s="64" t="s">
        <v>1058</v>
      </c>
      <c r="D33" s="601"/>
      <c r="E33" s="601"/>
      <c r="F33" s="601"/>
      <c r="G33" s="601"/>
      <c r="H33" s="294" t="s">
        <v>4</v>
      </c>
      <c r="I33" s="598"/>
      <c r="J33" s="598"/>
      <c r="K33" s="598"/>
      <c r="L33" s="598"/>
      <c r="M33" s="598"/>
      <c r="N33" s="598"/>
    </row>
  </sheetData>
  <mergeCells count="22">
    <mergeCell ref="A11:M11"/>
    <mergeCell ref="D33:G33"/>
    <mergeCell ref="I33:N33"/>
    <mergeCell ref="C22:N22"/>
    <mergeCell ref="C23:N23"/>
    <mergeCell ref="C24:N24"/>
    <mergeCell ref="C25:N25"/>
    <mergeCell ref="A14:N14"/>
    <mergeCell ref="C18:N18"/>
    <mergeCell ref="C19:N19"/>
    <mergeCell ref="C20:N20"/>
    <mergeCell ref="C21:N21"/>
    <mergeCell ref="A15:B15"/>
    <mergeCell ref="C15:N15"/>
    <mergeCell ref="A16:B16"/>
    <mergeCell ref="C16:N16"/>
    <mergeCell ref="A29:E29"/>
    <mergeCell ref="F29:N29"/>
    <mergeCell ref="A31:E31"/>
    <mergeCell ref="F31:N31"/>
    <mergeCell ref="C26:N26"/>
    <mergeCell ref="C27:N27"/>
  </mergeCells>
  <printOptions horizontalCentered="1"/>
  <pageMargins left="0.23622047244094491" right="0.23622047244094491" top="0.19685039370078741" bottom="0.19685039370078741" header="0.31496062992125984" footer="0.31496062992125984"/>
  <pageSetup scale="76" orientation="portrait"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9" tint="0.39997558519241921"/>
  </sheetPr>
  <dimension ref="A11:O102"/>
  <sheetViews>
    <sheetView zoomScaleNormal="100" workbookViewId="0">
      <selection activeCell="U8" sqref="U8"/>
    </sheetView>
  </sheetViews>
  <sheetFormatPr defaultColWidth="9.140625" defaultRowHeight="14.25" x14ac:dyDescent="0.2"/>
  <cols>
    <col min="1" max="1" width="5" style="64" customWidth="1"/>
    <col min="2" max="2" width="6.28515625" style="64" customWidth="1"/>
    <col min="3" max="10" width="9.140625" style="64"/>
    <col min="11" max="11" width="10.85546875" style="64" customWidth="1"/>
    <col min="12" max="13" width="9.140625" style="64"/>
    <col min="14" max="14" width="4.85546875" style="64" customWidth="1"/>
    <col min="15" max="15" width="4.28515625" style="64" customWidth="1"/>
    <col min="16" max="16384" width="9.140625" style="64"/>
  </cols>
  <sheetData>
    <row r="11" spans="1:15" ht="33.75" customHeight="1" x14ac:dyDescent="0.2">
      <c r="A11" s="610" t="s">
        <v>1057</v>
      </c>
      <c r="B11" s="610"/>
      <c r="C11" s="610"/>
      <c r="D11" s="610"/>
      <c r="E11" s="610"/>
      <c r="F11" s="610"/>
      <c r="G11" s="611" t="str">
        <f>IF(IF(COUNTA('Agri Needs Analysis'!$B$18:$G$19)=2,CONCATENATE('Agri Needs Analysis'!$B$18," / ",'Agri Needs Analysis'!B19),IF('Agri Needs Analysis'!B19="",'Agri Needs Analysis'!B18,'Agri Needs Analysis'!B19))=0,"",IF(COUNTA('Agri Needs Analysis'!$B$18:$G$19)=2,CONCATENATE('Agri Needs Analysis'!$B$18," / ",'Agri Needs Analysis'!B19),IF('Agri Needs Analysis'!B19="",'Agri Needs Analysis'!B18,'Agri Needs Analysis'!B19)))</f>
        <v/>
      </c>
      <c r="H11" s="611"/>
      <c r="I11" s="611"/>
      <c r="J11" s="611"/>
      <c r="K11" s="611"/>
      <c r="L11" s="611"/>
      <c r="M11" s="611"/>
    </row>
    <row r="12" spans="1:15" ht="41.25" customHeight="1" x14ac:dyDescent="0.2">
      <c r="A12" s="610" t="s">
        <v>1059</v>
      </c>
      <c r="B12" s="610"/>
      <c r="C12" s="610"/>
      <c r="D12" s="610"/>
      <c r="E12" s="610"/>
      <c r="F12" s="610"/>
      <c r="G12" s="612" t="str">
        <f>IF(IF(COUNTA('Agri Needs Analysis'!G21,'Agri Needs Analysis'!B20)=2,CONCATENATE('Agri Needs Analysis'!G21," / ",'Agri Needs Analysis'!B20),IF('Agri Needs Analysis'!B20="",'Agri Needs Analysis'!G21,'Agri Needs Analysis'!B20))=0,"",IF(COUNTA('Agri Needs Analysis'!G21,'Agri Needs Analysis'!B20)=2,CONCATENATE('Agri Needs Analysis'!G21," / ",'Agri Needs Analysis'!B20),IF('Agri Needs Analysis'!B20="",'Agri Needs Analysis'!G21,'Agri Needs Analysis'!B20)))</f>
        <v/>
      </c>
      <c r="H12" s="612"/>
      <c r="I12" s="612"/>
      <c r="J12" s="612"/>
      <c r="K12" s="612"/>
      <c r="L12" s="612"/>
      <c r="M12" s="612"/>
    </row>
    <row r="15" spans="1:15" s="65" customFormat="1" ht="15" x14ac:dyDescent="0.2">
      <c r="A15" s="600" t="s">
        <v>1120</v>
      </c>
      <c r="B15" s="600"/>
      <c r="C15" s="600"/>
      <c r="D15" s="600"/>
      <c r="E15" s="600"/>
      <c r="F15" s="600"/>
      <c r="G15" s="600"/>
      <c r="H15" s="600"/>
      <c r="I15" s="600"/>
      <c r="J15" s="600"/>
      <c r="K15" s="600"/>
      <c r="L15" s="600"/>
      <c r="M15" s="600"/>
      <c r="N15" s="600"/>
      <c r="O15" s="300"/>
    </row>
    <row r="16" spans="1:15" s="65" customFormat="1" x14ac:dyDescent="0.2">
      <c r="A16" s="604" t="str">
        <f>IF('Agri Needs Analysis'!B16="Smit &amp; Kie Pretoria Brokers (Pty) Ltd", CONCATENATE("Hereby I/we authorize",'Agri Needs Analysis'!B16, " to obtain any applicable financial information"),"Hereby I/we authorize Smit &amp; Kie Brokers (Pty) Ltd to obtain any applicable financial information")</f>
        <v>Hereby I/we authorize Smit &amp; Kie Brokers (Pty) Ltd to obtain any applicable financial information</v>
      </c>
      <c r="B16" s="604"/>
      <c r="C16" s="604"/>
      <c r="D16" s="604"/>
      <c r="E16" s="604"/>
      <c r="F16" s="604"/>
      <c r="G16" s="604"/>
      <c r="H16" s="604"/>
      <c r="I16" s="604"/>
      <c r="J16" s="604"/>
      <c r="K16" s="604"/>
      <c r="L16" s="604"/>
      <c r="M16" s="604"/>
      <c r="N16" s="604"/>
    </row>
    <row r="17" spans="1:15" s="65" customFormat="1" x14ac:dyDescent="0.2">
      <c r="A17" s="68"/>
      <c r="B17" s="615" t="s">
        <v>662</v>
      </c>
      <c r="C17" s="615"/>
      <c r="D17" s="615"/>
      <c r="E17" s="615"/>
      <c r="F17" s="615"/>
      <c r="G17" s="615"/>
      <c r="H17" s="615"/>
      <c r="I17" s="615"/>
      <c r="J17" s="615"/>
      <c r="K17" s="615"/>
      <c r="L17" s="615"/>
      <c r="M17" s="615"/>
      <c r="N17" s="68"/>
    </row>
    <row r="18" spans="1:15" s="65" customFormat="1" x14ac:dyDescent="0.2">
      <c r="A18" s="68"/>
      <c r="B18" s="615" t="s">
        <v>663</v>
      </c>
      <c r="C18" s="615"/>
      <c r="D18" s="615"/>
      <c r="E18" s="615"/>
      <c r="F18" s="615"/>
      <c r="G18" s="615"/>
      <c r="H18" s="615"/>
      <c r="I18" s="615"/>
      <c r="J18" s="615"/>
      <c r="K18" s="615"/>
      <c r="L18" s="615"/>
      <c r="M18" s="615"/>
      <c r="N18" s="68"/>
    </row>
    <row r="19" spans="1:15" s="65" customFormat="1" x14ac:dyDescent="0.2">
      <c r="A19" s="66"/>
      <c r="B19" s="67"/>
      <c r="C19" s="599"/>
      <c r="D19" s="599"/>
      <c r="E19" s="599"/>
      <c r="F19" s="599"/>
      <c r="G19" s="599"/>
      <c r="H19" s="599"/>
      <c r="I19" s="599"/>
      <c r="J19" s="599"/>
      <c r="K19" s="599"/>
      <c r="L19" s="599"/>
      <c r="M19" s="599"/>
      <c r="N19" s="599"/>
      <c r="O19" s="74"/>
    </row>
    <row r="20" spans="1:15" s="65" customFormat="1" x14ac:dyDescent="0.2">
      <c r="A20" s="608" t="s">
        <v>758</v>
      </c>
      <c r="B20" s="608"/>
      <c r="C20" s="608"/>
      <c r="D20" s="608"/>
      <c r="E20" s="608"/>
      <c r="F20" s="608" t="s">
        <v>759</v>
      </c>
      <c r="G20" s="608"/>
      <c r="H20" s="608"/>
      <c r="I20" s="608"/>
      <c r="J20" s="608" t="s">
        <v>760</v>
      </c>
      <c r="K20" s="608"/>
      <c r="L20" s="608"/>
      <c r="M20" s="608"/>
      <c r="N20" s="608"/>
    </row>
    <row r="21" spans="1:15" ht="30.75" customHeight="1" x14ac:dyDescent="0.2">
      <c r="A21" s="609" t="str">
        <f>'Agri Needs Analysis'!A28</f>
        <v>n/a</v>
      </c>
      <c r="B21" s="609"/>
      <c r="C21" s="609"/>
      <c r="D21" s="609"/>
      <c r="E21" s="609"/>
      <c r="F21" s="609" t="str">
        <f>'Agri Needs Analysis'!B28</f>
        <v>n/a</v>
      </c>
      <c r="G21" s="609"/>
      <c r="H21" s="609"/>
      <c r="I21" s="609"/>
      <c r="J21" s="609" t="str">
        <f>IF('Agri Needs Analysis'!D28=0,"",'Agri Needs Analysis'!D28)</f>
        <v>n/a</v>
      </c>
      <c r="K21" s="609"/>
      <c r="L21" s="609"/>
      <c r="M21" s="609"/>
      <c r="N21" s="609"/>
    </row>
    <row r="22" spans="1:15" ht="30.75" customHeight="1" x14ac:dyDescent="0.2">
      <c r="A22" s="609" t="str">
        <f>'Agri Needs Analysis'!A29</f>
        <v>n/a</v>
      </c>
      <c r="B22" s="609"/>
      <c r="C22" s="609"/>
      <c r="D22" s="609"/>
      <c r="E22" s="609"/>
      <c r="F22" s="609" t="str">
        <f>'Agri Needs Analysis'!B29</f>
        <v>n/a</v>
      </c>
      <c r="G22" s="609"/>
      <c r="H22" s="609"/>
      <c r="I22" s="609"/>
      <c r="J22" s="609" t="str">
        <f>IF('Agri Needs Analysis'!D29=0,"",'Agri Needs Analysis'!D29)</f>
        <v>n/a</v>
      </c>
      <c r="K22" s="609"/>
      <c r="L22" s="609"/>
      <c r="M22" s="609"/>
      <c r="N22" s="609"/>
    </row>
    <row r="23" spans="1:15" ht="30.75" customHeight="1" x14ac:dyDescent="0.2">
      <c r="A23" s="609" t="str">
        <f>'Agri Needs Analysis'!A30</f>
        <v>n/a</v>
      </c>
      <c r="B23" s="609"/>
      <c r="C23" s="609"/>
      <c r="D23" s="609"/>
      <c r="E23" s="609"/>
      <c r="F23" s="609" t="str">
        <f>'Agri Needs Analysis'!B30</f>
        <v>n/a</v>
      </c>
      <c r="G23" s="609"/>
      <c r="H23" s="609"/>
      <c r="I23" s="609"/>
      <c r="J23" s="609" t="str">
        <f>IF('Agri Needs Analysis'!D30=0,"",'Agri Needs Analysis'!D30)</f>
        <v>n/a</v>
      </c>
      <c r="K23" s="609"/>
      <c r="L23" s="609"/>
      <c r="M23" s="609"/>
      <c r="N23" s="609"/>
    </row>
    <row r="24" spans="1:15" ht="30.75" customHeight="1" x14ac:dyDescent="0.2">
      <c r="A24" s="609" t="str">
        <f>'Agri Needs Analysis'!A31</f>
        <v>n/a</v>
      </c>
      <c r="B24" s="609"/>
      <c r="C24" s="609"/>
      <c r="D24" s="609"/>
      <c r="E24" s="609"/>
      <c r="F24" s="609" t="str">
        <f>'Agri Needs Analysis'!B31</f>
        <v>n/a</v>
      </c>
      <c r="G24" s="609"/>
      <c r="H24" s="609"/>
      <c r="I24" s="609"/>
      <c r="J24" s="609" t="str">
        <f>IF('Agri Needs Analysis'!D31=0,"",'Agri Needs Analysis'!D31)</f>
        <v>n/a</v>
      </c>
      <c r="K24" s="609"/>
      <c r="L24" s="609"/>
      <c r="M24" s="609"/>
      <c r="N24" s="609"/>
    </row>
    <row r="25" spans="1:15" x14ac:dyDescent="0.2">
      <c r="A25" s="69"/>
      <c r="C25" s="602"/>
      <c r="D25" s="602"/>
      <c r="E25" s="602"/>
      <c r="F25" s="602"/>
      <c r="G25" s="602"/>
      <c r="H25" s="602"/>
      <c r="I25" s="602"/>
      <c r="J25" s="602"/>
      <c r="K25" s="602"/>
      <c r="L25" s="602"/>
      <c r="M25" s="602"/>
      <c r="N25" s="602"/>
    </row>
    <row r="26" spans="1:15" x14ac:dyDescent="0.2">
      <c r="A26" s="605" t="s">
        <v>665</v>
      </c>
      <c r="B26" s="605"/>
      <c r="C26" s="605"/>
      <c r="D26" s="606"/>
      <c r="E26" s="606"/>
      <c r="F26" s="606"/>
      <c r="G26" s="606"/>
      <c r="H26" s="606"/>
      <c r="I26" s="606"/>
      <c r="J26" s="70"/>
      <c r="K26" s="70"/>
      <c r="L26" s="70"/>
      <c r="M26" s="70"/>
      <c r="N26" s="70"/>
    </row>
    <row r="27" spans="1:15" x14ac:dyDescent="0.2">
      <c r="A27" s="69"/>
      <c r="C27" s="602"/>
      <c r="D27" s="602"/>
      <c r="E27" s="602"/>
      <c r="F27" s="602"/>
      <c r="G27" s="602"/>
      <c r="H27" s="602"/>
      <c r="I27" s="602"/>
      <c r="J27" s="602"/>
      <c r="K27" s="602"/>
      <c r="L27" s="602"/>
      <c r="M27" s="602"/>
      <c r="N27" s="602"/>
    </row>
    <row r="28" spans="1:15" x14ac:dyDescent="0.2">
      <c r="A28" s="614"/>
      <c r="B28" s="614"/>
      <c r="C28" s="614"/>
      <c r="D28" s="614"/>
      <c r="E28" s="614"/>
      <c r="F28" s="614"/>
      <c r="G28" s="614"/>
      <c r="H28" s="614"/>
      <c r="I28" s="614"/>
      <c r="J28" s="614"/>
      <c r="K28" s="614"/>
      <c r="L28" s="614"/>
      <c r="M28" s="614"/>
      <c r="N28" s="614"/>
      <c r="O28" s="614"/>
    </row>
    <row r="29" spans="1:15" ht="90" customHeight="1" x14ac:dyDescent="0.2">
      <c r="A29" s="602" t="str">
        <f>IF('Agri Needs Analysis'!B16="Smit &amp; Kie Pretoria Brokers (Pty) Ltd",
CONCATENATE("I hereby appoint ",'Agri Needs Analysis'!B16," as my Short-term Insurance broker and authorize him/her to do any activation, policy cancellations and amendments to my Short-term Insurance policy."," I hereby also authorize him/her to retrieve any available information from Short-term Insurance Companies/Brokers, to be able to inform me to the best of his/her ability."," I authorise said Broker to have access to the cover, insured amounts and claims history of my"," short-term insurance portfolio / short term commercial portfolio, referred to above.  I further"," authorise Broker to also terminate the policy/ies referred to above and confirm that said broker may act on said policy/ies in all matters that legally binds me."),
CONCATENATE("I hereby appoint"," Smit &amp; Kie Brokers (Pty) Ltd","  as my Short-term Insurance broker and authorize him/her to do any activation, policy cancellations and amendments to my Short-term Insurance policy."," I hereby also authorize him/her to retrieve any available information from Short-term Insurance Companies/Brokers, to be able to inform me to the best of his/her ability."," I authorise said Broker to have access to the cover, insured amounts and claims history of my"," short-term insurance portfolio / short term commercial portfolio, referred to above.  I further"," authorise Broker to also terminate the policy/ies referred to above and confirm that said broker may act on said policy/ies in all matters that legally binds me."))</f>
        <v>I hereby appoint Smit &amp; Kie Brokers (Pty) Ltd  as my Short-term Insurance broker and authorize him/her to do any activation, policy cancellations and amendments to my Short-term Insurance policy. I hereby also authorize him/her to retrieve any available information from Short-term Insurance Companies/Brokers, to be able to inform me to the best of his/her ability. I authorise said Broker to have access to the cover, insured amounts and claims history of my short-term insurance portfolio / short term commercial portfolio, referred to above.  I further authorise Broker to also terminate the policy/ies referred to above and confirm that said broker may act on said policy/ies in all matters that legally binds me.</v>
      </c>
      <c r="B29" s="602"/>
      <c r="C29" s="602"/>
      <c r="D29" s="602"/>
      <c r="E29" s="602"/>
      <c r="F29" s="602"/>
      <c r="G29" s="602"/>
      <c r="H29" s="602"/>
      <c r="I29" s="602"/>
      <c r="J29" s="602"/>
      <c r="K29" s="602"/>
      <c r="L29" s="602"/>
      <c r="M29" s="602"/>
      <c r="N29" s="602"/>
    </row>
    <row r="30" spans="1:15" x14ac:dyDescent="0.2">
      <c r="A30" s="69"/>
      <c r="C30" s="71"/>
      <c r="D30" s="71"/>
      <c r="E30" s="71"/>
      <c r="F30" s="71"/>
      <c r="G30" s="71"/>
      <c r="H30" s="71"/>
      <c r="I30" s="71"/>
      <c r="J30" s="71"/>
      <c r="K30" s="71"/>
      <c r="L30" s="71"/>
      <c r="M30" s="71"/>
      <c r="N30" s="71"/>
    </row>
    <row r="31" spans="1:15" x14ac:dyDescent="0.2">
      <c r="A31" s="605" t="s">
        <v>665</v>
      </c>
      <c r="B31" s="605"/>
      <c r="C31" s="605"/>
      <c r="D31" s="606"/>
      <c r="E31" s="606"/>
      <c r="F31" s="606"/>
      <c r="G31" s="606"/>
      <c r="H31" s="606"/>
      <c r="I31" s="606"/>
      <c r="J31" s="71"/>
      <c r="K31" s="71"/>
      <c r="L31" s="71"/>
      <c r="M31" s="71"/>
      <c r="N31" s="71"/>
    </row>
    <row r="32" spans="1:15" x14ac:dyDescent="0.2">
      <c r="A32" s="293"/>
      <c r="B32" s="293"/>
      <c r="C32" s="293"/>
      <c r="D32" s="293"/>
      <c r="E32" s="293"/>
      <c r="F32" s="293"/>
      <c r="G32" s="293"/>
      <c r="H32" s="293"/>
      <c r="I32" s="293"/>
      <c r="J32" s="71"/>
      <c r="K32" s="71"/>
      <c r="L32" s="71"/>
      <c r="M32" s="71"/>
      <c r="N32" s="71"/>
    </row>
    <row r="33" spans="1:14" x14ac:dyDescent="0.2">
      <c r="B33" s="607" t="s">
        <v>666</v>
      </c>
      <c r="C33" s="607"/>
      <c r="D33" s="607"/>
      <c r="E33" s="607"/>
      <c r="F33" s="607"/>
      <c r="G33" s="607"/>
      <c r="H33" s="607"/>
      <c r="I33" s="607"/>
      <c r="J33" s="607"/>
      <c r="K33" s="607"/>
      <c r="L33" s="607"/>
      <c r="M33" s="607"/>
      <c r="N33" s="607"/>
    </row>
    <row r="34" spans="1:14" ht="49.5" customHeight="1" x14ac:dyDescent="0.2">
      <c r="A34" s="293" t="s">
        <v>667</v>
      </c>
      <c r="B34" s="602" t="s">
        <v>668</v>
      </c>
      <c r="C34" s="602"/>
      <c r="D34" s="602"/>
      <c r="E34" s="602"/>
      <c r="F34" s="602"/>
      <c r="G34" s="602"/>
      <c r="H34" s="602"/>
      <c r="I34" s="602"/>
      <c r="J34" s="602"/>
      <c r="K34" s="602"/>
      <c r="L34" s="602"/>
      <c r="M34" s="602"/>
      <c r="N34" s="602"/>
    </row>
    <row r="35" spans="1:14" x14ac:dyDescent="0.2">
      <c r="A35" s="293" t="s">
        <v>669</v>
      </c>
      <c r="B35" s="613" t="s">
        <v>670</v>
      </c>
      <c r="C35" s="613"/>
      <c r="D35" s="613"/>
      <c r="E35" s="613"/>
      <c r="F35" s="613"/>
      <c r="G35" s="613"/>
      <c r="H35" s="613"/>
      <c r="I35" s="613"/>
      <c r="J35" s="613"/>
      <c r="K35" s="613"/>
      <c r="L35" s="613"/>
      <c r="M35" s="613"/>
      <c r="N35" s="613"/>
    </row>
    <row r="36" spans="1:14" x14ac:dyDescent="0.2">
      <c r="A36" s="293"/>
      <c r="B36" s="613" t="s">
        <v>671</v>
      </c>
      <c r="C36" s="613"/>
      <c r="D36" s="613"/>
      <c r="E36" s="613"/>
      <c r="F36" s="613"/>
      <c r="G36" s="613"/>
      <c r="H36" s="613"/>
      <c r="I36" s="613"/>
      <c r="J36" s="613"/>
      <c r="K36" s="613"/>
      <c r="L36" s="613"/>
      <c r="M36" s="613"/>
      <c r="N36" s="613"/>
    </row>
    <row r="37" spans="1:14" x14ac:dyDescent="0.2">
      <c r="A37" s="293"/>
      <c r="B37" s="277" t="s">
        <v>672</v>
      </c>
      <c r="C37" s="277"/>
      <c r="D37" s="277"/>
      <c r="E37" s="277"/>
      <c r="F37" s="277"/>
      <c r="G37" s="277"/>
      <c r="H37" s="277"/>
      <c r="I37" s="277"/>
      <c r="J37" s="277"/>
      <c r="K37" s="277"/>
      <c r="L37" s="277"/>
      <c r="M37" s="277"/>
      <c r="N37" s="277"/>
    </row>
    <row r="38" spans="1:14" x14ac:dyDescent="0.2">
      <c r="A38" s="293"/>
      <c r="B38" s="277"/>
      <c r="C38" s="277"/>
      <c r="D38" s="277"/>
      <c r="E38" s="277"/>
      <c r="F38" s="277"/>
      <c r="G38" s="277"/>
      <c r="H38" s="277"/>
      <c r="I38" s="277"/>
      <c r="J38" s="277"/>
      <c r="K38" s="277"/>
      <c r="L38" s="277"/>
      <c r="M38" s="277"/>
      <c r="N38" s="277"/>
    </row>
    <row r="39" spans="1:14" x14ac:dyDescent="0.2">
      <c r="A39" s="293"/>
      <c r="B39" s="277"/>
      <c r="C39" s="277"/>
      <c r="D39" s="277"/>
      <c r="E39" s="277"/>
      <c r="F39" s="277"/>
      <c r="G39" s="277"/>
      <c r="H39" s="277"/>
      <c r="I39" s="277"/>
      <c r="J39" s="277"/>
      <c r="K39" s="277"/>
      <c r="L39" s="277"/>
      <c r="M39" s="277"/>
      <c r="N39" s="277"/>
    </row>
    <row r="40" spans="1:14" ht="57.75" customHeight="1" x14ac:dyDescent="0.2">
      <c r="A40" s="602" t="s">
        <v>673</v>
      </c>
      <c r="B40" s="602"/>
      <c r="C40" s="602"/>
      <c r="D40" s="602"/>
      <c r="E40" s="602"/>
      <c r="F40" s="602"/>
      <c r="G40" s="602"/>
      <c r="H40" s="602"/>
      <c r="I40" s="602"/>
      <c r="J40" s="602"/>
      <c r="K40" s="602"/>
      <c r="L40" s="602"/>
      <c r="M40" s="602"/>
      <c r="N40" s="602"/>
    </row>
    <row r="41" spans="1:14" x14ac:dyDescent="0.2">
      <c r="A41" s="613" t="s">
        <v>674</v>
      </c>
      <c r="B41" s="613"/>
      <c r="C41" s="613"/>
      <c r="D41" s="613"/>
      <c r="E41" s="613"/>
      <c r="F41" s="613"/>
      <c r="G41" s="613"/>
      <c r="H41" s="613"/>
      <c r="I41" s="613"/>
      <c r="J41" s="613"/>
      <c r="K41" s="613"/>
      <c r="L41" s="613"/>
      <c r="M41" s="613"/>
      <c r="N41" s="613"/>
    </row>
    <row r="42" spans="1:14" x14ac:dyDescent="0.2">
      <c r="A42" s="277"/>
      <c r="B42" s="277"/>
      <c r="C42" s="277"/>
      <c r="D42" s="277"/>
      <c r="E42" s="277"/>
      <c r="F42" s="277"/>
      <c r="G42" s="277"/>
      <c r="H42" s="277"/>
      <c r="I42" s="277"/>
      <c r="J42" s="277"/>
      <c r="K42" s="277"/>
      <c r="L42" s="277"/>
      <c r="M42" s="277"/>
      <c r="N42" s="277"/>
    </row>
    <row r="43" spans="1:14" x14ac:dyDescent="0.2">
      <c r="A43" s="68"/>
      <c r="B43" s="613" t="s">
        <v>675</v>
      </c>
      <c r="C43" s="613"/>
      <c r="D43" s="613"/>
      <c r="E43" s="613"/>
      <c r="F43" s="613"/>
      <c r="G43" s="613"/>
      <c r="H43" s="613"/>
      <c r="I43" s="613"/>
      <c r="J43" s="613"/>
      <c r="K43" s="613"/>
      <c r="L43" s="613"/>
      <c r="M43" s="613"/>
      <c r="N43" s="613"/>
    </row>
    <row r="44" spans="1:14" x14ac:dyDescent="0.2">
      <c r="A44" s="68"/>
      <c r="B44" s="613" t="s">
        <v>676</v>
      </c>
      <c r="C44" s="613"/>
      <c r="D44" s="613"/>
      <c r="E44" s="613"/>
      <c r="F44" s="613"/>
      <c r="G44" s="613"/>
      <c r="H44" s="613"/>
      <c r="I44" s="613"/>
      <c r="J44" s="613"/>
      <c r="K44" s="613"/>
      <c r="L44" s="613"/>
      <c r="M44" s="613"/>
      <c r="N44" s="613"/>
    </row>
    <row r="45" spans="1:14" x14ac:dyDescent="0.2">
      <c r="A45" s="293"/>
      <c r="B45" s="277"/>
      <c r="C45" s="277"/>
      <c r="D45" s="277"/>
      <c r="E45" s="277"/>
      <c r="F45" s="277"/>
      <c r="G45" s="277"/>
      <c r="H45" s="277"/>
      <c r="I45" s="277"/>
      <c r="J45" s="277"/>
      <c r="K45" s="277"/>
      <c r="L45" s="277"/>
      <c r="M45" s="277"/>
      <c r="N45" s="277"/>
    </row>
    <row r="46" spans="1:14" ht="46.5" customHeight="1" x14ac:dyDescent="0.2">
      <c r="A46" s="602" t="s">
        <v>677</v>
      </c>
      <c r="B46" s="602"/>
      <c r="C46" s="602"/>
      <c r="D46" s="602"/>
      <c r="E46" s="602"/>
      <c r="F46" s="602"/>
      <c r="G46" s="602"/>
      <c r="H46" s="602"/>
      <c r="I46" s="602"/>
      <c r="J46" s="602"/>
      <c r="K46" s="602"/>
      <c r="L46" s="602"/>
      <c r="M46" s="602"/>
      <c r="N46" s="602"/>
    </row>
    <row r="47" spans="1:14" ht="8.25" customHeight="1" x14ac:dyDescent="0.2">
      <c r="A47" s="293"/>
      <c r="B47" s="277"/>
      <c r="C47" s="277"/>
      <c r="D47" s="277"/>
      <c r="E47" s="277"/>
      <c r="F47" s="277"/>
      <c r="G47" s="277"/>
      <c r="H47" s="277"/>
      <c r="I47" s="277"/>
      <c r="J47" s="277"/>
      <c r="K47" s="277"/>
      <c r="L47" s="277"/>
      <c r="M47" s="277"/>
      <c r="N47" s="277"/>
    </row>
    <row r="48" spans="1:14" ht="47.25" customHeight="1" x14ac:dyDescent="0.2">
      <c r="A48" s="602" t="s">
        <v>755</v>
      </c>
      <c r="B48" s="602"/>
      <c r="C48" s="602"/>
      <c r="D48" s="602"/>
      <c r="E48" s="602"/>
      <c r="F48" s="602"/>
      <c r="G48" s="602"/>
      <c r="H48" s="602"/>
      <c r="I48" s="602"/>
      <c r="J48" s="602"/>
      <c r="K48" s="602"/>
      <c r="L48" s="602"/>
      <c r="M48" s="602"/>
      <c r="N48" s="602"/>
    </row>
    <row r="49" spans="1:14" ht="21" customHeight="1" x14ac:dyDescent="0.2">
      <c r="A49" s="69"/>
      <c r="C49" s="71"/>
      <c r="D49" s="71"/>
      <c r="E49" s="71"/>
      <c r="F49" s="71"/>
      <c r="G49" s="71"/>
      <c r="H49" s="71"/>
      <c r="I49" s="71"/>
      <c r="J49" s="71"/>
      <c r="K49" s="71"/>
      <c r="L49" s="71"/>
      <c r="M49" s="71"/>
      <c r="N49" s="71"/>
    </row>
    <row r="51" spans="1:14" x14ac:dyDescent="0.2">
      <c r="A51" s="597" t="s">
        <v>678</v>
      </c>
      <c r="B51" s="597"/>
      <c r="C51" s="597"/>
      <c r="D51" s="597"/>
      <c r="E51" s="598"/>
      <c r="F51" s="598"/>
      <c r="G51" s="598"/>
      <c r="H51" s="598"/>
      <c r="I51" s="598"/>
      <c r="J51" s="64" t="s">
        <v>4</v>
      </c>
      <c r="K51" s="616" t="str">
        <f ca="1">TEXT(TODAY(),"dd/mm/yyyy")</f>
        <v>03/06/2024</v>
      </c>
      <c r="L51" s="598"/>
      <c r="M51" s="598"/>
      <c r="N51" s="598"/>
    </row>
    <row r="52" spans="1:14" x14ac:dyDescent="0.2">
      <c r="A52" s="95"/>
      <c r="B52" s="95"/>
      <c r="C52" s="95"/>
      <c r="D52" s="95"/>
    </row>
    <row r="102" ht="15.75" customHeight="1" x14ac:dyDescent="0.2"/>
  </sheetData>
  <mergeCells count="45">
    <mergeCell ref="A46:N46"/>
    <mergeCell ref="A48:N48"/>
    <mergeCell ref="K51:N51"/>
    <mergeCell ref="A51:D51"/>
    <mergeCell ref="A15:N15"/>
    <mergeCell ref="B36:N36"/>
    <mergeCell ref="A40:N40"/>
    <mergeCell ref="A41:N41"/>
    <mergeCell ref="B43:N43"/>
    <mergeCell ref="B44:N44"/>
    <mergeCell ref="E51:I51"/>
    <mergeCell ref="A16:N16"/>
    <mergeCell ref="C19:N19"/>
    <mergeCell ref="A20:E20"/>
    <mergeCell ref="F22:I22"/>
    <mergeCell ref="B18:M18"/>
    <mergeCell ref="A11:F11"/>
    <mergeCell ref="G11:M11"/>
    <mergeCell ref="A12:F12"/>
    <mergeCell ref="G12:M12"/>
    <mergeCell ref="B35:N35"/>
    <mergeCell ref="A28:O28"/>
    <mergeCell ref="A29:N29"/>
    <mergeCell ref="J20:N20"/>
    <mergeCell ref="F21:I21"/>
    <mergeCell ref="A23:E23"/>
    <mergeCell ref="A22:E22"/>
    <mergeCell ref="A21:E21"/>
    <mergeCell ref="J23:N23"/>
    <mergeCell ref="J22:N22"/>
    <mergeCell ref="J21:N21"/>
    <mergeCell ref="B17:M17"/>
    <mergeCell ref="F20:I20"/>
    <mergeCell ref="C25:N25"/>
    <mergeCell ref="C27:N27"/>
    <mergeCell ref="F23:I23"/>
    <mergeCell ref="A26:C26"/>
    <mergeCell ref="A24:E24"/>
    <mergeCell ref="F24:I24"/>
    <mergeCell ref="J24:N24"/>
    <mergeCell ref="A31:C31"/>
    <mergeCell ref="D31:I31"/>
    <mergeCell ref="D26:I26"/>
    <mergeCell ref="B33:N33"/>
    <mergeCell ref="B34:N34"/>
  </mergeCells>
  <printOptions horizontalCentered="1"/>
  <pageMargins left="0.23622047244094491" right="0.23622047244094491" top="0.19685039370078741" bottom="0.19685039370078741" header="0.31496062992125984" footer="0.31496062992125984"/>
  <pageSetup scale="72" fitToHeight="2" orientation="portrait" r:id="rId1"/>
  <rowBreaks count="1" manualBreakCount="1">
    <brk id="52"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0</xdr:col>
                    <xdr:colOff>47625</xdr:colOff>
                    <xdr:row>15</xdr:row>
                    <xdr:rowOff>142875</xdr:rowOff>
                  </from>
                  <to>
                    <xdr:col>0</xdr:col>
                    <xdr:colOff>266700</xdr:colOff>
                    <xdr:row>17</xdr:row>
                    <xdr:rowOff>38100</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0</xdr:col>
                    <xdr:colOff>47625</xdr:colOff>
                    <xdr:row>16</xdr:row>
                    <xdr:rowOff>133350</xdr:rowOff>
                  </from>
                  <to>
                    <xdr:col>0</xdr:col>
                    <xdr:colOff>266700</xdr:colOff>
                    <xdr:row>18</xdr:row>
                    <xdr:rowOff>28575</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0</xdr:col>
                    <xdr:colOff>95250</xdr:colOff>
                    <xdr:row>41</xdr:row>
                    <xdr:rowOff>161925</xdr:rowOff>
                  </from>
                  <to>
                    <xdr:col>0</xdr:col>
                    <xdr:colOff>314325</xdr:colOff>
                    <xdr:row>43</xdr:row>
                    <xdr:rowOff>57150</xdr:rowOff>
                  </to>
                </anchor>
              </controlPr>
            </control>
          </mc:Choice>
        </mc:AlternateContent>
        <mc:AlternateContent xmlns:mc="http://schemas.openxmlformats.org/markup-compatibility/2006">
          <mc:Choice Requires="x14">
            <control shapeId="6148" r:id="rId7" name="Check Box 4">
              <controlPr defaultSize="0" autoFill="0" autoLine="0" autoPict="0">
                <anchor moveWithCells="1">
                  <from>
                    <xdr:col>0</xdr:col>
                    <xdr:colOff>95250</xdr:colOff>
                    <xdr:row>42</xdr:row>
                    <xdr:rowOff>152400</xdr:rowOff>
                  </from>
                  <to>
                    <xdr:col>0</xdr:col>
                    <xdr:colOff>314325</xdr:colOff>
                    <xdr:row>44</xdr:row>
                    <xdr:rowOff>47625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0070C0"/>
  </sheetPr>
  <dimension ref="A11:O76"/>
  <sheetViews>
    <sheetView topLeftCell="A19" zoomScaleNormal="100" workbookViewId="0">
      <selection activeCell="F17" sqref="F17"/>
    </sheetView>
  </sheetViews>
  <sheetFormatPr defaultColWidth="9.140625" defaultRowHeight="14.25" x14ac:dyDescent="0.2"/>
  <cols>
    <col min="1" max="1" width="5" style="64" customWidth="1"/>
    <col min="2" max="2" width="6.28515625" style="64" customWidth="1"/>
    <col min="3" max="10" width="9.140625" style="64"/>
    <col min="11" max="11" width="10.85546875" style="64" customWidth="1"/>
    <col min="12" max="13" width="9.140625" style="64"/>
    <col min="14" max="14" width="4.85546875" style="64" customWidth="1"/>
    <col min="15" max="15" width="4.28515625" style="64" customWidth="1"/>
    <col min="16" max="16384" width="9.140625" style="64"/>
  </cols>
  <sheetData>
    <row r="11" spans="1:15" s="65" customFormat="1" ht="15" x14ac:dyDescent="0.2">
      <c r="A11" s="600" t="s">
        <v>679</v>
      </c>
      <c r="B11" s="600"/>
      <c r="C11" s="600"/>
      <c r="D11" s="600"/>
      <c r="E11" s="600"/>
      <c r="F11" s="600"/>
      <c r="G11" s="600"/>
      <c r="H11" s="600"/>
      <c r="I11" s="600"/>
      <c r="J11" s="600"/>
      <c r="K11" s="600"/>
      <c r="L11" s="600"/>
      <c r="M11" s="600"/>
      <c r="N11" s="300"/>
      <c r="O11" s="300"/>
    </row>
    <row r="12" spans="1:15" s="65" customFormat="1" x14ac:dyDescent="0.2">
      <c r="A12" s="292"/>
      <c r="B12" s="292"/>
      <c r="C12" s="292"/>
      <c r="D12" s="292"/>
      <c r="E12" s="292"/>
      <c r="F12" s="292"/>
      <c r="G12" s="292"/>
      <c r="H12" s="292"/>
      <c r="I12" s="292"/>
      <c r="J12" s="292"/>
      <c r="K12" s="292"/>
      <c r="L12" s="292"/>
      <c r="M12" s="292"/>
      <c r="N12" s="292"/>
      <c r="O12" s="292"/>
    </row>
    <row r="13" spans="1:15" s="65" customFormat="1" ht="16.5" customHeight="1" x14ac:dyDescent="0.2">
      <c r="A13" s="623" t="s">
        <v>907</v>
      </c>
      <c r="B13" s="623"/>
      <c r="D13" s="604" t="str">
        <f>IF('Agri Needs Analysis'!B16="Smit &amp; Kie Pretoria Brokers (Pty) Ltd","Smit &amp; Kie Pretoria Brokers (Pty) Ltd","Smit &amp; Kie Brokers (Pty) Ltd")</f>
        <v>Smit &amp; Kie Brokers (Pty) Ltd</v>
      </c>
      <c r="E13" s="604"/>
      <c r="F13" s="604"/>
      <c r="G13" s="604"/>
      <c r="H13" s="604"/>
      <c r="I13" s="604"/>
      <c r="J13" s="301"/>
      <c r="K13" s="301"/>
      <c r="L13" s="301"/>
      <c r="M13" s="301"/>
      <c r="N13" s="301"/>
    </row>
    <row r="14" spans="1:15" s="65" customFormat="1" ht="17.25" customHeight="1" x14ac:dyDescent="0.2">
      <c r="A14" s="615" t="s">
        <v>908</v>
      </c>
      <c r="B14" s="615"/>
      <c r="D14" s="604">
        <f>IF('Agri Needs Analysis'!B16="Smit &amp; Kie Pretoria Brokers (Pty) Ltd",43148,11184)</f>
        <v>11184</v>
      </c>
      <c r="E14" s="604"/>
      <c r="F14" s="604"/>
      <c r="G14" s="604"/>
      <c r="H14" s="604"/>
      <c r="I14" s="604"/>
      <c r="J14" s="301"/>
      <c r="K14" s="301"/>
      <c r="L14" s="301"/>
      <c r="M14" s="301"/>
      <c r="N14" s="301"/>
    </row>
    <row r="15" spans="1:15" s="65" customFormat="1" ht="32.25" customHeight="1" x14ac:dyDescent="0.2">
      <c r="A15" s="624" t="s">
        <v>680</v>
      </c>
      <c r="B15" s="624"/>
      <c r="C15" s="624"/>
      <c r="D15" s="618" t="str">
        <f>IF(IF(COUNTA('Agri Needs Analysis'!$B$18:$G$19)=2,CONCATENATE('Agri Needs Analysis'!$B$18," / ",'Agri Needs Analysis'!B19),IF('Agri Needs Analysis'!B19="",'Agri Needs Analysis'!B18,'Agri Needs Analysis'!B19))=0,"",IF(COUNTA('Agri Needs Analysis'!$B$18:$G$19)=2,CONCATENATE('Agri Needs Analysis'!$B$18," / ",'Agri Needs Analysis'!B19),IF('Agri Needs Analysis'!B19="",'Agri Needs Analysis'!B18,'Agri Needs Analysis'!B19)))</f>
        <v/>
      </c>
      <c r="E15" s="618"/>
      <c r="F15" s="618"/>
      <c r="G15" s="618"/>
      <c r="H15" s="618"/>
      <c r="I15" s="618"/>
      <c r="J15" s="303"/>
      <c r="K15" s="303"/>
      <c r="L15" s="303"/>
      <c r="M15" s="73"/>
      <c r="N15" s="68"/>
    </row>
    <row r="16" spans="1:15" s="65" customFormat="1" ht="42" customHeight="1" x14ac:dyDescent="0.2">
      <c r="A16" s="620" t="s">
        <v>74</v>
      </c>
      <c r="B16" s="620"/>
      <c r="C16" s="620"/>
      <c r="D16" s="621" t="str">
        <f>CONCATENATE('Authority to Obtain Information'!J21," / ",'Authority to Obtain Information'!J22," / ",'Authority to Obtain Information'!J23," / ",'Authority to Obtain Information'!J24)</f>
        <v>n/a / n/a / n/a / n/a</v>
      </c>
      <c r="E16" s="621"/>
      <c r="F16" s="621"/>
      <c r="G16" s="621"/>
      <c r="H16" s="621"/>
      <c r="I16" s="621"/>
      <c r="J16" s="304"/>
      <c r="K16" s="304"/>
      <c r="L16" s="304"/>
      <c r="M16" s="73"/>
      <c r="N16" s="73"/>
      <c r="O16" s="74"/>
    </row>
    <row r="17" spans="1:15" s="65" customFormat="1" ht="30.75" customHeight="1" x14ac:dyDescent="0.2">
      <c r="A17" s="67"/>
      <c r="B17" s="67"/>
      <c r="C17" s="67"/>
      <c r="D17" s="67"/>
      <c r="E17" s="67"/>
      <c r="F17" s="74"/>
      <c r="G17" s="74"/>
      <c r="H17" s="74"/>
      <c r="I17" s="74"/>
      <c r="J17" s="74"/>
      <c r="K17" s="74"/>
      <c r="L17" s="74"/>
      <c r="M17" s="74"/>
      <c r="N17" s="74"/>
    </row>
    <row r="18" spans="1:15" ht="48" customHeight="1" x14ac:dyDescent="0.2">
      <c r="A18" s="602" t="s">
        <v>681</v>
      </c>
      <c r="B18" s="602"/>
      <c r="C18" s="602"/>
      <c r="D18" s="602"/>
      <c r="E18" s="602"/>
      <c r="F18" s="602"/>
      <c r="G18" s="602"/>
      <c r="H18" s="602"/>
      <c r="I18" s="602"/>
      <c r="J18" s="602"/>
      <c r="K18" s="602"/>
      <c r="L18" s="602"/>
      <c r="M18" s="602"/>
      <c r="N18" s="602"/>
    </row>
    <row r="19" spans="1:15" x14ac:dyDescent="0.2">
      <c r="A19" s="69"/>
      <c r="B19" s="69"/>
      <c r="C19" s="69"/>
      <c r="D19" s="69"/>
      <c r="E19" s="69"/>
      <c r="F19" s="71"/>
      <c r="G19" s="71"/>
      <c r="H19" s="71"/>
      <c r="I19" s="71"/>
      <c r="J19" s="71"/>
      <c r="K19" s="71"/>
      <c r="L19" s="71"/>
      <c r="M19" s="71"/>
      <c r="N19" s="71"/>
    </row>
    <row r="20" spans="1:15" ht="91.5" customHeight="1" x14ac:dyDescent="0.2">
      <c r="A20" s="602" t="str">
        <f>IF('Agri Needs Analysis'!B16="Smit &amp; Kie Pretoria Brokers (Pty) Ltd",CONCATENATE('Agri Needs Analysis'!B16," provides advice and intermediary services"," in relation to your non-life insurance policy and for acting as an intermediary. ",'Agri Needs Analysis'!B16," is remunerated by way of commission for providing advice and intermediary services, by the Insurer."," Commission paid is regulated in terms of applicable legislation and is disclosed to you on your policy schedule."," Broker Fees are charged to you for providing additional services for your benefit. The Insurer will collect the broker fee"," agreed to by you and pay over this amount together with statutory commission earned. You may withdraw consent from us to charge the fee if you don't want to make use of the various services provided."),CONCATENATE("Smit and Kie Brokers (Pty) Ltd provides advice and intermediary services"," in relation to your non-life insurance policy and for acting as an intermediary. Smit and Kie Brokers (Pty)"," Ltd is remunerated by way of commission for providing advice and intermediary services, by the Insurer."," Commission paid is regulated in terms of applicable legislation and is disclosed to you on your policy schedule."," Broker Fees are charged to you for providing additional services for your benefit. The Insurer will collect the broker fee"," agreed to by you and pay over this amount together with statutory commission earned. You may withdraw consent from us to charge the fee if you don't want to make use of the various services provided."))</f>
        <v>Smit and Kie Brokers (Pty) Ltd provides advice and intermediary services in relation to your non-life insurance policy and for acting as an intermediary. Smit and Kie Brokers (Pty) Ltd is remunerated by way of commission for providing advice and intermediary services, by the Insurer. Commission paid is regulated in terms of applicable legislation and is disclosed to you on your policy schedule. Broker Fees are charged to you for providing additional services for your benefit. The Insurer will collect the broker fee agreed to by you and pay over this amount together with statutory commission earned. You may withdraw consent from us to charge the fee if you don't want to make use of the various services provided.</v>
      </c>
      <c r="B20" s="602"/>
      <c r="C20" s="602"/>
      <c r="D20" s="602"/>
      <c r="E20" s="602"/>
      <c r="F20" s="602"/>
      <c r="G20" s="602"/>
      <c r="H20" s="602"/>
      <c r="I20" s="602"/>
      <c r="J20" s="602"/>
      <c r="K20" s="602"/>
      <c r="L20" s="602"/>
      <c r="M20" s="602"/>
      <c r="N20" s="602"/>
    </row>
    <row r="21" spans="1:15" x14ac:dyDescent="0.2">
      <c r="A21" s="69"/>
      <c r="C21" s="602"/>
      <c r="D21" s="602"/>
      <c r="E21" s="602"/>
      <c r="F21" s="602"/>
      <c r="G21" s="602"/>
      <c r="H21" s="602"/>
      <c r="I21" s="602"/>
      <c r="J21" s="602"/>
      <c r="K21" s="602"/>
      <c r="L21" s="602"/>
      <c r="M21" s="602"/>
      <c r="N21" s="602"/>
    </row>
    <row r="22" spans="1:15" ht="45" customHeight="1" x14ac:dyDescent="0.2">
      <c r="A22" s="602" t="s">
        <v>1064</v>
      </c>
      <c r="B22" s="613"/>
      <c r="C22" s="613"/>
      <c r="D22" s="613"/>
      <c r="E22" s="613"/>
      <c r="F22" s="613"/>
      <c r="G22" s="613"/>
      <c r="H22" s="613"/>
      <c r="I22" s="613"/>
      <c r="J22" s="613"/>
      <c r="K22" s="613"/>
      <c r="L22" s="613"/>
      <c r="M22" s="613"/>
      <c r="N22" s="613"/>
    </row>
    <row r="23" spans="1:15" x14ac:dyDescent="0.2">
      <c r="A23" s="69"/>
      <c r="C23" s="71"/>
      <c r="D23" s="71"/>
      <c r="E23" s="71"/>
      <c r="F23" s="71"/>
      <c r="G23" s="71"/>
      <c r="H23" s="71"/>
      <c r="I23" s="71"/>
      <c r="J23" s="71"/>
      <c r="K23" s="71"/>
      <c r="L23" s="71"/>
      <c r="M23" s="71"/>
      <c r="N23" s="71"/>
    </row>
    <row r="24" spans="1:15" ht="210" customHeight="1" x14ac:dyDescent="0.2">
      <c r="A24" s="599" t="s">
        <v>1124</v>
      </c>
      <c r="B24" s="622"/>
      <c r="C24" s="622"/>
      <c r="D24" s="622"/>
      <c r="E24" s="622"/>
      <c r="F24" s="622"/>
      <c r="G24" s="622"/>
      <c r="H24" s="622"/>
      <c r="I24" s="622"/>
      <c r="J24" s="622"/>
      <c r="K24" s="622"/>
      <c r="L24" s="622"/>
      <c r="M24" s="622"/>
      <c r="N24" s="622"/>
      <c r="O24" s="295"/>
    </row>
    <row r="26" spans="1:15" ht="15" x14ac:dyDescent="0.2">
      <c r="A26" s="617" t="s">
        <v>1062</v>
      </c>
      <c r="B26" s="617"/>
      <c r="C26" s="617"/>
      <c r="D26" s="72"/>
      <c r="E26" s="72"/>
      <c r="F26" s="72"/>
      <c r="G26" s="72"/>
      <c r="H26" s="72"/>
      <c r="I26" s="72"/>
      <c r="J26" s="72"/>
      <c r="K26" s="72"/>
      <c r="L26" s="72"/>
      <c r="M26" s="72"/>
      <c r="N26" s="72"/>
    </row>
    <row r="27" spans="1:15" ht="46.5" customHeight="1" x14ac:dyDescent="0.2">
      <c r="A27" s="619" t="str">
        <f>IF('Agri Needs Analysis'!B16="Smit &amp; Kie Pretoria Brokers (Pty) Ltd", CONCATENATE("For the additional services set out above ",'Agri Needs Analysis'!B16, " charges 10% of the monthly premium inclusive of VAT and will be reviewed at policy renewal stage."),"For the additional services set out above Smit and Kie Brokers (Pty) Ltd charges 10% of the monthly premium inclusive of VAT and will be reviewed at policy renewal stage.")</f>
        <v>For the additional services set out above Smit and Kie Brokers (Pty) Ltd charges 10% of the monthly premium inclusive of VAT and will be reviewed at policy renewal stage.</v>
      </c>
      <c r="B27" s="619"/>
      <c r="C27" s="619"/>
      <c r="D27" s="619"/>
      <c r="E27" s="619"/>
      <c r="F27" s="619"/>
      <c r="G27" s="619"/>
      <c r="H27" s="619"/>
      <c r="I27" s="619"/>
      <c r="J27" s="619"/>
      <c r="K27" s="619"/>
      <c r="L27" s="619"/>
      <c r="M27" s="619"/>
      <c r="N27" s="619"/>
    </row>
    <row r="28" spans="1:15" ht="8.25" customHeight="1" x14ac:dyDescent="0.2">
      <c r="A28" s="293"/>
      <c r="B28" s="277"/>
      <c r="C28" s="277"/>
      <c r="D28" s="277"/>
      <c r="E28" s="277"/>
      <c r="F28" s="277"/>
      <c r="G28" s="277"/>
      <c r="H28" s="277"/>
      <c r="I28" s="277"/>
      <c r="J28" s="277"/>
      <c r="K28" s="277"/>
      <c r="L28" s="277"/>
      <c r="M28" s="277"/>
      <c r="N28" s="277"/>
    </row>
    <row r="29" spans="1:15" ht="70.5" customHeight="1" x14ac:dyDescent="0.2">
      <c r="A29" s="602" t="s">
        <v>1125</v>
      </c>
      <c r="B29" s="602"/>
      <c r="C29" s="602"/>
      <c r="D29" s="602"/>
      <c r="E29" s="602"/>
      <c r="F29" s="602"/>
      <c r="G29" s="602"/>
      <c r="H29" s="602"/>
      <c r="I29" s="602"/>
      <c r="J29" s="602"/>
      <c r="K29" s="602"/>
      <c r="L29" s="602"/>
      <c r="M29" s="602"/>
      <c r="N29" s="602"/>
    </row>
    <row r="31" spans="1:15" x14ac:dyDescent="0.2">
      <c r="A31" s="597" t="s">
        <v>678</v>
      </c>
      <c r="B31" s="597"/>
      <c r="C31" s="597"/>
      <c r="D31" s="597"/>
      <c r="E31" s="598"/>
      <c r="F31" s="598"/>
      <c r="G31" s="598"/>
      <c r="H31" s="598"/>
      <c r="I31" s="598"/>
      <c r="J31" s="64" t="s">
        <v>4</v>
      </c>
      <c r="K31" s="616" t="str">
        <f ca="1">TEXT(TODAY(),"dd/mm/yyyy")</f>
        <v>03/06/2024</v>
      </c>
      <c r="L31" s="598"/>
      <c r="M31" s="598"/>
      <c r="N31" s="598"/>
    </row>
    <row r="76" ht="15.75" customHeight="1" x14ac:dyDescent="0.2"/>
  </sheetData>
  <mergeCells count="20">
    <mergeCell ref="A11:M11"/>
    <mergeCell ref="D14:I14"/>
    <mergeCell ref="D13:I13"/>
    <mergeCell ref="D15:I15"/>
    <mergeCell ref="A27:N27"/>
    <mergeCell ref="A16:C16"/>
    <mergeCell ref="D16:I16"/>
    <mergeCell ref="A24:N24"/>
    <mergeCell ref="C21:N21"/>
    <mergeCell ref="A20:N20"/>
    <mergeCell ref="A22:N22"/>
    <mergeCell ref="A13:B13"/>
    <mergeCell ref="A14:B14"/>
    <mergeCell ref="A15:C15"/>
    <mergeCell ref="A29:N29"/>
    <mergeCell ref="A18:N18"/>
    <mergeCell ref="A26:C26"/>
    <mergeCell ref="A31:D31"/>
    <mergeCell ref="E31:I31"/>
    <mergeCell ref="K31:N31"/>
  </mergeCells>
  <printOptions horizontalCentered="1"/>
  <pageMargins left="0.23622047244094491" right="0.23622047244094491" top="0.19685039370078741" bottom="0.19685039370078741" header="0.31496062992125984" footer="0.31496062992125984"/>
  <pageSetup scale="80" orientation="portrait"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5" tint="0.59999389629810485"/>
  </sheetPr>
  <dimension ref="A1:O132"/>
  <sheetViews>
    <sheetView topLeftCell="A106" zoomScaleNormal="100" workbookViewId="0">
      <selection activeCell="Q12" sqref="Q12"/>
    </sheetView>
  </sheetViews>
  <sheetFormatPr defaultColWidth="9.140625" defaultRowHeight="14.25" x14ac:dyDescent="0.2"/>
  <cols>
    <col min="1" max="1" width="5" style="108" customWidth="1"/>
    <col min="2" max="2" width="6.28515625" style="108" customWidth="1"/>
    <col min="3" max="3" width="10.85546875" style="108" customWidth="1"/>
    <col min="4" max="4" width="13" style="108" customWidth="1"/>
    <col min="5" max="5" width="2.42578125" style="108" customWidth="1"/>
    <col min="6" max="6" width="9.140625" style="108" customWidth="1"/>
    <col min="7" max="7" width="5.28515625" style="108" customWidth="1"/>
    <col min="8" max="8" width="6.42578125" style="108" customWidth="1"/>
    <col min="9" max="9" width="15" style="108" customWidth="1"/>
    <col min="10" max="10" width="9.140625" style="108"/>
    <col min="11" max="11" width="10.85546875" style="108" customWidth="1"/>
    <col min="12" max="12" width="9.140625" style="108"/>
    <col min="13" max="13" width="13.5703125" style="108" customWidth="1"/>
    <col min="14" max="14" width="4.85546875" style="108" customWidth="1"/>
    <col min="15" max="15" width="4.28515625" style="108" customWidth="1"/>
    <col min="16" max="16384" width="9.140625" style="108"/>
  </cols>
  <sheetData>
    <row r="1" spans="1:15" ht="23.65" customHeight="1" x14ac:dyDescent="0.2"/>
    <row r="11" spans="1:15" s="109" customFormat="1" ht="15" x14ac:dyDescent="0.2">
      <c r="A11" s="649" t="s">
        <v>756</v>
      </c>
      <c r="B11" s="649"/>
      <c r="C11" s="649"/>
      <c r="D11" s="649"/>
      <c r="E11" s="649"/>
      <c r="F11" s="649"/>
      <c r="G11" s="649"/>
      <c r="H11" s="649"/>
      <c r="I11" s="649"/>
      <c r="J11" s="649"/>
      <c r="K11" s="649"/>
      <c r="L11" s="649"/>
      <c r="M11" s="649"/>
      <c r="N11" s="302"/>
      <c r="O11" s="302"/>
    </row>
    <row r="12" spans="1:15" s="109" customFormat="1" x14ac:dyDescent="0.2">
      <c r="A12" s="287"/>
      <c r="B12" s="287"/>
      <c r="C12" s="287"/>
      <c r="D12" s="287"/>
      <c r="E12" s="287"/>
      <c r="F12" s="287"/>
      <c r="G12" s="287"/>
      <c r="H12" s="287"/>
      <c r="I12" s="287"/>
      <c r="J12" s="287"/>
      <c r="K12" s="287"/>
      <c r="L12" s="287"/>
      <c r="M12" s="287"/>
      <c r="N12" s="287"/>
      <c r="O12" s="287"/>
    </row>
    <row r="13" spans="1:15" s="109" customFormat="1" ht="32.25" customHeight="1" x14ac:dyDescent="0.2">
      <c r="A13" s="610" t="s">
        <v>1057</v>
      </c>
      <c r="B13" s="610"/>
      <c r="C13" s="610"/>
      <c r="D13" s="610"/>
      <c r="E13" s="610"/>
      <c r="F13" s="610"/>
      <c r="G13" s="629" t="str">
        <f>IF(IF(COUNTA('Agri Needs Analysis'!$B$18:$G$19)=2,CONCATENATE('Agri Needs Analysis'!$B$18," / ",'Agri Needs Analysis'!B19),IF('Agri Needs Analysis'!B19="",'Agri Needs Analysis'!B18,'Agri Needs Analysis'!B19))=0,"",IF(COUNTA('Agri Needs Analysis'!$B$18:$G$19)=2,CONCATENATE('Agri Needs Analysis'!$B$18," / ",'Agri Needs Analysis'!B19),IF('Agri Needs Analysis'!B19="",'Agri Needs Analysis'!B18,'Agri Needs Analysis'!B19)))</f>
        <v/>
      </c>
      <c r="H13" s="629"/>
      <c r="I13" s="629"/>
      <c r="J13" s="629"/>
      <c r="K13" s="629"/>
      <c r="L13" s="629"/>
      <c r="M13" s="629"/>
      <c r="N13" s="110"/>
    </row>
    <row r="14" spans="1:15" s="109" customFormat="1" ht="43.5" customHeight="1" x14ac:dyDescent="0.2">
      <c r="A14" s="610" t="s">
        <v>1060</v>
      </c>
      <c r="B14" s="610"/>
      <c r="C14" s="610"/>
      <c r="D14" s="610"/>
      <c r="E14" s="610"/>
      <c r="F14" s="610"/>
      <c r="G14" s="630" t="str">
        <f>IF(IF(COUNTA('Agri Needs Analysis'!G21,'Agri Needs Analysis'!B20)=2,CONCATENATE('Agri Needs Analysis'!G21," / ",'Agri Needs Analysis'!B20),IF('Agri Needs Analysis'!B20="",'Agri Needs Analysis'!G21,'Agri Needs Analysis'!B20))=0,"",IF(COUNTA('Agri Needs Analysis'!G21,'Agri Needs Analysis'!B20)=2,CONCATENATE('Agri Needs Analysis'!G21," / ",'Agri Needs Analysis'!B20),IF('Agri Needs Analysis'!B20="",'Agri Needs Analysis'!G21,'Agri Needs Analysis'!B20)))</f>
        <v/>
      </c>
      <c r="H14" s="630"/>
      <c r="I14" s="630"/>
      <c r="J14" s="630"/>
      <c r="K14" s="630"/>
      <c r="L14" s="630"/>
      <c r="M14" s="630"/>
      <c r="N14" s="110"/>
    </row>
    <row r="15" spans="1:15" s="109" customFormat="1" ht="18.75" customHeight="1" x14ac:dyDescent="0.2">
      <c r="A15" s="631"/>
      <c r="B15" s="631"/>
      <c r="C15" s="631"/>
      <c r="D15" s="632"/>
      <c r="E15" s="632"/>
      <c r="F15" s="632"/>
      <c r="G15" s="632"/>
      <c r="H15" s="632"/>
      <c r="I15" s="632"/>
      <c r="J15" s="110"/>
      <c r="K15" s="110"/>
      <c r="L15" s="110"/>
      <c r="M15" s="110"/>
      <c r="N15" s="111"/>
    </row>
    <row r="16" spans="1:15" s="109" customFormat="1" ht="20.25" customHeight="1" x14ac:dyDescent="0.2">
      <c r="A16" s="625" t="s">
        <v>757</v>
      </c>
      <c r="B16" s="625"/>
      <c r="C16" s="625"/>
      <c r="D16" s="625"/>
      <c r="E16" s="625"/>
      <c r="F16" s="625"/>
      <c r="G16" s="625"/>
      <c r="H16" s="625"/>
      <c r="I16" s="625"/>
      <c r="J16" s="625"/>
      <c r="K16" s="625"/>
      <c r="L16" s="625"/>
      <c r="M16" s="625"/>
      <c r="N16" s="625"/>
      <c r="O16" s="113"/>
    </row>
    <row r="17" spans="1:15" s="109" customFormat="1" ht="6" customHeight="1" x14ac:dyDescent="0.2">
      <c r="A17" s="112"/>
      <c r="B17" s="112"/>
      <c r="C17" s="112"/>
      <c r="D17" s="112"/>
      <c r="E17" s="112"/>
      <c r="F17" s="112"/>
      <c r="G17" s="112"/>
      <c r="H17" s="112"/>
      <c r="I17" s="112"/>
      <c r="J17" s="112"/>
      <c r="K17" s="112"/>
      <c r="L17" s="112"/>
      <c r="M17" s="112"/>
      <c r="N17" s="112"/>
      <c r="O17" s="113"/>
    </row>
    <row r="18" spans="1:15" s="109" customFormat="1" x14ac:dyDescent="0.2">
      <c r="A18" s="626" t="s">
        <v>758</v>
      </c>
      <c r="B18" s="626"/>
      <c r="C18" s="626"/>
      <c r="D18" s="626"/>
      <c r="E18" s="627" t="s">
        <v>759</v>
      </c>
      <c r="F18" s="627"/>
      <c r="G18" s="627"/>
      <c r="H18" s="627"/>
      <c r="I18" s="627" t="s">
        <v>760</v>
      </c>
      <c r="J18" s="627"/>
      <c r="K18" s="627"/>
      <c r="L18" s="627"/>
      <c r="M18" s="113"/>
    </row>
    <row r="19" spans="1:15" ht="28.5" customHeight="1" x14ac:dyDescent="0.2">
      <c r="A19" s="628" t="str">
        <f>'Agri Needs Analysis'!A28</f>
        <v>n/a</v>
      </c>
      <c r="B19" s="628"/>
      <c r="C19" s="628"/>
      <c r="D19" s="628"/>
      <c r="E19" s="628" t="str">
        <f>'Agri Needs Analysis'!B28</f>
        <v>n/a</v>
      </c>
      <c r="F19" s="628"/>
      <c r="G19" s="628"/>
      <c r="H19" s="628"/>
      <c r="I19" s="628" t="str">
        <f>IF('Agri Needs Analysis'!D28=0,"",'Agri Needs Analysis'!D28)</f>
        <v>n/a</v>
      </c>
      <c r="J19" s="628"/>
      <c r="K19" s="628"/>
      <c r="L19" s="628"/>
      <c r="M19" s="114"/>
    </row>
    <row r="20" spans="1:15" ht="28.5" customHeight="1" x14ac:dyDescent="0.2">
      <c r="A20" s="628" t="str">
        <f>'Agri Needs Analysis'!A29</f>
        <v>n/a</v>
      </c>
      <c r="B20" s="628"/>
      <c r="C20" s="628"/>
      <c r="D20" s="628"/>
      <c r="E20" s="628" t="str">
        <f>'Agri Needs Analysis'!B29</f>
        <v>n/a</v>
      </c>
      <c r="F20" s="628"/>
      <c r="G20" s="628"/>
      <c r="H20" s="628"/>
      <c r="I20" s="628" t="str">
        <f>IF('Agri Needs Analysis'!D29=0,"",'Agri Needs Analysis'!D29)</f>
        <v>n/a</v>
      </c>
      <c r="J20" s="628"/>
      <c r="K20" s="628"/>
      <c r="L20" s="628"/>
      <c r="M20" s="114"/>
    </row>
    <row r="21" spans="1:15" ht="28.5" customHeight="1" x14ac:dyDescent="0.2">
      <c r="A21" s="628" t="str">
        <f>'Agri Needs Analysis'!A30</f>
        <v>n/a</v>
      </c>
      <c r="B21" s="628"/>
      <c r="C21" s="628"/>
      <c r="D21" s="628"/>
      <c r="E21" s="628" t="str">
        <f>'Agri Needs Analysis'!B30</f>
        <v>n/a</v>
      </c>
      <c r="F21" s="628"/>
      <c r="G21" s="628"/>
      <c r="H21" s="628"/>
      <c r="I21" s="628" t="str">
        <f>IF('Agri Needs Analysis'!D30=0,"",'Agri Needs Analysis'!D30)</f>
        <v>n/a</v>
      </c>
      <c r="J21" s="628"/>
      <c r="K21" s="628"/>
      <c r="L21" s="628"/>
      <c r="M21" s="114"/>
    </row>
    <row r="22" spans="1:15" ht="28.5" customHeight="1" x14ac:dyDescent="0.2">
      <c r="A22" s="628" t="str">
        <f>'Agri Needs Analysis'!A31</f>
        <v>n/a</v>
      </c>
      <c r="B22" s="628"/>
      <c r="C22" s="628"/>
      <c r="D22" s="628"/>
      <c r="E22" s="628" t="str">
        <f>'Agri Needs Analysis'!B31</f>
        <v>n/a</v>
      </c>
      <c r="F22" s="628"/>
      <c r="G22" s="628"/>
      <c r="H22" s="628"/>
      <c r="I22" s="628" t="str">
        <f>IF('Agri Needs Analysis'!D31=0,"",'Agri Needs Analysis'!D31)</f>
        <v>n/a</v>
      </c>
      <c r="J22" s="628"/>
      <c r="K22" s="628"/>
      <c r="L22" s="628"/>
      <c r="M22" s="114"/>
    </row>
    <row r="23" spans="1:15" x14ac:dyDescent="0.2">
      <c r="A23" s="115"/>
      <c r="C23" s="635"/>
      <c r="D23" s="635"/>
      <c r="E23" s="635"/>
      <c r="F23" s="635"/>
      <c r="G23" s="635"/>
      <c r="H23" s="635"/>
      <c r="I23" s="635"/>
      <c r="J23" s="635"/>
      <c r="K23" s="635"/>
      <c r="L23" s="635"/>
      <c r="M23" s="635"/>
      <c r="N23" s="635"/>
    </row>
    <row r="24" spans="1:15" x14ac:dyDescent="0.2">
      <c r="A24" s="636" t="s">
        <v>761</v>
      </c>
      <c r="B24" s="637"/>
      <c r="C24" s="637"/>
      <c r="D24" s="637"/>
      <c r="E24" s="637"/>
      <c r="F24" s="637"/>
      <c r="G24" s="637"/>
      <c r="H24" s="637"/>
      <c r="I24" s="637"/>
      <c r="J24" s="637"/>
      <c r="K24" s="637"/>
      <c r="L24" s="637"/>
      <c r="M24" s="637"/>
      <c r="N24" s="637"/>
    </row>
    <row r="25" spans="1:15" x14ac:dyDescent="0.2">
      <c r="A25" s="115"/>
      <c r="C25" s="114"/>
      <c r="D25" s="114"/>
      <c r="E25" s="114"/>
      <c r="F25" s="114"/>
      <c r="G25" s="114"/>
      <c r="H25" s="114"/>
      <c r="I25" s="114"/>
      <c r="J25" s="114"/>
      <c r="K25" s="114"/>
      <c r="L25" s="114"/>
      <c r="M25" s="114"/>
      <c r="N25" s="114"/>
    </row>
    <row r="26" spans="1:15" s="116" customFormat="1" ht="15" customHeight="1" x14ac:dyDescent="0.2">
      <c r="A26" s="638" t="s">
        <v>762</v>
      </c>
      <c r="B26" s="638"/>
      <c r="C26" s="638"/>
      <c r="D26" s="113"/>
      <c r="E26" s="639" t="s">
        <v>763</v>
      </c>
      <c r="F26" s="639"/>
      <c r="G26" s="639"/>
      <c r="I26" s="288" t="s">
        <v>764</v>
      </c>
      <c r="J26" s="288"/>
      <c r="K26" s="288"/>
      <c r="L26" s="113"/>
      <c r="M26" s="113"/>
      <c r="N26" s="113"/>
      <c r="O26" s="296"/>
    </row>
    <row r="27" spans="1:15" s="116" customFormat="1" ht="15" customHeight="1" x14ac:dyDescent="0.2">
      <c r="A27" s="289"/>
      <c r="B27" s="289"/>
      <c r="C27" s="289"/>
      <c r="D27" s="113"/>
      <c r="E27" s="290"/>
      <c r="F27" s="290"/>
      <c r="G27" s="290"/>
      <c r="H27" s="289"/>
      <c r="I27" s="289"/>
      <c r="J27" s="289"/>
      <c r="K27" s="289"/>
      <c r="L27" s="113"/>
      <c r="M27" s="113"/>
      <c r="N27" s="113"/>
      <c r="O27" s="296"/>
    </row>
    <row r="28" spans="1:15" s="116" customFormat="1" ht="15" customHeight="1" x14ac:dyDescent="0.2">
      <c r="A28" s="640" t="s">
        <v>1063</v>
      </c>
      <c r="B28" s="640"/>
      <c r="C28" s="640"/>
      <c r="D28" s="640"/>
      <c r="E28" s="640"/>
      <c r="F28" s="640"/>
      <c r="G28" s="640"/>
      <c r="H28" s="640"/>
      <c r="I28" s="640"/>
      <c r="J28" s="640"/>
      <c r="K28" s="640"/>
      <c r="L28" s="640"/>
      <c r="M28" s="640"/>
      <c r="N28" s="113"/>
      <c r="O28" s="296"/>
    </row>
    <row r="29" spans="1:15" s="116" customFormat="1" ht="15" customHeight="1" x14ac:dyDescent="0.2">
      <c r="N29" s="113"/>
      <c r="O29" s="296"/>
    </row>
    <row r="30" spans="1:15" s="116" customFormat="1" ht="38.25" customHeight="1" x14ac:dyDescent="0.2">
      <c r="A30" s="635" t="str">
        <f>CONCATENATE("I confirm that the advising broker ", Broker_Name, " has made his recommendations available to me and my financial position is as follows:")</f>
        <v>I confirm that the advising broker Bertus Visser has made his recommendations available to me and my financial position is as follows:</v>
      </c>
      <c r="B30" s="641"/>
      <c r="C30" s="641"/>
      <c r="D30" s="641"/>
      <c r="E30" s="641"/>
      <c r="F30" s="641"/>
      <c r="G30" s="641"/>
      <c r="H30" s="641"/>
      <c r="I30" s="641"/>
      <c r="J30" s="641"/>
      <c r="K30" s="641"/>
      <c r="L30" s="641"/>
      <c r="M30" s="641"/>
      <c r="N30" s="113"/>
      <c r="O30" s="296"/>
    </row>
    <row r="31" spans="1:15" s="116" customFormat="1" x14ac:dyDescent="0.2">
      <c r="A31" s="633"/>
      <c r="B31" s="633"/>
      <c r="C31" s="633"/>
      <c r="D31" s="633"/>
      <c r="E31" s="633"/>
      <c r="F31" s="633"/>
      <c r="G31" s="633"/>
      <c r="H31" s="633"/>
      <c r="I31" s="633"/>
      <c r="J31" s="633"/>
      <c r="K31" s="633"/>
      <c r="L31" s="633"/>
      <c r="M31" s="633"/>
      <c r="N31" s="113"/>
      <c r="O31" s="296"/>
    </row>
    <row r="32" spans="1:15" s="116" customFormat="1" x14ac:dyDescent="0.2">
      <c r="A32" s="634"/>
      <c r="B32" s="634"/>
      <c r="C32" s="634"/>
      <c r="D32" s="634"/>
      <c r="E32" s="634"/>
      <c r="F32" s="634"/>
      <c r="G32" s="634"/>
      <c r="H32" s="634"/>
      <c r="I32" s="634"/>
      <c r="J32" s="634"/>
      <c r="K32" s="634"/>
      <c r="L32" s="634"/>
      <c r="M32" s="634"/>
      <c r="N32" s="113"/>
      <c r="O32" s="296"/>
    </row>
    <row r="33" spans="1:15" s="116" customFormat="1" x14ac:dyDescent="0.2">
      <c r="A33" s="634"/>
      <c r="B33" s="634"/>
      <c r="C33" s="634"/>
      <c r="D33" s="634"/>
      <c r="E33" s="634"/>
      <c r="F33" s="634"/>
      <c r="G33" s="634"/>
      <c r="H33" s="634"/>
      <c r="I33" s="634"/>
      <c r="J33" s="634"/>
      <c r="K33" s="634"/>
      <c r="L33" s="634"/>
      <c r="M33" s="634"/>
      <c r="N33" s="113"/>
      <c r="O33" s="296"/>
    </row>
    <row r="34" spans="1:15" s="116" customFormat="1" x14ac:dyDescent="0.2">
      <c r="A34" s="634"/>
      <c r="B34" s="634"/>
      <c r="C34" s="634"/>
      <c r="D34" s="634"/>
      <c r="E34" s="634"/>
      <c r="F34" s="634"/>
      <c r="G34" s="634"/>
      <c r="H34" s="634"/>
      <c r="I34" s="634"/>
      <c r="J34" s="634"/>
      <c r="K34" s="634"/>
      <c r="L34" s="634"/>
      <c r="M34" s="634"/>
      <c r="N34" s="113"/>
      <c r="O34" s="296"/>
    </row>
    <row r="35" spans="1:15" s="116" customFormat="1" x14ac:dyDescent="0.2">
      <c r="A35" s="291"/>
      <c r="B35" s="291"/>
      <c r="C35" s="291"/>
      <c r="D35" s="291"/>
      <c r="E35" s="291"/>
      <c r="F35" s="291"/>
      <c r="G35" s="291"/>
      <c r="H35" s="291"/>
      <c r="I35" s="291"/>
      <c r="J35" s="291"/>
      <c r="K35" s="291"/>
      <c r="L35" s="291"/>
      <c r="M35" s="291"/>
      <c r="N35" s="113"/>
      <c r="O35" s="296"/>
    </row>
    <row r="36" spans="1:15" s="116" customFormat="1" ht="15" customHeight="1" x14ac:dyDescent="0.2">
      <c r="A36" s="638" t="s">
        <v>765</v>
      </c>
      <c r="B36" s="638"/>
      <c r="C36" s="638"/>
      <c r="D36" s="638"/>
      <c r="E36" s="638"/>
      <c r="F36" s="638"/>
      <c r="G36" s="638"/>
      <c r="H36" s="638"/>
      <c r="I36" s="638"/>
      <c r="J36" s="638"/>
      <c r="K36" s="638"/>
      <c r="L36" s="638"/>
      <c r="M36" s="638"/>
      <c r="N36" s="113"/>
      <c r="O36" s="296"/>
    </row>
    <row r="37" spans="1:15" s="116" customFormat="1" ht="15" customHeight="1" x14ac:dyDescent="0.2">
      <c r="A37" s="633"/>
      <c r="B37" s="633"/>
      <c r="C37" s="633"/>
      <c r="D37" s="633"/>
      <c r="E37" s="633"/>
      <c r="F37" s="633"/>
      <c r="G37" s="633"/>
      <c r="H37" s="633"/>
      <c r="I37" s="633"/>
      <c r="J37" s="633"/>
      <c r="K37" s="633"/>
      <c r="L37" s="633"/>
      <c r="M37" s="633"/>
      <c r="N37" s="113"/>
      <c r="O37" s="296"/>
    </row>
    <row r="38" spans="1:15" s="116" customFormat="1" ht="15" customHeight="1" x14ac:dyDescent="0.2">
      <c r="A38" s="634"/>
      <c r="B38" s="634"/>
      <c r="C38" s="634"/>
      <c r="D38" s="634"/>
      <c r="E38" s="634"/>
      <c r="F38" s="634"/>
      <c r="G38" s="634"/>
      <c r="H38" s="634"/>
      <c r="I38" s="634"/>
      <c r="J38" s="634"/>
      <c r="K38" s="634"/>
      <c r="L38" s="634"/>
      <c r="M38" s="634"/>
      <c r="N38" s="113"/>
      <c r="O38" s="296"/>
    </row>
    <row r="39" spans="1:15" s="116" customFormat="1" ht="15" customHeight="1" x14ac:dyDescent="0.2">
      <c r="A39" s="634"/>
      <c r="B39" s="634"/>
      <c r="C39" s="634"/>
      <c r="D39" s="634"/>
      <c r="E39" s="634"/>
      <c r="F39" s="634"/>
      <c r="G39" s="634"/>
      <c r="H39" s="634"/>
      <c r="I39" s="634"/>
      <c r="J39" s="634"/>
      <c r="K39" s="634"/>
      <c r="L39" s="634"/>
      <c r="M39" s="634"/>
      <c r="N39" s="113"/>
      <c r="O39" s="296"/>
    </row>
    <row r="40" spans="1:15" s="116" customFormat="1" ht="15" customHeight="1" x14ac:dyDescent="0.2">
      <c r="A40" s="634"/>
      <c r="B40" s="634"/>
      <c r="C40" s="634"/>
      <c r="D40" s="634"/>
      <c r="E40" s="634"/>
      <c r="F40" s="634"/>
      <c r="G40" s="634"/>
      <c r="H40" s="634"/>
      <c r="I40" s="634"/>
      <c r="J40" s="634"/>
      <c r="K40" s="634"/>
      <c r="L40" s="634"/>
      <c r="M40" s="634"/>
      <c r="N40" s="113"/>
      <c r="O40" s="296"/>
    </row>
    <row r="41" spans="1:15" s="116" customFormat="1" ht="15" customHeight="1" x14ac:dyDescent="0.2">
      <c r="A41" s="634"/>
      <c r="B41" s="634"/>
      <c r="C41" s="634"/>
      <c r="D41" s="634"/>
      <c r="E41" s="634"/>
      <c r="F41" s="634"/>
      <c r="G41" s="634"/>
      <c r="H41" s="634"/>
      <c r="I41" s="634"/>
      <c r="J41" s="634"/>
      <c r="K41" s="634"/>
      <c r="L41" s="634"/>
      <c r="M41" s="634"/>
      <c r="N41" s="113"/>
      <c r="O41" s="296"/>
    </row>
    <row r="42" spans="1:15" s="116" customFormat="1" ht="15" customHeight="1" x14ac:dyDescent="0.2">
      <c r="A42" s="634"/>
      <c r="B42" s="634"/>
      <c r="C42" s="634"/>
      <c r="D42" s="634"/>
      <c r="E42" s="634"/>
      <c r="F42" s="634"/>
      <c r="G42" s="634"/>
      <c r="H42" s="634"/>
      <c r="I42" s="634"/>
      <c r="J42" s="634"/>
      <c r="K42" s="634"/>
      <c r="L42" s="634"/>
      <c r="M42" s="634"/>
      <c r="N42" s="113"/>
      <c r="O42" s="296"/>
    </row>
    <row r="43" spans="1:15" s="116" customFormat="1" ht="15" customHeight="1" x14ac:dyDescent="0.2">
      <c r="A43" s="634"/>
      <c r="B43" s="634"/>
      <c r="C43" s="634"/>
      <c r="D43" s="634"/>
      <c r="E43" s="634"/>
      <c r="F43" s="634"/>
      <c r="G43" s="634"/>
      <c r="H43" s="634"/>
      <c r="I43" s="634"/>
      <c r="J43" s="634"/>
      <c r="K43" s="634"/>
      <c r="L43" s="634"/>
      <c r="M43" s="634"/>
      <c r="N43" s="113"/>
      <c r="O43" s="296"/>
    </row>
    <row r="44" spans="1:15" s="116" customFormat="1" ht="15" customHeight="1" x14ac:dyDescent="0.2">
      <c r="A44" s="634"/>
      <c r="B44" s="634"/>
      <c r="C44" s="634"/>
      <c r="D44" s="634"/>
      <c r="E44" s="634"/>
      <c r="F44" s="634"/>
      <c r="G44" s="634"/>
      <c r="H44" s="634"/>
      <c r="I44" s="634"/>
      <c r="J44" s="634"/>
      <c r="K44" s="634"/>
      <c r="L44" s="634"/>
      <c r="M44" s="634"/>
      <c r="N44" s="113"/>
      <c r="O44" s="296"/>
    </row>
    <row r="45" spans="1:15" s="116" customFormat="1" ht="15" customHeight="1" x14ac:dyDescent="0.2">
      <c r="A45" s="297"/>
      <c r="B45" s="297"/>
      <c r="C45" s="297"/>
      <c r="D45" s="298"/>
      <c r="E45" s="298"/>
      <c r="F45" s="298"/>
      <c r="G45" s="298"/>
      <c r="H45" s="297"/>
      <c r="I45" s="297"/>
      <c r="J45" s="297"/>
      <c r="K45" s="297"/>
      <c r="L45" s="298"/>
      <c r="M45" s="298"/>
      <c r="N45" s="113"/>
      <c r="O45" s="296"/>
    </row>
    <row r="47" spans="1:15" x14ac:dyDescent="0.2">
      <c r="A47" s="635" t="s">
        <v>766</v>
      </c>
      <c r="B47" s="641"/>
      <c r="C47" s="641"/>
      <c r="D47" s="641"/>
      <c r="E47" s="641"/>
      <c r="F47" s="641"/>
      <c r="G47" s="641"/>
      <c r="H47" s="641"/>
      <c r="I47" s="641"/>
      <c r="J47" s="641"/>
      <c r="K47" s="641"/>
      <c r="L47" s="641"/>
      <c r="M47" s="641"/>
      <c r="N47" s="278"/>
    </row>
    <row r="48" spans="1:15" x14ac:dyDescent="0.2">
      <c r="A48" s="635" t="s">
        <v>767</v>
      </c>
      <c r="B48" s="635"/>
      <c r="C48" s="635"/>
      <c r="D48" s="635"/>
      <c r="E48" s="635"/>
      <c r="F48" s="635"/>
      <c r="G48" s="635"/>
      <c r="H48" s="635"/>
      <c r="I48" s="635"/>
      <c r="J48" s="635"/>
      <c r="K48" s="635"/>
      <c r="L48" s="635"/>
      <c r="M48" s="635"/>
      <c r="N48" s="114"/>
    </row>
    <row r="49" spans="1:14" x14ac:dyDescent="0.2">
      <c r="A49" s="643"/>
      <c r="B49" s="643"/>
      <c r="C49" s="643"/>
      <c r="D49" s="643"/>
      <c r="E49" s="643"/>
      <c r="F49" s="643"/>
      <c r="G49" s="643"/>
      <c r="H49" s="643"/>
      <c r="I49" s="643"/>
      <c r="J49" s="643"/>
      <c r="K49" s="643"/>
      <c r="L49" s="643"/>
      <c r="M49" s="643"/>
      <c r="N49" s="278"/>
    </row>
    <row r="50" spans="1:14" x14ac:dyDescent="0.2">
      <c r="A50" s="642"/>
      <c r="B50" s="642"/>
      <c r="C50" s="642"/>
      <c r="D50" s="642"/>
      <c r="E50" s="642"/>
      <c r="F50" s="642"/>
      <c r="G50" s="642"/>
      <c r="H50" s="642"/>
      <c r="I50" s="642"/>
      <c r="J50" s="642"/>
      <c r="K50" s="642"/>
      <c r="L50" s="642"/>
      <c r="M50" s="642"/>
      <c r="N50" s="114"/>
    </row>
    <row r="51" spans="1:14" x14ac:dyDescent="0.2">
      <c r="A51" s="642"/>
      <c r="B51" s="642"/>
      <c r="C51" s="642"/>
      <c r="D51" s="642"/>
      <c r="E51" s="642"/>
      <c r="F51" s="642"/>
      <c r="G51" s="642"/>
      <c r="H51" s="642"/>
      <c r="I51" s="642"/>
      <c r="J51" s="642"/>
      <c r="K51" s="642"/>
      <c r="L51" s="642"/>
      <c r="M51" s="642"/>
      <c r="N51" s="115"/>
    </row>
    <row r="52" spans="1:14" x14ac:dyDescent="0.2">
      <c r="A52" s="642"/>
      <c r="B52" s="642"/>
      <c r="C52" s="642"/>
      <c r="D52" s="642"/>
      <c r="E52" s="642"/>
      <c r="F52" s="642"/>
      <c r="G52" s="642"/>
      <c r="H52" s="642"/>
      <c r="I52" s="642"/>
      <c r="J52" s="642"/>
      <c r="K52" s="642"/>
      <c r="L52" s="642"/>
      <c r="M52" s="642"/>
      <c r="N52" s="114"/>
    </row>
    <row r="53" spans="1:14" x14ac:dyDescent="0.2">
      <c r="A53" s="642"/>
      <c r="B53" s="642"/>
      <c r="C53" s="642"/>
      <c r="D53" s="642"/>
      <c r="E53" s="642"/>
      <c r="F53" s="642"/>
      <c r="G53" s="642"/>
      <c r="H53" s="642"/>
      <c r="I53" s="642"/>
      <c r="J53" s="642"/>
      <c r="K53" s="642"/>
      <c r="L53" s="642"/>
      <c r="M53" s="642"/>
      <c r="N53" s="114"/>
    </row>
    <row r="54" spans="1:14" x14ac:dyDescent="0.2">
      <c r="A54" s="642"/>
      <c r="B54" s="642"/>
      <c r="C54" s="642"/>
      <c r="D54" s="642"/>
      <c r="E54" s="642"/>
      <c r="F54" s="642"/>
      <c r="G54" s="642"/>
      <c r="H54" s="642"/>
      <c r="I54" s="642"/>
      <c r="J54" s="642"/>
      <c r="K54" s="642"/>
      <c r="L54" s="642"/>
      <c r="M54" s="642"/>
    </row>
    <row r="55" spans="1:14" ht="17.25" customHeight="1" x14ac:dyDescent="0.2">
      <c r="A55" s="644" t="s">
        <v>768</v>
      </c>
      <c r="B55" s="644"/>
      <c r="C55" s="644"/>
      <c r="D55" s="644"/>
      <c r="E55" s="644"/>
      <c r="F55" s="644"/>
      <c r="G55" s="644"/>
      <c r="H55" s="644"/>
      <c r="I55" s="645" t="str">
        <f>CONCATENATE('Agri Needs Analysis'!B28," / ",'Agri Needs Analysis'!B29," / ",'Agri Needs Analysis'!B30," / ",'Agri Needs Analysis'!B31)</f>
        <v>n/a / n/a / n/a / n/a</v>
      </c>
      <c r="J55" s="645"/>
      <c r="K55" s="645"/>
      <c r="L55" s="645"/>
      <c r="M55" s="108" t="s">
        <v>769</v>
      </c>
    </row>
    <row r="56" spans="1:14" ht="117" customHeight="1" x14ac:dyDescent="0.2">
      <c r="A56" s="635" t="s">
        <v>770</v>
      </c>
      <c r="B56" s="641"/>
      <c r="C56" s="641"/>
      <c r="D56" s="641"/>
      <c r="E56" s="641"/>
      <c r="F56" s="641"/>
      <c r="G56" s="641"/>
      <c r="H56" s="641"/>
      <c r="I56" s="641"/>
      <c r="J56" s="641"/>
      <c r="K56" s="641"/>
      <c r="L56" s="641"/>
      <c r="M56" s="641"/>
    </row>
    <row r="57" spans="1:14" ht="37.5" customHeight="1" x14ac:dyDescent="0.2">
      <c r="A57" s="635" t="s">
        <v>771</v>
      </c>
      <c r="B57" s="641"/>
      <c r="C57" s="641"/>
      <c r="D57" s="641"/>
      <c r="E57" s="641"/>
      <c r="F57" s="641"/>
      <c r="G57" s="641"/>
      <c r="H57" s="641"/>
      <c r="I57" s="641"/>
      <c r="J57" s="641"/>
      <c r="K57" s="641"/>
      <c r="L57" s="641"/>
      <c r="M57" s="641"/>
    </row>
    <row r="58" spans="1:14" ht="172.5" customHeight="1" x14ac:dyDescent="0.2">
      <c r="A58" s="635" t="s">
        <v>909</v>
      </c>
      <c r="B58" s="641"/>
      <c r="C58" s="641"/>
      <c r="D58" s="641"/>
      <c r="E58" s="641"/>
      <c r="F58" s="641"/>
      <c r="G58" s="641"/>
      <c r="H58" s="641"/>
      <c r="I58" s="641"/>
      <c r="J58" s="641"/>
      <c r="K58" s="641"/>
      <c r="L58" s="641"/>
      <c r="M58" s="641"/>
    </row>
    <row r="59" spans="1:14" ht="32.25" customHeight="1" x14ac:dyDescent="0.2">
      <c r="A59" s="635" t="s">
        <v>772</v>
      </c>
      <c r="B59" s="635"/>
      <c r="C59" s="635"/>
      <c r="D59" s="635"/>
      <c r="E59" s="635"/>
      <c r="F59" s="635"/>
      <c r="G59" s="635"/>
      <c r="H59" s="635"/>
      <c r="I59" s="635"/>
      <c r="J59" s="635"/>
      <c r="K59" s="635"/>
      <c r="L59" s="635"/>
      <c r="M59" s="635"/>
    </row>
    <row r="60" spans="1:14" x14ac:dyDescent="0.2">
      <c r="A60" s="648"/>
      <c r="B60" s="648"/>
      <c r="C60" s="648"/>
      <c r="D60" s="648"/>
      <c r="E60" s="648"/>
      <c r="F60" s="648"/>
      <c r="G60" s="648"/>
      <c r="H60" s="648"/>
      <c r="I60" s="648"/>
      <c r="J60" s="648"/>
      <c r="K60" s="648"/>
      <c r="L60" s="648"/>
      <c r="M60" s="648"/>
    </row>
    <row r="61" spans="1:14" x14ac:dyDescent="0.2">
      <c r="A61" s="646"/>
      <c r="B61" s="646"/>
      <c r="C61" s="646"/>
      <c r="D61" s="646"/>
      <c r="E61" s="646"/>
      <c r="F61" s="646"/>
      <c r="G61" s="646"/>
      <c r="H61" s="646"/>
      <c r="I61" s="646"/>
      <c r="J61" s="646"/>
      <c r="K61" s="646"/>
      <c r="L61" s="646"/>
      <c r="M61" s="646"/>
    </row>
    <row r="62" spans="1:14" x14ac:dyDescent="0.2">
      <c r="A62" s="646"/>
      <c r="B62" s="646"/>
      <c r="C62" s="646"/>
      <c r="D62" s="646"/>
      <c r="E62" s="646"/>
      <c r="F62" s="646"/>
      <c r="G62" s="646"/>
      <c r="H62" s="646"/>
      <c r="I62" s="646"/>
      <c r="J62" s="646"/>
      <c r="K62" s="646"/>
      <c r="L62" s="646"/>
      <c r="M62" s="646"/>
    </row>
    <row r="63" spans="1:14" x14ac:dyDescent="0.2">
      <c r="A63" s="646"/>
      <c r="B63" s="646"/>
      <c r="C63" s="646"/>
      <c r="D63" s="646"/>
      <c r="E63" s="646"/>
      <c r="F63" s="646"/>
      <c r="G63" s="646"/>
      <c r="H63" s="646"/>
      <c r="I63" s="646"/>
      <c r="J63" s="646"/>
      <c r="K63" s="646"/>
      <c r="L63" s="646"/>
      <c r="M63" s="646"/>
    </row>
    <row r="64" spans="1:14" x14ac:dyDescent="0.2">
      <c r="A64" s="646"/>
      <c r="B64" s="646"/>
      <c r="C64" s="646"/>
      <c r="D64" s="646"/>
      <c r="E64" s="646"/>
      <c r="F64" s="646"/>
      <c r="G64" s="646"/>
      <c r="H64" s="646"/>
      <c r="I64" s="646"/>
      <c r="J64" s="646"/>
      <c r="K64" s="646"/>
      <c r="L64" s="646"/>
      <c r="M64" s="646"/>
    </row>
    <row r="65" spans="1:13" x14ac:dyDescent="0.2">
      <c r="A65" s="646"/>
      <c r="B65" s="646"/>
      <c r="C65" s="646"/>
      <c r="D65" s="646"/>
      <c r="E65" s="646"/>
      <c r="F65" s="646"/>
      <c r="G65" s="646"/>
      <c r="H65" s="646"/>
      <c r="I65" s="646"/>
      <c r="J65" s="646"/>
      <c r="K65" s="646"/>
      <c r="L65" s="646"/>
      <c r="M65" s="646"/>
    </row>
    <row r="66" spans="1:13" x14ac:dyDescent="0.2">
      <c r="A66" s="646"/>
      <c r="B66" s="646"/>
      <c r="C66" s="646"/>
      <c r="D66" s="646"/>
      <c r="E66" s="646"/>
      <c r="F66" s="646"/>
      <c r="G66" s="646"/>
      <c r="H66" s="646"/>
      <c r="I66" s="646"/>
      <c r="J66" s="646"/>
      <c r="K66" s="646"/>
      <c r="L66" s="646"/>
      <c r="M66" s="646"/>
    </row>
    <row r="67" spans="1:13" x14ac:dyDescent="0.2">
      <c r="A67" s="117"/>
      <c r="B67" s="117"/>
      <c r="C67" s="117"/>
      <c r="D67" s="117"/>
      <c r="E67" s="117"/>
      <c r="F67" s="117"/>
      <c r="G67" s="117"/>
      <c r="H67" s="117"/>
      <c r="I67" s="117"/>
      <c r="J67" s="117"/>
      <c r="K67" s="117"/>
      <c r="L67" s="117"/>
      <c r="M67" s="117"/>
    </row>
    <row r="68" spans="1:13" x14ac:dyDescent="0.2">
      <c r="A68" s="647" t="s">
        <v>773</v>
      </c>
      <c r="B68" s="647"/>
      <c r="C68" s="647"/>
      <c r="D68" s="647"/>
      <c r="E68" s="647"/>
      <c r="F68" s="647"/>
      <c r="G68" s="647"/>
      <c r="H68" s="647"/>
      <c r="I68" s="647"/>
      <c r="J68" s="647"/>
      <c r="K68" s="647"/>
      <c r="L68" s="647"/>
      <c r="M68" s="647"/>
    </row>
    <row r="70" spans="1:13" x14ac:dyDescent="0.2">
      <c r="A70" s="647" t="s">
        <v>774</v>
      </c>
      <c r="B70" s="647"/>
    </row>
    <row r="71" spans="1:13" x14ac:dyDescent="0.2">
      <c r="A71" s="647" t="s">
        <v>775</v>
      </c>
      <c r="B71" s="647"/>
    </row>
    <row r="72" spans="1:13" x14ac:dyDescent="0.2">
      <c r="A72" s="647" t="s">
        <v>776</v>
      </c>
      <c r="B72" s="647"/>
    </row>
    <row r="73" spans="1:13" x14ac:dyDescent="0.2">
      <c r="A73" s="647" t="s">
        <v>1053</v>
      </c>
      <c r="B73" s="647"/>
      <c r="C73" s="647"/>
      <c r="D73" s="647"/>
      <c r="E73" s="647"/>
      <c r="F73" s="647"/>
      <c r="G73" s="647"/>
      <c r="H73" s="647"/>
      <c r="I73" s="647"/>
      <c r="J73" s="647"/>
      <c r="K73" s="647"/>
      <c r="L73" s="647"/>
      <c r="M73" s="647"/>
    </row>
    <row r="75" spans="1:13" ht="47.25" customHeight="1" x14ac:dyDescent="0.2">
      <c r="A75" s="635" t="s">
        <v>777</v>
      </c>
      <c r="B75" s="641"/>
      <c r="C75" s="641"/>
      <c r="D75" s="641"/>
      <c r="E75" s="641"/>
      <c r="F75" s="641"/>
      <c r="G75" s="641"/>
      <c r="H75" s="641"/>
      <c r="I75" s="641"/>
      <c r="J75" s="641"/>
      <c r="K75" s="641"/>
      <c r="L75" s="641"/>
      <c r="M75" s="641"/>
    </row>
    <row r="77" spans="1:13" ht="30.75" customHeight="1" x14ac:dyDescent="0.2">
      <c r="A77" s="635" t="s">
        <v>778</v>
      </c>
      <c r="B77" s="641"/>
      <c r="C77" s="641"/>
      <c r="D77" s="641"/>
      <c r="E77" s="641"/>
      <c r="F77" s="641"/>
      <c r="G77" s="641"/>
      <c r="H77" s="641"/>
      <c r="I77" s="641"/>
      <c r="J77" s="641"/>
      <c r="K77" s="641"/>
      <c r="L77" s="641"/>
      <c r="M77" s="641"/>
    </row>
    <row r="78" spans="1:13" x14ac:dyDescent="0.2">
      <c r="A78" s="108" t="s">
        <v>779</v>
      </c>
      <c r="E78" s="648"/>
      <c r="F78" s="648"/>
      <c r="G78" s="648"/>
      <c r="H78" s="648"/>
      <c r="I78" s="648"/>
      <c r="J78" s="648"/>
      <c r="K78" s="648"/>
      <c r="L78" s="647" t="s">
        <v>780</v>
      </c>
      <c r="M78" s="647"/>
    </row>
    <row r="80" spans="1:13" x14ac:dyDescent="0.2">
      <c r="A80" s="647" t="s">
        <v>781</v>
      </c>
      <c r="B80" s="647"/>
      <c r="C80" s="647"/>
      <c r="D80" s="647"/>
      <c r="E80" s="647"/>
      <c r="F80" s="647"/>
      <c r="G80" s="647"/>
      <c r="H80" s="647"/>
      <c r="I80" s="647"/>
      <c r="J80" s="647"/>
      <c r="K80" s="647"/>
      <c r="L80" s="647"/>
      <c r="M80" s="647"/>
    </row>
    <row r="82" spans="1:13" x14ac:dyDescent="0.2">
      <c r="A82" s="108" t="s">
        <v>782</v>
      </c>
    </row>
    <row r="83" spans="1:13" x14ac:dyDescent="0.2">
      <c r="A83" s="108" t="s">
        <v>783</v>
      </c>
    </row>
    <row r="84" spans="1:13" x14ac:dyDescent="0.2">
      <c r="A84" s="108" t="s">
        <v>278</v>
      </c>
    </row>
    <row r="85" spans="1:13" x14ac:dyDescent="0.2">
      <c r="A85" s="108" t="s">
        <v>784</v>
      </c>
    </row>
    <row r="87" spans="1:13" ht="38.25" customHeight="1" x14ac:dyDescent="0.2">
      <c r="A87" s="635" t="s">
        <v>1061</v>
      </c>
      <c r="B87" s="641"/>
      <c r="C87" s="641"/>
      <c r="D87" s="641"/>
      <c r="E87" s="641"/>
      <c r="F87" s="641"/>
      <c r="G87" s="641"/>
      <c r="H87" s="641"/>
      <c r="I87" s="641"/>
      <c r="J87" s="641"/>
      <c r="K87" s="641"/>
      <c r="L87" s="641"/>
      <c r="M87" s="641"/>
    </row>
    <row r="88" spans="1:13" ht="34.5" customHeight="1" x14ac:dyDescent="0.2">
      <c r="A88" s="635" t="s">
        <v>785</v>
      </c>
      <c r="B88" s="635"/>
      <c r="C88" s="635"/>
      <c r="D88" s="635"/>
      <c r="E88" s="635"/>
      <c r="F88" s="635"/>
      <c r="G88" s="635"/>
      <c r="H88" s="635"/>
      <c r="I88" s="635"/>
      <c r="J88" s="635"/>
      <c r="K88" s="635"/>
      <c r="L88" s="635"/>
      <c r="M88" s="635"/>
    </row>
    <row r="89" spans="1:13" x14ac:dyDescent="0.2">
      <c r="A89" s="114" t="s">
        <v>786</v>
      </c>
      <c r="B89" s="641" t="s">
        <v>787</v>
      </c>
      <c r="C89" s="641"/>
      <c r="D89" s="641"/>
      <c r="E89" s="641"/>
      <c r="F89" s="641"/>
      <c r="G89" s="641"/>
      <c r="H89" s="641"/>
      <c r="I89" s="641"/>
      <c r="J89" s="641"/>
      <c r="K89" s="641"/>
      <c r="L89" s="641"/>
      <c r="M89" s="641"/>
    </row>
    <row r="90" spans="1:13" x14ac:dyDescent="0.2">
      <c r="A90" s="114" t="s">
        <v>786</v>
      </c>
      <c r="B90" s="641" t="s">
        <v>788</v>
      </c>
      <c r="C90" s="641"/>
      <c r="D90" s="641"/>
      <c r="E90" s="641"/>
      <c r="F90" s="641"/>
      <c r="G90" s="641"/>
      <c r="H90" s="641"/>
      <c r="I90" s="641"/>
      <c r="J90" s="641"/>
      <c r="K90" s="641"/>
      <c r="L90" s="641"/>
      <c r="M90" s="641"/>
    </row>
    <row r="91" spans="1:13" x14ac:dyDescent="0.2">
      <c r="A91" s="114" t="s">
        <v>786</v>
      </c>
      <c r="B91" s="641" t="s">
        <v>789</v>
      </c>
      <c r="C91" s="641"/>
      <c r="D91" s="641"/>
      <c r="E91" s="641"/>
      <c r="F91" s="641"/>
      <c r="G91" s="641"/>
      <c r="H91" s="641"/>
      <c r="I91" s="641"/>
      <c r="J91" s="641"/>
      <c r="K91" s="641"/>
      <c r="L91" s="641"/>
      <c r="M91" s="641"/>
    </row>
    <row r="92" spans="1:13" x14ac:dyDescent="0.2">
      <c r="A92" s="114" t="s">
        <v>786</v>
      </c>
      <c r="B92" s="641" t="s">
        <v>790</v>
      </c>
      <c r="C92" s="641"/>
      <c r="D92" s="641"/>
      <c r="E92" s="641"/>
      <c r="F92" s="641"/>
      <c r="G92" s="641"/>
      <c r="H92" s="641"/>
      <c r="I92" s="641"/>
      <c r="J92" s="641"/>
      <c r="K92" s="641"/>
      <c r="L92" s="641"/>
      <c r="M92" s="641"/>
    </row>
    <row r="93" spans="1:13" x14ac:dyDescent="0.2">
      <c r="A93" s="114" t="s">
        <v>786</v>
      </c>
      <c r="B93" s="641" t="s">
        <v>791</v>
      </c>
      <c r="C93" s="641"/>
      <c r="D93" s="641"/>
      <c r="E93" s="641"/>
      <c r="F93" s="641"/>
      <c r="G93" s="641"/>
      <c r="H93" s="641"/>
      <c r="I93" s="641"/>
      <c r="J93" s="641"/>
      <c r="K93" s="641"/>
      <c r="L93" s="641"/>
      <c r="M93" s="641"/>
    </row>
    <row r="94" spans="1:13" ht="28.5" customHeight="1" x14ac:dyDescent="0.2">
      <c r="A94" s="114" t="s">
        <v>786</v>
      </c>
      <c r="B94" s="635" t="s">
        <v>792</v>
      </c>
      <c r="C94" s="635"/>
      <c r="D94" s="635"/>
      <c r="E94" s="635"/>
      <c r="F94" s="635"/>
      <c r="G94" s="635"/>
      <c r="H94" s="635"/>
      <c r="I94" s="635"/>
      <c r="J94" s="635"/>
      <c r="K94" s="635"/>
      <c r="L94" s="635"/>
      <c r="M94" s="635"/>
    </row>
    <row r="95" spans="1:13" x14ac:dyDescent="0.2">
      <c r="A95" s="114" t="s">
        <v>786</v>
      </c>
      <c r="B95" s="641" t="s">
        <v>793</v>
      </c>
      <c r="C95" s="641"/>
      <c r="D95" s="641"/>
      <c r="E95" s="641"/>
      <c r="F95" s="641"/>
      <c r="G95" s="641"/>
      <c r="H95" s="641"/>
      <c r="I95" s="641"/>
      <c r="J95" s="641"/>
      <c r="K95" s="641"/>
      <c r="L95" s="641"/>
      <c r="M95" s="641"/>
    </row>
    <row r="96" spans="1:13" x14ac:dyDescent="0.2">
      <c r="A96" s="114" t="s">
        <v>786</v>
      </c>
      <c r="B96" s="641" t="s">
        <v>794</v>
      </c>
      <c r="C96" s="641"/>
      <c r="D96" s="641"/>
      <c r="E96" s="641"/>
      <c r="F96" s="641"/>
      <c r="G96" s="641"/>
      <c r="H96" s="641"/>
      <c r="I96" s="641"/>
      <c r="J96" s="641"/>
      <c r="K96" s="641"/>
      <c r="L96" s="641"/>
      <c r="M96" s="641"/>
    </row>
    <row r="97" spans="1:13" ht="28.5" customHeight="1" x14ac:dyDescent="0.2">
      <c r="A97" s="114" t="s">
        <v>786</v>
      </c>
      <c r="B97" s="635" t="s">
        <v>795</v>
      </c>
      <c r="C97" s="635"/>
      <c r="D97" s="635"/>
      <c r="E97" s="635"/>
      <c r="F97" s="635"/>
      <c r="G97" s="635"/>
      <c r="H97" s="635"/>
      <c r="I97" s="635"/>
      <c r="J97" s="635"/>
      <c r="K97" s="635"/>
      <c r="L97" s="635"/>
      <c r="M97" s="635"/>
    </row>
    <row r="100" spans="1:13" x14ac:dyDescent="0.2">
      <c r="A100" s="647" t="s">
        <v>796</v>
      </c>
      <c r="B100" s="647"/>
      <c r="C100" s="647"/>
      <c r="D100" s="653"/>
      <c r="E100" s="653"/>
      <c r="F100" s="653"/>
      <c r="G100" s="653"/>
      <c r="H100" s="653"/>
      <c r="J100" s="108" t="s">
        <v>4</v>
      </c>
      <c r="K100" s="648"/>
      <c r="L100" s="648"/>
      <c r="M100" s="648"/>
    </row>
    <row r="102" spans="1:13" x14ac:dyDescent="0.2">
      <c r="A102" s="647" t="s">
        <v>797</v>
      </c>
      <c r="B102" s="647"/>
      <c r="C102" s="647"/>
      <c r="D102" s="648" t="str">
        <f>IF('Agri Needs Analysis'!B23=0,"",'Agri Needs Analysis'!B23)</f>
        <v/>
      </c>
      <c r="E102" s="648"/>
      <c r="F102" s="648"/>
      <c r="G102" s="648"/>
      <c r="H102" s="648"/>
    </row>
    <row r="105" spans="1:13" x14ac:dyDescent="0.2">
      <c r="A105" s="651" t="s">
        <v>798</v>
      </c>
      <c r="B105" s="651"/>
      <c r="C105" s="651"/>
      <c r="D105" s="651"/>
      <c r="E105" s="651"/>
      <c r="F105" s="651"/>
      <c r="G105" s="651"/>
      <c r="H105" s="651"/>
      <c r="I105" s="651"/>
      <c r="J105" s="651"/>
      <c r="K105" s="651"/>
      <c r="L105" s="651"/>
      <c r="M105" s="651"/>
    </row>
    <row r="107" spans="1:13" ht="28.5" customHeight="1" x14ac:dyDescent="0.2">
      <c r="A107" s="652" t="s">
        <v>799</v>
      </c>
      <c r="B107" s="652"/>
      <c r="C107" s="652"/>
      <c r="D107" s="652"/>
      <c r="E107" s="652"/>
      <c r="F107" s="652"/>
      <c r="G107" s="652"/>
      <c r="H107" s="652"/>
      <c r="I107" s="652"/>
      <c r="J107" s="652"/>
      <c r="K107" s="652"/>
      <c r="L107" s="652"/>
      <c r="M107" s="652"/>
    </row>
    <row r="109" spans="1:13" ht="42.75" customHeight="1" x14ac:dyDescent="0.2">
      <c r="A109" s="652" t="s">
        <v>800</v>
      </c>
      <c r="B109" s="652"/>
      <c r="C109" s="652"/>
      <c r="D109" s="652"/>
      <c r="E109" s="652"/>
      <c r="F109" s="652"/>
      <c r="G109" s="652"/>
      <c r="H109" s="652"/>
      <c r="I109" s="652"/>
      <c r="J109" s="652"/>
      <c r="K109" s="652"/>
      <c r="L109" s="652"/>
      <c r="M109" s="652"/>
    </row>
    <row r="111" spans="1:13" ht="28.5" customHeight="1" x14ac:dyDescent="0.2">
      <c r="A111" s="652" t="s">
        <v>801</v>
      </c>
      <c r="B111" s="652"/>
      <c r="C111" s="652"/>
      <c r="D111" s="652"/>
      <c r="E111" s="652"/>
      <c r="F111" s="652"/>
      <c r="G111" s="652"/>
      <c r="H111" s="652"/>
      <c r="I111" s="652"/>
      <c r="J111" s="652"/>
      <c r="K111" s="652"/>
      <c r="L111" s="652"/>
      <c r="M111" s="652"/>
    </row>
    <row r="113" spans="1:9" x14ac:dyDescent="0.2">
      <c r="A113" s="118"/>
      <c r="B113" s="118"/>
      <c r="C113" s="118"/>
    </row>
    <row r="114" spans="1:9" x14ac:dyDescent="0.2">
      <c r="A114" s="647" t="s">
        <v>802</v>
      </c>
      <c r="B114" s="647"/>
      <c r="C114" s="647"/>
      <c r="D114" s="648" t="str">
        <f>Broker_Name</f>
        <v>Bertus Visser</v>
      </c>
      <c r="E114" s="648"/>
      <c r="F114" s="648"/>
      <c r="G114" s="648"/>
      <c r="H114" s="648"/>
      <c r="I114" s="648"/>
    </row>
    <row r="115" spans="1:9" x14ac:dyDescent="0.2">
      <c r="A115" s="118"/>
      <c r="B115" s="118"/>
      <c r="C115" s="118"/>
      <c r="D115" s="118"/>
      <c r="E115" s="118"/>
      <c r="F115" s="118"/>
      <c r="G115" s="118"/>
      <c r="H115" s="118"/>
      <c r="I115" s="118"/>
    </row>
    <row r="116" spans="1:9" x14ac:dyDescent="0.2">
      <c r="A116" s="647" t="s">
        <v>803</v>
      </c>
      <c r="B116" s="647"/>
      <c r="C116" s="647"/>
      <c r="D116" s="648">
        <f>IFERROR(VLOOKUP(Broker_House,Logos,3,FALSE),"")</f>
        <v>11184</v>
      </c>
      <c r="E116" s="648"/>
      <c r="F116" s="648"/>
      <c r="G116" s="648"/>
      <c r="H116" s="648"/>
      <c r="I116" s="648"/>
    </row>
    <row r="117" spans="1:9" x14ac:dyDescent="0.2">
      <c r="A117" s="118"/>
      <c r="B117" s="118"/>
      <c r="C117" s="118"/>
      <c r="D117" s="118"/>
      <c r="E117" s="118"/>
      <c r="F117" s="118"/>
      <c r="G117" s="118"/>
      <c r="H117" s="118"/>
      <c r="I117" s="118"/>
    </row>
    <row r="118" spans="1:9" x14ac:dyDescent="0.2">
      <c r="A118" s="647" t="s">
        <v>804</v>
      </c>
      <c r="B118" s="647"/>
      <c r="C118" s="647"/>
      <c r="D118" s="648"/>
      <c r="E118" s="648"/>
      <c r="F118" s="648"/>
      <c r="G118" s="648"/>
      <c r="H118" s="648"/>
      <c r="I118" s="648"/>
    </row>
    <row r="119" spans="1:9" x14ac:dyDescent="0.2">
      <c r="A119" s="118"/>
      <c r="B119" s="118"/>
      <c r="C119" s="118"/>
      <c r="D119" s="299"/>
      <c r="E119" s="299"/>
      <c r="F119" s="299"/>
      <c r="G119" s="299"/>
      <c r="H119" s="299"/>
      <c r="I119" s="299"/>
    </row>
    <row r="120" spans="1:9" x14ac:dyDescent="0.2">
      <c r="A120" s="650" t="s">
        <v>805</v>
      </c>
      <c r="B120" s="650"/>
      <c r="C120" s="650"/>
      <c r="D120" s="648" t="str">
        <f>IFERROR(VLOOKUP(Broker_Name,Broker_Table,5,FALSE),"")</f>
        <v>bertus@smitk.co.za</v>
      </c>
      <c r="E120" s="648"/>
      <c r="F120" s="648"/>
      <c r="G120" s="648"/>
      <c r="H120" s="648"/>
      <c r="I120" s="648"/>
    </row>
    <row r="132" ht="15.75" customHeight="1" x14ac:dyDescent="0.2"/>
  </sheetData>
  <mergeCells count="101">
    <mergeCell ref="A11:M11"/>
    <mergeCell ref="A118:C118"/>
    <mergeCell ref="D118:I118"/>
    <mergeCell ref="A120:C120"/>
    <mergeCell ref="D120:I120"/>
    <mergeCell ref="A114:C114"/>
    <mergeCell ref="D114:I114"/>
    <mergeCell ref="A116:C116"/>
    <mergeCell ref="D116:I116"/>
    <mergeCell ref="A102:C102"/>
    <mergeCell ref="D102:H102"/>
    <mergeCell ref="A105:M105"/>
    <mergeCell ref="A107:M107"/>
    <mergeCell ref="A109:M109"/>
    <mergeCell ref="A111:M111"/>
    <mergeCell ref="B93:M93"/>
    <mergeCell ref="B94:M94"/>
    <mergeCell ref="B95:M95"/>
    <mergeCell ref="B96:M96"/>
    <mergeCell ref="B97:M97"/>
    <mergeCell ref="A100:C100"/>
    <mergeCell ref="D100:H100"/>
    <mergeCell ref="K100:M100"/>
    <mergeCell ref="A87:M87"/>
    <mergeCell ref="A88:M88"/>
    <mergeCell ref="B89:M89"/>
    <mergeCell ref="B90:M90"/>
    <mergeCell ref="B91:M91"/>
    <mergeCell ref="B92:M92"/>
    <mergeCell ref="A73:M73"/>
    <mergeCell ref="A75:M75"/>
    <mergeCell ref="A77:M77"/>
    <mergeCell ref="E78:K78"/>
    <mergeCell ref="L78:M78"/>
    <mergeCell ref="A80:M80"/>
    <mergeCell ref="A65:M65"/>
    <mergeCell ref="A66:M66"/>
    <mergeCell ref="A68:M68"/>
    <mergeCell ref="A70:B70"/>
    <mergeCell ref="A71:B71"/>
    <mergeCell ref="A72:B72"/>
    <mergeCell ref="A59:M59"/>
    <mergeCell ref="A60:M60"/>
    <mergeCell ref="A61:M61"/>
    <mergeCell ref="A62:M62"/>
    <mergeCell ref="A63:M63"/>
    <mergeCell ref="A64:M64"/>
    <mergeCell ref="A54:M54"/>
    <mergeCell ref="A56:M56"/>
    <mergeCell ref="A57:M57"/>
    <mergeCell ref="A58:M58"/>
    <mergeCell ref="A48:M48"/>
    <mergeCell ref="A49:M49"/>
    <mergeCell ref="A50:M50"/>
    <mergeCell ref="A51:M51"/>
    <mergeCell ref="A52:M52"/>
    <mergeCell ref="A53:M53"/>
    <mergeCell ref="A55:H55"/>
    <mergeCell ref="I55:L55"/>
    <mergeCell ref="A40:M40"/>
    <mergeCell ref="A41:M41"/>
    <mergeCell ref="A42:M42"/>
    <mergeCell ref="A43:M43"/>
    <mergeCell ref="A44:M44"/>
    <mergeCell ref="A47:M47"/>
    <mergeCell ref="A36:M36"/>
    <mergeCell ref="A37:M37"/>
    <mergeCell ref="A38:M38"/>
    <mergeCell ref="A39:M39"/>
    <mergeCell ref="A31:M31"/>
    <mergeCell ref="A32:M32"/>
    <mergeCell ref="A33:M33"/>
    <mergeCell ref="A34:M34"/>
    <mergeCell ref="C23:N23"/>
    <mergeCell ref="A24:N24"/>
    <mergeCell ref="A26:C26"/>
    <mergeCell ref="E26:G26"/>
    <mergeCell ref="A28:M28"/>
    <mergeCell ref="A30:M30"/>
    <mergeCell ref="A20:D20"/>
    <mergeCell ref="E20:H20"/>
    <mergeCell ref="I20:L20"/>
    <mergeCell ref="A21:D21"/>
    <mergeCell ref="E21:H21"/>
    <mergeCell ref="I21:L21"/>
    <mergeCell ref="A22:D22"/>
    <mergeCell ref="E22:H22"/>
    <mergeCell ref="I22:L22"/>
    <mergeCell ref="A16:N16"/>
    <mergeCell ref="A18:D18"/>
    <mergeCell ref="E18:H18"/>
    <mergeCell ref="I18:L18"/>
    <mergeCell ref="A19:D19"/>
    <mergeCell ref="E19:H19"/>
    <mergeCell ref="I19:L19"/>
    <mergeCell ref="A13:F13"/>
    <mergeCell ref="G13:M13"/>
    <mergeCell ref="A14:F14"/>
    <mergeCell ref="G14:M14"/>
    <mergeCell ref="A15:C15"/>
    <mergeCell ref="D15:I15"/>
  </mergeCells>
  <printOptions horizontalCentered="1"/>
  <pageMargins left="0.23622047244094491" right="0.23622047244094491" top="0.19685039370078741" bottom="0.19685039370078741" header="0.31496062992125984" footer="0.31496062992125984"/>
  <pageSetup scale="8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2289" r:id="rId4" name="Check Box 1">
              <controlPr defaultSize="0" autoFill="0" autoLine="0" autoPict="0">
                <anchor moveWithCells="1">
                  <from>
                    <xdr:col>2</xdr:col>
                    <xdr:colOff>390525</xdr:colOff>
                    <xdr:row>24</xdr:row>
                    <xdr:rowOff>133350</xdr:rowOff>
                  </from>
                  <to>
                    <xdr:col>2</xdr:col>
                    <xdr:colOff>609600</xdr:colOff>
                    <xdr:row>26</xdr:row>
                    <xdr:rowOff>19050</xdr:rowOff>
                  </to>
                </anchor>
              </controlPr>
            </control>
          </mc:Choice>
        </mc:AlternateContent>
        <mc:AlternateContent xmlns:mc="http://schemas.openxmlformats.org/markup-compatibility/2006">
          <mc:Choice Requires="x14">
            <control shapeId="12290" r:id="rId5" name="Check Box 2">
              <controlPr defaultSize="0" autoFill="0" autoLine="0" autoPict="0">
                <anchor moveWithCells="1">
                  <from>
                    <xdr:col>5</xdr:col>
                    <xdr:colOff>561975</xdr:colOff>
                    <xdr:row>24</xdr:row>
                    <xdr:rowOff>142875</xdr:rowOff>
                  </from>
                  <to>
                    <xdr:col>6</xdr:col>
                    <xdr:colOff>171450</xdr:colOff>
                    <xdr:row>26</xdr:row>
                    <xdr:rowOff>28575</xdr:rowOff>
                  </to>
                </anchor>
              </controlPr>
            </control>
          </mc:Choice>
        </mc:AlternateContent>
        <mc:AlternateContent xmlns:mc="http://schemas.openxmlformats.org/markup-compatibility/2006">
          <mc:Choice Requires="x14">
            <control shapeId="12291" r:id="rId6" name="Check Box 3">
              <controlPr defaultSize="0" autoFill="0" autoLine="0" autoPict="0">
                <anchor moveWithCells="1">
                  <from>
                    <xdr:col>9</xdr:col>
                    <xdr:colOff>447675</xdr:colOff>
                    <xdr:row>24</xdr:row>
                    <xdr:rowOff>142875</xdr:rowOff>
                  </from>
                  <to>
                    <xdr:col>10</xdr:col>
                    <xdr:colOff>57150</xdr:colOff>
                    <xdr:row>26</xdr:row>
                    <xdr:rowOff>28575</xdr:rowOff>
                  </to>
                </anchor>
              </controlPr>
            </control>
          </mc:Choice>
        </mc:AlternateContent>
        <mc:AlternateContent xmlns:mc="http://schemas.openxmlformats.org/markup-compatibility/2006">
          <mc:Choice Requires="x14">
            <control shapeId="12292" r:id="rId7" name="Check Box 4">
              <controlPr defaultSize="0" autoFill="0" autoLine="0" autoPict="0">
                <anchor moveWithCells="1">
                  <from>
                    <xdr:col>1</xdr:col>
                    <xdr:colOff>381000</xdr:colOff>
                    <xdr:row>80</xdr:row>
                    <xdr:rowOff>152400</xdr:rowOff>
                  </from>
                  <to>
                    <xdr:col>2</xdr:col>
                    <xdr:colOff>180975</xdr:colOff>
                    <xdr:row>82</xdr:row>
                    <xdr:rowOff>47625</xdr:rowOff>
                  </to>
                </anchor>
              </controlPr>
            </control>
          </mc:Choice>
        </mc:AlternateContent>
        <mc:AlternateContent xmlns:mc="http://schemas.openxmlformats.org/markup-compatibility/2006">
          <mc:Choice Requires="x14">
            <control shapeId="12293" r:id="rId8" name="Check Box 5">
              <controlPr defaultSize="0" autoFill="0" autoLine="0" autoPict="0">
                <anchor moveWithCells="1">
                  <from>
                    <xdr:col>1</xdr:col>
                    <xdr:colOff>381000</xdr:colOff>
                    <xdr:row>81</xdr:row>
                    <xdr:rowOff>142875</xdr:rowOff>
                  </from>
                  <to>
                    <xdr:col>2</xdr:col>
                    <xdr:colOff>180975</xdr:colOff>
                    <xdr:row>83</xdr:row>
                    <xdr:rowOff>38100</xdr:rowOff>
                  </to>
                </anchor>
              </controlPr>
            </control>
          </mc:Choice>
        </mc:AlternateContent>
        <mc:AlternateContent xmlns:mc="http://schemas.openxmlformats.org/markup-compatibility/2006">
          <mc:Choice Requires="x14">
            <control shapeId="12294" r:id="rId9" name="Check Box 6">
              <controlPr defaultSize="0" autoFill="0" autoLine="0" autoPict="0">
                <anchor moveWithCells="1">
                  <from>
                    <xdr:col>1</xdr:col>
                    <xdr:colOff>381000</xdr:colOff>
                    <xdr:row>82</xdr:row>
                    <xdr:rowOff>133350</xdr:rowOff>
                  </from>
                  <to>
                    <xdr:col>2</xdr:col>
                    <xdr:colOff>180975</xdr:colOff>
                    <xdr:row>84</xdr:row>
                    <xdr:rowOff>28575</xdr:rowOff>
                  </to>
                </anchor>
              </controlPr>
            </control>
          </mc:Choice>
        </mc:AlternateContent>
        <mc:AlternateContent xmlns:mc="http://schemas.openxmlformats.org/markup-compatibility/2006">
          <mc:Choice Requires="x14">
            <control shapeId="12295" r:id="rId10" name="Check Box 7">
              <controlPr defaultSize="0" autoFill="0" autoLine="0" autoPict="0">
                <anchor moveWithCells="1">
                  <from>
                    <xdr:col>1</xdr:col>
                    <xdr:colOff>381000</xdr:colOff>
                    <xdr:row>83</xdr:row>
                    <xdr:rowOff>123825</xdr:rowOff>
                  </from>
                  <to>
                    <xdr:col>2</xdr:col>
                    <xdr:colOff>180975</xdr:colOff>
                    <xdr:row>85</xdr:row>
                    <xdr:rowOff>19050</xdr:rowOff>
                  </to>
                </anchor>
              </controlPr>
            </control>
          </mc:Choice>
        </mc:AlternateContent>
        <mc:AlternateContent xmlns:mc="http://schemas.openxmlformats.org/markup-compatibility/2006">
          <mc:Choice Requires="x14">
            <control shapeId="12296" r:id="rId11" name="Check Box 8">
              <controlPr defaultSize="0" autoFill="0" autoLine="0" autoPict="0">
                <anchor moveWithCells="1">
                  <from>
                    <xdr:col>3</xdr:col>
                    <xdr:colOff>361950</xdr:colOff>
                    <xdr:row>68</xdr:row>
                    <xdr:rowOff>133350</xdr:rowOff>
                  </from>
                  <to>
                    <xdr:col>3</xdr:col>
                    <xdr:colOff>600075</xdr:colOff>
                    <xdr:row>70</xdr:row>
                    <xdr:rowOff>28575</xdr:rowOff>
                  </to>
                </anchor>
              </controlPr>
            </control>
          </mc:Choice>
        </mc:AlternateContent>
        <mc:AlternateContent xmlns:mc="http://schemas.openxmlformats.org/markup-compatibility/2006">
          <mc:Choice Requires="x14">
            <control shapeId="12297" r:id="rId12" name="Check Box 9">
              <controlPr defaultSize="0" autoFill="0" autoLine="0" autoPict="0">
                <anchor moveWithCells="1">
                  <from>
                    <xdr:col>3</xdr:col>
                    <xdr:colOff>361950</xdr:colOff>
                    <xdr:row>69</xdr:row>
                    <xdr:rowOff>142875</xdr:rowOff>
                  </from>
                  <to>
                    <xdr:col>3</xdr:col>
                    <xdr:colOff>600075</xdr:colOff>
                    <xdr:row>71</xdr:row>
                    <xdr:rowOff>38100</xdr:rowOff>
                  </to>
                </anchor>
              </controlPr>
            </control>
          </mc:Choice>
        </mc:AlternateContent>
        <mc:AlternateContent xmlns:mc="http://schemas.openxmlformats.org/markup-compatibility/2006">
          <mc:Choice Requires="x14">
            <control shapeId="12298" r:id="rId13" name="Check Box 10">
              <controlPr defaultSize="0" autoFill="0" autoLine="0" autoPict="0">
                <anchor moveWithCells="1">
                  <from>
                    <xdr:col>3</xdr:col>
                    <xdr:colOff>361950</xdr:colOff>
                    <xdr:row>70</xdr:row>
                    <xdr:rowOff>142875</xdr:rowOff>
                  </from>
                  <to>
                    <xdr:col>3</xdr:col>
                    <xdr:colOff>600075</xdr:colOff>
                    <xdr:row>72</xdr:row>
                    <xdr:rowOff>38100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9</vt:i4>
      </vt:variant>
    </vt:vector>
  </HeadingPairs>
  <TitlesOfParts>
    <vt:vector size="15" baseType="lpstr">
      <vt:lpstr>Lists</vt:lpstr>
      <vt:lpstr>Agri Needs Analysis</vt:lpstr>
      <vt:lpstr>Letter of Introduction</vt:lpstr>
      <vt:lpstr>Authority to Obtain Information</vt:lpstr>
      <vt:lpstr>Broker Service Fee</vt:lpstr>
      <vt:lpstr>Client Advice Record</vt:lpstr>
      <vt:lpstr>Broker_House</vt:lpstr>
      <vt:lpstr>Broker_Name</vt:lpstr>
      <vt:lpstr>Broker_Table</vt:lpstr>
      <vt:lpstr>Business</vt:lpstr>
      <vt:lpstr>Client</vt:lpstr>
      <vt:lpstr>Client_And_Business</vt:lpstr>
      <vt:lpstr>Logos</vt:lpstr>
      <vt:lpstr>'Agri Needs Analysis'!Print_Area</vt:lpstr>
      <vt:lpstr>'Authority to Obtain Information'!Print_Area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Warren</dc:creator>
  <cp:lastModifiedBy>Melissa de Beer</cp:lastModifiedBy>
  <cp:lastPrinted>2023-01-11T11:36:50Z</cp:lastPrinted>
  <dcterms:created xsi:type="dcterms:W3CDTF">2022-07-04T09:19:51Z</dcterms:created>
  <dcterms:modified xsi:type="dcterms:W3CDTF">2024-06-03T06:17:40Z</dcterms:modified>
</cp:coreProperties>
</file>